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1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2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3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4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5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8_{836C4520-9477-4D8D-82A8-40B69A0DA2F1}" xr6:coauthVersionLast="46" xr6:coauthVersionMax="46" xr10:uidLastSave="{00000000-0000-0000-0000-000000000000}"/>
  <bookViews>
    <workbookView xWindow="-103" yWindow="-103" windowWidth="19543" windowHeight="12497" xr2:uid="{C32F3158-CC55-459C-8515-4E10B8C87E67}"/>
  </bookViews>
  <sheets>
    <sheet name="各種成長曲線" sheetId="3" r:id="rId1"/>
    <sheet name="セブンイレブンの売上と店舗数" sheetId="5" r:id="rId2"/>
    <sheet name="年齢別身長と体重" sheetId="1" r:id="rId3"/>
    <sheet name="身長と体重（元データ）" sheetId="4" r:id="rId4"/>
    <sheet name="普耐久消費財の及率" sheetId="6" r:id="rId5"/>
    <sheet name="耐久消費財の普及率元データ" sheetId="7" r:id="rId6"/>
  </sheets>
  <definedNames>
    <definedName name="_Hlk70608595" localSheetId="0">各種成長曲線!$O$12</definedName>
    <definedName name="_xlnm.Print_Area" localSheetId="5">耐久消費財の普及率元データ!$A$1:$AM$77</definedName>
    <definedName name="_xlnm.Print_Area" localSheetId="4">普耐久消費財の及率!$A$1:$W$82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J7" i="5"/>
  <c r="K7" i="5"/>
  <c r="D8" i="5"/>
  <c r="E8" i="5"/>
  <c r="F8" i="5"/>
  <c r="J8" i="5"/>
  <c r="K8" i="5"/>
  <c r="L8" i="5"/>
  <c r="D9" i="5"/>
  <c r="E9" i="5"/>
  <c r="F9" i="5"/>
  <c r="J9" i="5"/>
  <c r="D10" i="5"/>
  <c r="F10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J10" i="5"/>
  <c r="D11" i="5"/>
  <c r="F11" i="5"/>
  <c r="J11" i="5"/>
  <c r="D12" i="5"/>
  <c r="F12" i="5"/>
  <c r="J12" i="5"/>
  <c r="D13" i="5"/>
  <c r="F13" i="5"/>
  <c r="J13" i="5"/>
  <c r="D14" i="5"/>
  <c r="F14" i="5"/>
  <c r="J14" i="5"/>
  <c r="D15" i="5"/>
  <c r="F15" i="5"/>
  <c r="J15" i="5"/>
  <c r="D16" i="5"/>
  <c r="F16" i="5"/>
  <c r="J16" i="5"/>
  <c r="D17" i="5"/>
  <c r="F17" i="5"/>
  <c r="J17" i="5"/>
  <c r="D18" i="5"/>
  <c r="F18" i="5"/>
  <c r="J18" i="5"/>
  <c r="D19" i="5"/>
  <c r="F19" i="5"/>
  <c r="J19" i="5"/>
  <c r="D20" i="5"/>
  <c r="F20" i="5"/>
  <c r="J20" i="5"/>
  <c r="D21" i="5"/>
  <c r="F21" i="5"/>
  <c r="J21" i="5"/>
  <c r="D22" i="5"/>
  <c r="F22" i="5"/>
  <c r="J22" i="5"/>
  <c r="D23" i="5"/>
  <c r="F23" i="5"/>
  <c r="J23" i="5"/>
  <c r="D24" i="5"/>
  <c r="F24" i="5"/>
  <c r="J24" i="5"/>
  <c r="D25" i="5"/>
  <c r="F25" i="5"/>
  <c r="J25" i="5"/>
  <c r="D26" i="5"/>
  <c r="F26" i="5"/>
  <c r="J26" i="5"/>
  <c r="D27" i="5"/>
  <c r="F27" i="5"/>
  <c r="J27" i="5"/>
  <c r="D28" i="5"/>
  <c r="F28" i="5"/>
  <c r="J28" i="5"/>
  <c r="D29" i="5"/>
  <c r="F29" i="5"/>
  <c r="J29" i="5"/>
  <c r="D30" i="5"/>
  <c r="F30" i="5"/>
  <c r="J30" i="5"/>
  <c r="D31" i="5"/>
  <c r="F31" i="5"/>
  <c r="J31" i="5"/>
  <c r="D32" i="5"/>
  <c r="F32" i="5"/>
  <c r="J32" i="5"/>
  <c r="D33" i="5"/>
  <c r="F33" i="5"/>
  <c r="J33" i="5"/>
  <c r="D34" i="5"/>
  <c r="F34" i="5"/>
  <c r="J34" i="5"/>
  <c r="D35" i="5"/>
  <c r="F35" i="5"/>
  <c r="J35" i="5"/>
  <c r="D36" i="5"/>
  <c r="F36" i="5"/>
  <c r="J36" i="5"/>
  <c r="D37" i="5"/>
  <c r="F37" i="5"/>
  <c r="J37" i="5"/>
  <c r="D38" i="5"/>
  <c r="F38" i="5"/>
  <c r="J38" i="5"/>
  <c r="D39" i="5"/>
  <c r="F39" i="5"/>
  <c r="J39" i="5"/>
  <c r="D40" i="5"/>
  <c r="F40" i="5"/>
  <c r="J40" i="5"/>
  <c r="D41" i="5"/>
  <c r="F41" i="5"/>
  <c r="J41" i="5"/>
  <c r="D42" i="5"/>
  <c r="F42" i="5"/>
  <c r="J42" i="5"/>
  <c r="D43" i="5"/>
  <c r="F43" i="5"/>
  <c r="J43" i="5"/>
  <c r="D44" i="5"/>
  <c r="F44" i="5"/>
  <c r="J44" i="5"/>
  <c r="D45" i="5"/>
  <c r="F45" i="5"/>
  <c r="J45" i="5"/>
  <c r="D46" i="5"/>
  <c r="F46" i="5"/>
  <c r="J46" i="5"/>
  <c r="D47" i="5"/>
  <c r="F47" i="5"/>
  <c r="J47" i="5"/>
  <c r="D48" i="5"/>
  <c r="F48" i="5"/>
  <c r="J48" i="5"/>
  <c r="D49" i="5"/>
  <c r="F49" i="5"/>
  <c r="J49" i="5"/>
  <c r="D50" i="5"/>
  <c r="F50" i="5"/>
  <c r="J50" i="5"/>
  <c r="D51" i="5"/>
  <c r="F51" i="5"/>
  <c r="J51" i="5"/>
  <c r="D52" i="5"/>
  <c r="F52" i="5"/>
  <c r="J52" i="5"/>
  <c r="D53" i="5"/>
  <c r="F53" i="5"/>
  <c r="J53" i="5"/>
  <c r="E137" i="3"/>
  <c r="B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8" i="3"/>
  <c r="C18" i="3" s="1"/>
  <c r="C19" i="3" s="1"/>
  <c r="C20" i="3" s="1"/>
  <c r="L9" i="5" l="1"/>
  <c r="K9" i="5" s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D137" i="3" s="1"/>
  <c r="L10" i="5" l="1"/>
  <c r="K10" i="5"/>
  <c r="BM18" i="3"/>
  <c r="AW17" i="3"/>
  <c r="AY18" i="3" s="1"/>
  <c r="AW269" i="3"/>
  <c r="AW270" i="3"/>
  <c r="AW271" i="3"/>
  <c r="AW272" i="3"/>
  <c r="AW273" i="3"/>
  <c r="AW274" i="3"/>
  <c r="AW275" i="3"/>
  <c r="AW276" i="3"/>
  <c r="AW277" i="3"/>
  <c r="AW268" i="3"/>
  <c r="AW219" i="3"/>
  <c r="AW220" i="3"/>
  <c r="AW221" i="3"/>
  <c r="AW222" i="3"/>
  <c r="AW223" i="3"/>
  <c r="AW224" i="3"/>
  <c r="AW225" i="3"/>
  <c r="AW226" i="3"/>
  <c r="AW227" i="3"/>
  <c r="AW228" i="3"/>
  <c r="AW229" i="3"/>
  <c r="AW230" i="3"/>
  <c r="AW231" i="3"/>
  <c r="AW232" i="3"/>
  <c r="AW233" i="3"/>
  <c r="AW234" i="3"/>
  <c r="AW235" i="3"/>
  <c r="AW236" i="3"/>
  <c r="AW237" i="3"/>
  <c r="AW238" i="3"/>
  <c r="AW239" i="3"/>
  <c r="AW240" i="3"/>
  <c r="AW241" i="3"/>
  <c r="AW242" i="3"/>
  <c r="AW243" i="3"/>
  <c r="AW244" i="3"/>
  <c r="AW245" i="3"/>
  <c r="AW246" i="3"/>
  <c r="AW247" i="3"/>
  <c r="AW248" i="3"/>
  <c r="AW249" i="3"/>
  <c r="AW250" i="3"/>
  <c r="AW251" i="3"/>
  <c r="AW252" i="3"/>
  <c r="AW253" i="3"/>
  <c r="AW254" i="3"/>
  <c r="AW255" i="3"/>
  <c r="AW256" i="3"/>
  <c r="AW257" i="3"/>
  <c r="AW258" i="3"/>
  <c r="AW259" i="3"/>
  <c r="AW260" i="3"/>
  <c r="AW261" i="3"/>
  <c r="AW262" i="3"/>
  <c r="AW263" i="3"/>
  <c r="AW264" i="3"/>
  <c r="AW265" i="3"/>
  <c r="AW266" i="3"/>
  <c r="AW267" i="3"/>
  <c r="AW218" i="3"/>
  <c r="AW169" i="3"/>
  <c r="AW170" i="3"/>
  <c r="AW171" i="3"/>
  <c r="AW172" i="3"/>
  <c r="AW173" i="3"/>
  <c r="AW174" i="3"/>
  <c r="AW175" i="3"/>
  <c r="AW176" i="3"/>
  <c r="AW177" i="3"/>
  <c r="AW178" i="3"/>
  <c r="AW179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W196" i="3"/>
  <c r="AW197" i="3"/>
  <c r="AW198" i="3"/>
  <c r="AW199" i="3"/>
  <c r="AW200" i="3"/>
  <c r="AW201" i="3"/>
  <c r="AW202" i="3"/>
  <c r="AW203" i="3"/>
  <c r="AW204" i="3"/>
  <c r="AW205" i="3"/>
  <c r="AW206" i="3"/>
  <c r="AW207" i="3"/>
  <c r="AW208" i="3"/>
  <c r="AW209" i="3"/>
  <c r="AW210" i="3"/>
  <c r="AW211" i="3"/>
  <c r="AW212" i="3"/>
  <c r="AW213" i="3"/>
  <c r="AW214" i="3"/>
  <c r="AW215" i="3"/>
  <c r="AW216" i="3"/>
  <c r="AW217" i="3"/>
  <c r="AW16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1" i="3"/>
  <c r="AW162" i="3"/>
  <c r="AW163" i="3"/>
  <c r="AW164" i="3"/>
  <c r="AW165" i="3"/>
  <c r="AW166" i="3"/>
  <c r="AW167" i="3"/>
  <c r="AW11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68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28" i="3"/>
  <c r="AW29" i="3"/>
  <c r="AW30" i="3"/>
  <c r="AW31" i="3"/>
  <c r="AW32" i="3"/>
  <c r="AW33" i="3"/>
  <c r="AW34" i="3"/>
  <c r="AW35" i="3"/>
  <c r="AW36" i="3"/>
  <c r="AW37" i="3"/>
  <c r="AW18" i="3"/>
  <c r="AY19" i="3" s="1"/>
  <c r="AW19" i="3"/>
  <c r="AW20" i="3"/>
  <c r="AW21" i="3"/>
  <c r="AW22" i="3"/>
  <c r="AW23" i="3"/>
  <c r="AW24" i="3"/>
  <c r="AW25" i="3"/>
  <c r="AW26" i="3"/>
  <c r="AW27" i="3"/>
  <c r="BB18" i="3"/>
  <c r="AZ18" i="3" s="1"/>
  <c r="BB19" i="3" s="1"/>
  <c r="AS18" i="3"/>
  <c r="AS19" i="3" s="1"/>
  <c r="AS20" i="3" s="1"/>
  <c r="AS21" i="3" s="1"/>
  <c r="AS22" i="3" s="1"/>
  <c r="AS23" i="3" s="1"/>
  <c r="AS24" i="3" s="1"/>
  <c r="AS25" i="3" s="1"/>
  <c r="AS26" i="3" s="1"/>
  <c r="AS27" i="3" s="1"/>
  <c r="AS28" i="3" s="1"/>
  <c r="AS29" i="3" s="1"/>
  <c r="AS30" i="3" s="1"/>
  <c r="AS31" i="3" s="1"/>
  <c r="AS32" i="3" s="1"/>
  <c r="AS33" i="3" s="1"/>
  <c r="AS34" i="3" s="1"/>
  <c r="AS35" i="3" s="1"/>
  <c r="AS36" i="3" s="1"/>
  <c r="AS37" i="3" s="1"/>
  <c r="AS38" i="3" s="1"/>
  <c r="AS39" i="3" s="1"/>
  <c r="AS40" i="3" s="1"/>
  <c r="AS41" i="3" s="1"/>
  <c r="AS42" i="3" s="1"/>
  <c r="AS43" i="3" s="1"/>
  <c r="AS44" i="3" s="1"/>
  <c r="AS45" i="3" s="1"/>
  <c r="AS46" i="3" s="1"/>
  <c r="AS47" i="3" s="1"/>
  <c r="AS48" i="3" s="1"/>
  <c r="AS49" i="3" s="1"/>
  <c r="AS50" i="3" s="1"/>
  <c r="AS51" i="3" s="1"/>
  <c r="AS52" i="3" s="1"/>
  <c r="AS53" i="3" s="1"/>
  <c r="AS54" i="3" s="1"/>
  <c r="AS55" i="3" s="1"/>
  <c r="AS56" i="3" s="1"/>
  <c r="AS57" i="3" s="1"/>
  <c r="AS58" i="3" s="1"/>
  <c r="AS59" i="3" s="1"/>
  <c r="AS60" i="3" s="1"/>
  <c r="AS61" i="3" s="1"/>
  <c r="AS62" i="3" s="1"/>
  <c r="AS63" i="3" s="1"/>
  <c r="AS64" i="3" s="1"/>
  <c r="AS65" i="3" s="1"/>
  <c r="AS66" i="3" s="1"/>
  <c r="AS67" i="3" s="1"/>
  <c r="AS68" i="3" s="1"/>
  <c r="AS69" i="3" s="1"/>
  <c r="AS70" i="3" s="1"/>
  <c r="AS71" i="3" s="1"/>
  <c r="AS72" i="3" s="1"/>
  <c r="AS73" i="3" s="1"/>
  <c r="AS74" i="3" s="1"/>
  <c r="AS75" i="3" s="1"/>
  <c r="AS76" i="3" s="1"/>
  <c r="AS77" i="3" s="1"/>
  <c r="AS78" i="3" s="1"/>
  <c r="AS79" i="3" s="1"/>
  <c r="AS80" i="3" s="1"/>
  <c r="AS81" i="3" s="1"/>
  <c r="AS82" i="3" s="1"/>
  <c r="AS83" i="3" s="1"/>
  <c r="AS84" i="3" s="1"/>
  <c r="AS85" i="3" s="1"/>
  <c r="AS86" i="3" s="1"/>
  <c r="AS87" i="3" s="1"/>
  <c r="AS88" i="3" s="1"/>
  <c r="AS89" i="3" s="1"/>
  <c r="AS90" i="3" s="1"/>
  <c r="AS91" i="3" s="1"/>
  <c r="AS92" i="3" s="1"/>
  <c r="AS93" i="3" s="1"/>
  <c r="AS94" i="3" s="1"/>
  <c r="AS95" i="3" s="1"/>
  <c r="AS96" i="3" s="1"/>
  <c r="AS97" i="3" s="1"/>
  <c r="AS98" i="3" s="1"/>
  <c r="AS99" i="3" s="1"/>
  <c r="AS100" i="3" s="1"/>
  <c r="AS101" i="3" s="1"/>
  <c r="AS102" i="3" s="1"/>
  <c r="AS103" i="3" s="1"/>
  <c r="AS104" i="3" s="1"/>
  <c r="AS105" i="3" s="1"/>
  <c r="AS106" i="3" s="1"/>
  <c r="AS107" i="3" s="1"/>
  <c r="AS108" i="3" s="1"/>
  <c r="AS109" i="3" s="1"/>
  <c r="AS110" i="3" s="1"/>
  <c r="AS111" i="3" s="1"/>
  <c r="AS112" i="3" s="1"/>
  <c r="AS113" i="3" s="1"/>
  <c r="AS114" i="3" s="1"/>
  <c r="AS115" i="3" s="1"/>
  <c r="AS116" i="3" s="1"/>
  <c r="AS117" i="3" s="1"/>
  <c r="AS118" i="3" s="1"/>
  <c r="AS119" i="3" s="1"/>
  <c r="AS120" i="3" s="1"/>
  <c r="AS121" i="3" s="1"/>
  <c r="AS122" i="3" s="1"/>
  <c r="AS123" i="3" s="1"/>
  <c r="AS124" i="3" s="1"/>
  <c r="AS125" i="3" s="1"/>
  <c r="AS126" i="3" s="1"/>
  <c r="AS127" i="3" s="1"/>
  <c r="AS128" i="3" s="1"/>
  <c r="AS129" i="3" s="1"/>
  <c r="AS130" i="3" s="1"/>
  <c r="AS131" i="3" s="1"/>
  <c r="AS132" i="3" s="1"/>
  <c r="AS133" i="3" s="1"/>
  <c r="AS134" i="3" s="1"/>
  <c r="AS135" i="3" s="1"/>
  <c r="AS136" i="3" s="1"/>
  <c r="AS137" i="3" s="1"/>
  <c r="AS138" i="3" s="1"/>
  <c r="AS139" i="3" s="1"/>
  <c r="AS140" i="3" s="1"/>
  <c r="AS141" i="3" s="1"/>
  <c r="AS142" i="3" s="1"/>
  <c r="AS143" i="3" s="1"/>
  <c r="AS144" i="3" s="1"/>
  <c r="AS145" i="3" s="1"/>
  <c r="AS146" i="3" s="1"/>
  <c r="AS147" i="3" s="1"/>
  <c r="AS148" i="3" s="1"/>
  <c r="AS149" i="3" s="1"/>
  <c r="AS150" i="3" s="1"/>
  <c r="AS151" i="3" s="1"/>
  <c r="AS152" i="3" s="1"/>
  <c r="AS153" i="3" s="1"/>
  <c r="AS154" i="3" s="1"/>
  <c r="AS155" i="3" s="1"/>
  <c r="AS156" i="3" s="1"/>
  <c r="AS157" i="3" s="1"/>
  <c r="AS158" i="3" s="1"/>
  <c r="AS159" i="3" s="1"/>
  <c r="AS160" i="3" s="1"/>
  <c r="AS161" i="3" s="1"/>
  <c r="AS162" i="3" s="1"/>
  <c r="AS163" i="3" s="1"/>
  <c r="AS164" i="3" s="1"/>
  <c r="AS165" i="3" s="1"/>
  <c r="AS166" i="3" s="1"/>
  <c r="AS167" i="3" s="1"/>
  <c r="AS168" i="3" s="1"/>
  <c r="AS169" i="3" s="1"/>
  <c r="AS170" i="3" s="1"/>
  <c r="AS171" i="3" s="1"/>
  <c r="AS172" i="3" s="1"/>
  <c r="AS173" i="3" s="1"/>
  <c r="AS174" i="3" s="1"/>
  <c r="AS175" i="3" s="1"/>
  <c r="AS176" i="3" s="1"/>
  <c r="AS177" i="3" s="1"/>
  <c r="AS178" i="3" s="1"/>
  <c r="AS179" i="3" s="1"/>
  <c r="AS180" i="3" s="1"/>
  <c r="AS181" i="3" s="1"/>
  <c r="AS182" i="3" s="1"/>
  <c r="AS183" i="3" s="1"/>
  <c r="AS184" i="3" s="1"/>
  <c r="AS185" i="3" s="1"/>
  <c r="AS186" i="3" s="1"/>
  <c r="AS187" i="3" s="1"/>
  <c r="AS188" i="3" s="1"/>
  <c r="AS189" i="3" s="1"/>
  <c r="AS190" i="3" s="1"/>
  <c r="AS191" i="3" s="1"/>
  <c r="AS192" i="3" s="1"/>
  <c r="AS193" i="3" s="1"/>
  <c r="AS194" i="3" s="1"/>
  <c r="AS195" i="3" s="1"/>
  <c r="AS196" i="3" s="1"/>
  <c r="AS197" i="3" s="1"/>
  <c r="AS198" i="3" s="1"/>
  <c r="AS199" i="3" s="1"/>
  <c r="AS200" i="3" s="1"/>
  <c r="AS201" i="3" s="1"/>
  <c r="AS202" i="3" s="1"/>
  <c r="AS203" i="3" s="1"/>
  <c r="AS204" i="3" s="1"/>
  <c r="AS205" i="3" s="1"/>
  <c r="AS206" i="3" s="1"/>
  <c r="AS207" i="3" s="1"/>
  <c r="AS208" i="3" s="1"/>
  <c r="AS209" i="3" s="1"/>
  <c r="AS210" i="3" s="1"/>
  <c r="AS211" i="3" s="1"/>
  <c r="AS212" i="3" s="1"/>
  <c r="AS213" i="3" s="1"/>
  <c r="AS214" i="3" s="1"/>
  <c r="AS215" i="3" s="1"/>
  <c r="AS216" i="3" s="1"/>
  <c r="AS217" i="3" s="1"/>
  <c r="AS218" i="3" s="1"/>
  <c r="AS219" i="3" s="1"/>
  <c r="AS220" i="3" s="1"/>
  <c r="AS221" i="3" s="1"/>
  <c r="AS222" i="3" s="1"/>
  <c r="AS223" i="3" s="1"/>
  <c r="AS224" i="3" s="1"/>
  <c r="AS225" i="3" s="1"/>
  <c r="AS226" i="3" s="1"/>
  <c r="AS227" i="3" s="1"/>
  <c r="AS228" i="3" s="1"/>
  <c r="AS229" i="3" s="1"/>
  <c r="AS230" i="3" s="1"/>
  <c r="AS231" i="3" s="1"/>
  <c r="AS232" i="3" s="1"/>
  <c r="AS233" i="3" s="1"/>
  <c r="AS234" i="3" s="1"/>
  <c r="AS235" i="3" s="1"/>
  <c r="AS236" i="3" s="1"/>
  <c r="AS237" i="3" s="1"/>
  <c r="AS238" i="3" s="1"/>
  <c r="AS239" i="3" s="1"/>
  <c r="AS240" i="3" s="1"/>
  <c r="AS241" i="3" s="1"/>
  <c r="AS242" i="3" s="1"/>
  <c r="AS243" i="3" s="1"/>
  <c r="AS244" i="3" s="1"/>
  <c r="AS245" i="3" s="1"/>
  <c r="AS246" i="3" s="1"/>
  <c r="AS247" i="3" s="1"/>
  <c r="AS248" i="3" s="1"/>
  <c r="AS249" i="3" s="1"/>
  <c r="AS250" i="3" s="1"/>
  <c r="AS251" i="3" s="1"/>
  <c r="AS252" i="3" s="1"/>
  <c r="AS253" i="3" s="1"/>
  <c r="AS254" i="3" s="1"/>
  <c r="AS255" i="3" s="1"/>
  <c r="AS256" i="3" s="1"/>
  <c r="AS257" i="3" s="1"/>
  <c r="AS258" i="3" s="1"/>
  <c r="AS259" i="3" s="1"/>
  <c r="AS260" i="3" s="1"/>
  <c r="AS261" i="3" s="1"/>
  <c r="AS262" i="3" s="1"/>
  <c r="AS263" i="3" s="1"/>
  <c r="AS264" i="3" s="1"/>
  <c r="AS265" i="3" s="1"/>
  <c r="AS266" i="3" s="1"/>
  <c r="AS267" i="3" s="1"/>
  <c r="AS268" i="3" s="1"/>
  <c r="AS269" i="3" s="1"/>
  <c r="AS270" i="3" s="1"/>
  <c r="AS271" i="3" s="1"/>
  <c r="AS272" i="3" s="1"/>
  <c r="AS273" i="3" s="1"/>
  <c r="AS274" i="3" s="1"/>
  <c r="AS275" i="3" s="1"/>
  <c r="AS276" i="3" s="1"/>
  <c r="AS277" i="3" s="1"/>
  <c r="AQ18" i="3"/>
  <c r="AO18" i="3" s="1"/>
  <c r="AQ19" i="3" s="1"/>
  <c r="AO19" i="3" s="1"/>
  <c r="AN18" i="3"/>
  <c r="AL18" i="3" s="1"/>
  <c r="AN19" i="3" s="1"/>
  <c r="L11" i="5" l="1"/>
  <c r="K11" i="5" s="1"/>
  <c r="AX18" i="3"/>
  <c r="BA18" i="3"/>
  <c r="AV18" i="3"/>
  <c r="AT18" i="3" s="1"/>
  <c r="AZ19" i="3"/>
  <c r="AP19" i="3"/>
  <c r="AQ20" i="3"/>
  <c r="AO20" i="3" s="1"/>
  <c r="AP18" i="3"/>
  <c r="L12" i="5" l="1"/>
  <c r="K12" i="5"/>
  <c r="BA19" i="3"/>
  <c r="BB20" i="3"/>
  <c r="AZ20" i="3" s="1"/>
  <c r="AU18" i="3"/>
  <c r="AV19" i="3"/>
  <c r="AT19" i="3" s="1"/>
  <c r="AX19" i="3"/>
  <c r="AY20" i="3"/>
  <c r="AP20" i="3"/>
  <c r="AQ21" i="3"/>
  <c r="AO21" i="3" s="1"/>
  <c r="L13" i="5" l="1"/>
  <c r="K13" i="5" s="1"/>
  <c r="AX20" i="3"/>
  <c r="AY21" i="3"/>
  <c r="BB21" i="3"/>
  <c r="AZ21" i="3" s="1"/>
  <c r="BA20" i="3"/>
  <c r="AV20" i="3"/>
  <c r="AT20" i="3" s="1"/>
  <c r="AU19" i="3"/>
  <c r="AP21" i="3"/>
  <c r="AQ22" i="3"/>
  <c r="AO22" i="3" s="1"/>
  <c r="L14" i="5" l="1"/>
  <c r="K14" i="5" s="1"/>
  <c r="BA21" i="3"/>
  <c r="BB22" i="3"/>
  <c r="AZ22" i="3" s="1"/>
  <c r="AX21" i="3"/>
  <c r="AY22" i="3"/>
  <c r="AU20" i="3"/>
  <c r="AV21" i="3"/>
  <c r="AT21" i="3" s="1"/>
  <c r="AP22" i="3"/>
  <c r="AQ23" i="3"/>
  <c r="AO23" i="3" s="1"/>
  <c r="L15" i="5" l="1"/>
  <c r="K15" i="5" s="1"/>
  <c r="BB23" i="3"/>
  <c r="AZ23" i="3" s="1"/>
  <c r="BA22" i="3"/>
  <c r="AV22" i="3"/>
  <c r="AT22" i="3" s="1"/>
  <c r="AU21" i="3"/>
  <c r="AY23" i="3"/>
  <c r="AX22" i="3"/>
  <c r="AP23" i="3"/>
  <c r="AQ24" i="3"/>
  <c r="AO24" i="3" s="1"/>
  <c r="L16" i="5" l="1"/>
  <c r="K16" i="5" s="1"/>
  <c r="AU22" i="3"/>
  <c r="AV23" i="3"/>
  <c r="AT23" i="3" s="1"/>
  <c r="AX23" i="3"/>
  <c r="AY24" i="3"/>
  <c r="BA23" i="3"/>
  <c r="BB24" i="3"/>
  <c r="AZ24" i="3" s="1"/>
  <c r="AP24" i="3"/>
  <c r="AQ25" i="3"/>
  <c r="AO25" i="3" s="1"/>
  <c r="L17" i="5" l="1"/>
  <c r="K17" i="5" s="1"/>
  <c r="AV24" i="3"/>
  <c r="AT24" i="3" s="1"/>
  <c r="AU23" i="3"/>
  <c r="BB25" i="3"/>
  <c r="AZ25" i="3" s="1"/>
  <c r="BA24" i="3"/>
  <c r="AX24" i="3"/>
  <c r="AY25" i="3"/>
  <c r="AP25" i="3"/>
  <c r="AQ26" i="3"/>
  <c r="AO26" i="3" s="1"/>
  <c r="L18" i="5" l="1"/>
  <c r="K18" i="5" s="1"/>
  <c r="BA25" i="3"/>
  <c r="BB26" i="3"/>
  <c r="AZ26" i="3" s="1"/>
  <c r="AX25" i="3"/>
  <c r="AY26" i="3"/>
  <c r="AU24" i="3"/>
  <c r="AV25" i="3"/>
  <c r="AT25" i="3" s="1"/>
  <c r="AP26" i="3"/>
  <c r="AQ27" i="3"/>
  <c r="AO27" i="3" s="1"/>
  <c r="L19" i="5" l="1"/>
  <c r="K19" i="5" s="1"/>
  <c r="BB27" i="3"/>
  <c r="AZ27" i="3"/>
  <c r="BA26" i="3"/>
  <c r="AY27" i="3"/>
  <c r="AX26" i="3"/>
  <c r="AV26" i="3"/>
  <c r="AT26" i="3" s="1"/>
  <c r="AU25" i="3"/>
  <c r="AP27" i="3"/>
  <c r="AQ28" i="3"/>
  <c r="AO28" i="3" s="1"/>
  <c r="L20" i="5" l="1"/>
  <c r="K20" i="5"/>
  <c r="AU26" i="3"/>
  <c r="AV27" i="3"/>
  <c r="AT27" i="3" s="1"/>
  <c r="BA27" i="3"/>
  <c r="BB28" i="3"/>
  <c r="AZ28" i="3" s="1"/>
  <c r="AX27" i="3"/>
  <c r="AY28" i="3"/>
  <c r="AP28" i="3"/>
  <c r="AQ29" i="3"/>
  <c r="AO29" i="3" s="1"/>
  <c r="L21" i="5" l="1"/>
  <c r="K21" i="5" s="1"/>
  <c r="AY29" i="3"/>
  <c r="AX28" i="3"/>
  <c r="AV28" i="3"/>
  <c r="AT28" i="3" s="1"/>
  <c r="AU27" i="3"/>
  <c r="BB29" i="3"/>
  <c r="AZ29" i="3" s="1"/>
  <c r="BA28" i="3"/>
  <c r="AP29" i="3"/>
  <c r="AQ30" i="3"/>
  <c r="AO30" i="3" s="1"/>
  <c r="L22" i="5" l="1"/>
  <c r="K22" i="5"/>
  <c r="AU28" i="3"/>
  <c r="AV29" i="3"/>
  <c r="AT29" i="3" s="1"/>
  <c r="AX29" i="3"/>
  <c r="AY30" i="3"/>
  <c r="BB30" i="3"/>
  <c r="AZ30" i="3" s="1"/>
  <c r="BA29" i="3"/>
  <c r="AP30" i="3"/>
  <c r="AQ31" i="3"/>
  <c r="AO31" i="3" s="1"/>
  <c r="L23" i="5" l="1"/>
  <c r="K23" i="5" s="1"/>
  <c r="BB31" i="3"/>
  <c r="AZ31" i="3"/>
  <c r="BA30" i="3"/>
  <c r="AV30" i="3"/>
  <c r="AT30" i="3" s="1"/>
  <c r="AU29" i="3"/>
  <c r="AX30" i="3"/>
  <c r="AY31" i="3"/>
  <c r="AP31" i="3"/>
  <c r="AQ32" i="3"/>
  <c r="AO32" i="3" s="1"/>
  <c r="L24" i="5" l="1"/>
  <c r="K24" i="5" s="1"/>
  <c r="AU30" i="3"/>
  <c r="AV31" i="3"/>
  <c r="AT31" i="3" s="1"/>
  <c r="AX31" i="3"/>
  <c r="AY32" i="3"/>
  <c r="BA31" i="3"/>
  <c r="BB32" i="3"/>
  <c r="AZ32" i="3" s="1"/>
  <c r="AP32" i="3"/>
  <c r="AQ33" i="3"/>
  <c r="AO33" i="3" s="1"/>
  <c r="L25" i="5" l="1"/>
  <c r="K25" i="5" s="1"/>
  <c r="AV32" i="3"/>
  <c r="AT32" i="3" s="1"/>
  <c r="AU31" i="3"/>
  <c r="BB33" i="3"/>
  <c r="AZ33" i="3" s="1"/>
  <c r="BA32" i="3"/>
  <c r="AX32" i="3"/>
  <c r="AY33" i="3"/>
  <c r="AQ34" i="3"/>
  <c r="AO34" i="3" s="1"/>
  <c r="AP33" i="3"/>
  <c r="L26" i="5" l="1"/>
  <c r="K26" i="5"/>
  <c r="BB34" i="3"/>
  <c r="AZ34" i="3" s="1"/>
  <c r="BA33" i="3"/>
  <c r="AX33" i="3"/>
  <c r="AY34" i="3"/>
  <c r="AV33" i="3"/>
  <c r="AT33" i="3" s="1"/>
  <c r="AU32" i="3"/>
  <c r="AP34" i="3"/>
  <c r="AQ35" i="3"/>
  <c r="AO35" i="3" s="1"/>
  <c r="L27" i="5" l="1"/>
  <c r="K27" i="5" s="1"/>
  <c r="AV34" i="3"/>
  <c r="AT34" i="3" s="1"/>
  <c r="AU33" i="3"/>
  <c r="BB35" i="3"/>
  <c r="AZ35" i="3" s="1"/>
  <c r="BA34" i="3"/>
  <c r="AY35" i="3"/>
  <c r="AX34" i="3"/>
  <c r="AP35" i="3"/>
  <c r="AQ36" i="3"/>
  <c r="AO36" i="3" s="1"/>
  <c r="L28" i="5" l="1"/>
  <c r="K28" i="5" s="1"/>
  <c r="AX35" i="3"/>
  <c r="AY36" i="3"/>
  <c r="AU34" i="3"/>
  <c r="AV35" i="3"/>
  <c r="AT35" i="3" s="1"/>
  <c r="BB36" i="3"/>
  <c r="AZ36" i="3" s="1"/>
  <c r="BA35" i="3"/>
  <c r="AP36" i="3"/>
  <c r="AQ37" i="3"/>
  <c r="AO37" i="3" s="1"/>
  <c r="L29" i="5" l="1"/>
  <c r="K29" i="5" s="1"/>
  <c r="AX36" i="3"/>
  <c r="AY37" i="3"/>
  <c r="AZ37" i="3"/>
  <c r="BA36" i="3"/>
  <c r="BB37" i="3"/>
  <c r="AV36" i="3"/>
  <c r="AT36" i="3" s="1"/>
  <c r="AU35" i="3"/>
  <c r="AQ38" i="3"/>
  <c r="AO38" i="3" s="1"/>
  <c r="AP37" i="3"/>
  <c r="L30" i="5" l="1"/>
  <c r="K30" i="5" s="1"/>
  <c r="AV37" i="3"/>
  <c r="AT37" i="3" s="1"/>
  <c r="AU36" i="3"/>
  <c r="BB38" i="3"/>
  <c r="AZ38" i="3" s="1"/>
  <c r="BA37" i="3"/>
  <c r="AY38" i="3"/>
  <c r="AX37" i="3"/>
  <c r="AP38" i="3"/>
  <c r="AQ39" i="3"/>
  <c r="AO39" i="3" s="1"/>
  <c r="L31" i="5" l="1"/>
  <c r="K31" i="5" s="1"/>
  <c r="BA38" i="3"/>
  <c r="BB39" i="3"/>
  <c r="AZ39" i="3" s="1"/>
  <c r="AX38" i="3"/>
  <c r="AY39" i="3"/>
  <c r="AU37" i="3"/>
  <c r="AV38" i="3"/>
  <c r="AT38" i="3" s="1"/>
  <c r="AP39" i="3"/>
  <c r="AQ40" i="3"/>
  <c r="AO40" i="3" s="1"/>
  <c r="L32" i="5" l="1"/>
  <c r="K32" i="5" s="1"/>
  <c r="BB40" i="3"/>
  <c r="AZ40" i="3" s="1"/>
  <c r="BA39" i="3"/>
  <c r="AV39" i="3"/>
  <c r="AT39" i="3" s="1"/>
  <c r="AU38" i="3"/>
  <c r="AX39" i="3"/>
  <c r="AY40" i="3"/>
  <c r="AP40" i="3"/>
  <c r="AQ41" i="3"/>
  <c r="AO41" i="3" s="1"/>
  <c r="L33" i="5" l="1"/>
  <c r="K33" i="5" s="1"/>
  <c r="AU39" i="3"/>
  <c r="AV40" i="3"/>
  <c r="AT40" i="3" s="1"/>
  <c r="AX40" i="3"/>
  <c r="AY41" i="3"/>
  <c r="BA40" i="3"/>
  <c r="BB41" i="3"/>
  <c r="AZ41" i="3" s="1"/>
  <c r="AP41" i="3"/>
  <c r="AQ42" i="3"/>
  <c r="AO42" i="3" s="1"/>
  <c r="L34" i="5" l="1"/>
  <c r="K34" i="5" s="1"/>
  <c r="AV41" i="3"/>
  <c r="AT41" i="3" s="1"/>
  <c r="AU40" i="3"/>
  <c r="BB42" i="3"/>
  <c r="AZ42" i="3" s="1"/>
  <c r="BA41" i="3"/>
  <c r="AY42" i="3"/>
  <c r="AX41" i="3"/>
  <c r="AP42" i="3"/>
  <c r="AQ43" i="3"/>
  <c r="AO43" i="3" s="1"/>
  <c r="L35" i="5" l="1"/>
  <c r="K35" i="5" s="1"/>
  <c r="BA42" i="3"/>
  <c r="BB43" i="3"/>
  <c r="AZ43" i="3" s="1"/>
  <c r="AX42" i="3"/>
  <c r="AY43" i="3"/>
  <c r="AU41" i="3"/>
  <c r="AV42" i="3"/>
  <c r="AT42" i="3" s="1"/>
  <c r="AP43" i="3"/>
  <c r="AQ44" i="3"/>
  <c r="AO44" i="3" s="1"/>
  <c r="L36" i="5" l="1"/>
  <c r="K36" i="5" s="1"/>
  <c r="BB44" i="3"/>
  <c r="AZ44" i="3" s="1"/>
  <c r="BA43" i="3"/>
  <c r="AV43" i="3"/>
  <c r="AT43" i="3" s="1"/>
  <c r="AU42" i="3"/>
  <c r="AX43" i="3"/>
  <c r="AY44" i="3"/>
  <c r="AP44" i="3"/>
  <c r="AQ45" i="3"/>
  <c r="AO45" i="3" s="1"/>
  <c r="L37" i="5" l="1"/>
  <c r="K37" i="5" s="1"/>
  <c r="AU43" i="3"/>
  <c r="AV44" i="3"/>
  <c r="AT44" i="3" s="1"/>
  <c r="AX44" i="3"/>
  <c r="AY45" i="3"/>
  <c r="BA44" i="3"/>
  <c r="BB45" i="3"/>
  <c r="AZ45" i="3" s="1"/>
  <c r="AP45" i="3"/>
  <c r="AQ46" i="3"/>
  <c r="AO46" i="3" s="1"/>
  <c r="L38" i="5" l="1"/>
  <c r="K38" i="5"/>
  <c r="AV45" i="3"/>
  <c r="AT45" i="3" s="1"/>
  <c r="AU44" i="3"/>
  <c r="BB46" i="3"/>
  <c r="AZ46" i="3" s="1"/>
  <c r="BA45" i="3"/>
  <c r="AY46" i="3"/>
  <c r="AX45" i="3"/>
  <c r="AP46" i="3"/>
  <c r="AQ47" i="3"/>
  <c r="AO47" i="3" s="1"/>
  <c r="L39" i="5" l="1"/>
  <c r="K39" i="5" s="1"/>
  <c r="BA46" i="3"/>
  <c r="BB47" i="3"/>
  <c r="AZ47" i="3" s="1"/>
  <c r="AX46" i="3"/>
  <c r="AY47" i="3"/>
  <c r="AU45" i="3"/>
  <c r="AV46" i="3"/>
  <c r="AT46" i="3" s="1"/>
  <c r="AP47" i="3"/>
  <c r="AQ48" i="3"/>
  <c r="AO48" i="3" s="1"/>
  <c r="L40" i="5" l="1"/>
  <c r="K40" i="5"/>
  <c r="BB48" i="3"/>
  <c r="AZ48" i="3"/>
  <c r="BA47" i="3"/>
  <c r="AV47" i="3"/>
  <c r="AT47" i="3" s="1"/>
  <c r="AU46" i="3"/>
  <c r="AX47" i="3"/>
  <c r="AY48" i="3"/>
  <c r="AP48" i="3"/>
  <c r="AQ49" i="3"/>
  <c r="AO49" i="3"/>
  <c r="L41" i="5" l="1"/>
  <c r="K41" i="5" s="1"/>
  <c r="AU47" i="3"/>
  <c r="AV48" i="3"/>
  <c r="AT48" i="3" s="1"/>
  <c r="AX48" i="3"/>
  <c r="AY49" i="3"/>
  <c r="BA48" i="3"/>
  <c r="BB49" i="3"/>
  <c r="AZ49" i="3" s="1"/>
  <c r="AQ50" i="3"/>
  <c r="AO50" i="3" s="1"/>
  <c r="AP49" i="3"/>
  <c r="L42" i="5" l="1"/>
  <c r="K42" i="5" s="1"/>
  <c r="AV49" i="3"/>
  <c r="AT49" i="3" s="1"/>
  <c r="AU48" i="3"/>
  <c r="AX49" i="3"/>
  <c r="AY50" i="3"/>
  <c r="BB50" i="3"/>
  <c r="AZ50" i="3" s="1"/>
  <c r="BA49" i="3"/>
  <c r="AP50" i="3"/>
  <c r="AQ51" i="3"/>
  <c r="AO51" i="3" s="1"/>
  <c r="L43" i="5" l="1"/>
  <c r="K43" i="5" s="1"/>
  <c r="BA50" i="3"/>
  <c r="BB51" i="3"/>
  <c r="AZ51" i="3" s="1"/>
  <c r="AX50" i="3"/>
  <c r="AY51" i="3"/>
  <c r="AU49" i="3"/>
  <c r="AV50" i="3"/>
  <c r="AT50" i="3" s="1"/>
  <c r="AP51" i="3"/>
  <c r="AQ52" i="3"/>
  <c r="AO52" i="3" s="1"/>
  <c r="L44" i="5" l="1"/>
  <c r="K44" i="5" s="1"/>
  <c r="BB52" i="3"/>
  <c r="AZ52" i="3" s="1"/>
  <c r="BA51" i="3"/>
  <c r="AV51" i="3"/>
  <c r="AT51" i="3" s="1"/>
  <c r="AU50" i="3"/>
  <c r="AX51" i="3"/>
  <c r="AY52" i="3"/>
  <c r="AP52" i="3"/>
  <c r="AQ53" i="3"/>
  <c r="AO53" i="3" s="1"/>
  <c r="L45" i="5" l="1"/>
  <c r="K45" i="5" s="1"/>
  <c r="AU51" i="3"/>
  <c r="AV52" i="3"/>
  <c r="AT52" i="3" s="1"/>
  <c r="AX52" i="3"/>
  <c r="AY53" i="3"/>
  <c r="BA52" i="3"/>
  <c r="BB53" i="3"/>
  <c r="AZ53" i="3" s="1"/>
  <c r="AP53" i="3"/>
  <c r="AQ54" i="3"/>
  <c r="AO54" i="3" s="1"/>
  <c r="L46" i="5" l="1"/>
  <c r="K46" i="5"/>
  <c r="AV53" i="3"/>
  <c r="AT53" i="3" s="1"/>
  <c r="AU52" i="3"/>
  <c r="AY54" i="3"/>
  <c r="AX53" i="3"/>
  <c r="BB54" i="3"/>
  <c r="AZ54" i="3" s="1"/>
  <c r="BA53" i="3"/>
  <c r="AP54" i="3"/>
  <c r="AQ55" i="3"/>
  <c r="AO55" i="3" s="1"/>
  <c r="L47" i="5" l="1"/>
  <c r="K47" i="5" s="1"/>
  <c r="AX54" i="3"/>
  <c r="AY55" i="3"/>
  <c r="AZ55" i="3"/>
  <c r="BA54" i="3"/>
  <c r="BB55" i="3"/>
  <c r="AU53" i="3"/>
  <c r="AV54" i="3"/>
  <c r="AT54" i="3" s="1"/>
  <c r="AP55" i="3"/>
  <c r="AQ56" i="3"/>
  <c r="AO56" i="3" s="1"/>
  <c r="L48" i="5" l="1"/>
  <c r="K48" i="5" s="1"/>
  <c r="AX55" i="3"/>
  <c r="AY56" i="3"/>
  <c r="BB56" i="3"/>
  <c r="AZ56" i="3" s="1"/>
  <c r="BA55" i="3"/>
  <c r="AV55" i="3"/>
  <c r="AT55" i="3" s="1"/>
  <c r="AU54" i="3"/>
  <c r="AP56" i="3"/>
  <c r="AQ57" i="3"/>
  <c r="AO57" i="3" s="1"/>
  <c r="L49" i="5" l="1"/>
  <c r="K49" i="5" s="1"/>
  <c r="BA56" i="3"/>
  <c r="BB57" i="3"/>
  <c r="AZ57" i="3" s="1"/>
  <c r="AX56" i="3"/>
  <c r="AY57" i="3"/>
  <c r="AU55" i="3"/>
  <c r="AV56" i="3"/>
  <c r="AT56" i="3" s="1"/>
  <c r="AP57" i="3"/>
  <c r="AQ58" i="3"/>
  <c r="AO58" i="3" s="1"/>
  <c r="L50" i="5" l="1"/>
  <c r="K50" i="5"/>
  <c r="BB58" i="3"/>
  <c r="AZ58" i="3"/>
  <c r="BA57" i="3"/>
  <c r="AV57" i="3"/>
  <c r="AT57" i="3" s="1"/>
  <c r="AU56" i="3"/>
  <c r="AY58" i="3"/>
  <c r="AX57" i="3"/>
  <c r="AP58" i="3"/>
  <c r="AQ59" i="3"/>
  <c r="AO59" i="3" s="1"/>
  <c r="L51" i="5" l="1"/>
  <c r="K51" i="5" s="1"/>
  <c r="AU57" i="3"/>
  <c r="AV58" i="3"/>
  <c r="AT58" i="3" s="1"/>
  <c r="AX58" i="3"/>
  <c r="AY59" i="3"/>
  <c r="BA58" i="3"/>
  <c r="BB59" i="3"/>
  <c r="AZ59" i="3" s="1"/>
  <c r="AP59" i="3"/>
  <c r="AQ60" i="3"/>
  <c r="AO60" i="3" s="1"/>
  <c r="L52" i="5" l="1"/>
  <c r="K52" i="5" s="1"/>
  <c r="AV59" i="3"/>
  <c r="AT59" i="3" s="1"/>
  <c r="AU58" i="3"/>
  <c r="AX59" i="3"/>
  <c r="AY60" i="3"/>
  <c r="BB60" i="3"/>
  <c r="AZ60" i="3" s="1"/>
  <c r="BA59" i="3"/>
  <c r="AP60" i="3"/>
  <c r="AQ61" i="3"/>
  <c r="AO61" i="3" s="1"/>
  <c r="L53" i="5" l="1"/>
  <c r="K53" i="5" s="1"/>
  <c r="BA60" i="3"/>
  <c r="BB61" i="3"/>
  <c r="AZ61" i="3" s="1"/>
  <c r="AX60" i="3"/>
  <c r="AY61" i="3"/>
  <c r="AU59" i="3"/>
  <c r="AV60" i="3"/>
  <c r="AT60" i="3" s="1"/>
  <c r="AP61" i="3"/>
  <c r="AQ62" i="3"/>
  <c r="AO62" i="3" s="1"/>
  <c r="BB62" i="3" l="1"/>
  <c r="AZ62" i="3"/>
  <c r="BA61" i="3"/>
  <c r="AV61" i="3"/>
  <c r="AT61" i="3" s="1"/>
  <c r="AU60" i="3"/>
  <c r="AY62" i="3"/>
  <c r="AX61" i="3"/>
  <c r="AP62" i="3"/>
  <c r="AQ63" i="3"/>
  <c r="AO63" i="3" s="1"/>
  <c r="AU61" i="3" l="1"/>
  <c r="AV62" i="3"/>
  <c r="AT62" i="3" s="1"/>
  <c r="AX62" i="3"/>
  <c r="AY63" i="3"/>
  <c r="BA62" i="3"/>
  <c r="BB63" i="3"/>
  <c r="AZ63" i="3" s="1"/>
  <c r="AP63" i="3"/>
  <c r="AQ64" i="3"/>
  <c r="AO64" i="3" s="1"/>
  <c r="AV63" i="3" l="1"/>
  <c r="AT63" i="3" s="1"/>
  <c r="AU62" i="3"/>
  <c r="BB64" i="3"/>
  <c r="AZ64" i="3" s="1"/>
  <c r="BA63" i="3"/>
  <c r="AX63" i="3"/>
  <c r="AY64" i="3"/>
  <c r="AP64" i="3"/>
  <c r="AQ65" i="3"/>
  <c r="AO65" i="3" s="1"/>
  <c r="BA64" i="3" l="1"/>
  <c r="BB65" i="3"/>
  <c r="AZ65" i="3" s="1"/>
  <c r="AX64" i="3"/>
  <c r="AY65" i="3"/>
  <c r="AU63" i="3"/>
  <c r="AV64" i="3"/>
  <c r="AT64" i="3" s="1"/>
  <c r="AQ66" i="3"/>
  <c r="AO66" i="3" s="1"/>
  <c r="AP65" i="3"/>
  <c r="BB66" i="3" l="1"/>
  <c r="AZ66" i="3"/>
  <c r="BA65" i="3"/>
  <c r="AX65" i="3"/>
  <c r="AY66" i="3"/>
  <c r="AV65" i="3"/>
  <c r="AT65" i="3" s="1"/>
  <c r="AU64" i="3"/>
  <c r="AP66" i="3"/>
  <c r="AQ67" i="3"/>
  <c r="AO67" i="3" s="1"/>
  <c r="AU65" i="3" l="1"/>
  <c r="AV66" i="3"/>
  <c r="AT66" i="3" s="1"/>
  <c r="AX66" i="3"/>
  <c r="AY67" i="3"/>
  <c r="BA66" i="3"/>
  <c r="BB67" i="3"/>
  <c r="AZ67" i="3" s="1"/>
  <c r="AP67" i="3"/>
  <c r="AQ68" i="3"/>
  <c r="AO68" i="3" s="1"/>
  <c r="AV67" i="3" l="1"/>
  <c r="AT67" i="3" s="1"/>
  <c r="AU66" i="3"/>
  <c r="BB68" i="3"/>
  <c r="AZ68" i="3" s="1"/>
  <c r="BA67" i="3"/>
  <c r="AX67" i="3"/>
  <c r="AY68" i="3"/>
  <c r="AP68" i="3"/>
  <c r="AQ69" i="3"/>
  <c r="AO69" i="3" s="1"/>
  <c r="BA68" i="3" l="1"/>
  <c r="BB69" i="3"/>
  <c r="AZ69" i="3" s="1"/>
  <c r="AX68" i="3"/>
  <c r="AY69" i="3"/>
  <c r="AU67" i="3"/>
  <c r="AV68" i="3"/>
  <c r="AT68" i="3" s="1"/>
  <c r="AQ70" i="3"/>
  <c r="AO70" i="3" s="1"/>
  <c r="AP69" i="3"/>
  <c r="BB70" i="3" l="1"/>
  <c r="AZ70" i="3" s="1"/>
  <c r="BA69" i="3"/>
  <c r="AV69" i="3"/>
  <c r="AT69" i="3" s="1"/>
  <c r="AU68" i="3"/>
  <c r="AX69" i="3"/>
  <c r="AY70" i="3"/>
  <c r="AP70" i="3"/>
  <c r="AQ71" i="3"/>
  <c r="AO71" i="3" s="1"/>
  <c r="AU69" i="3" l="1"/>
  <c r="AV70" i="3"/>
  <c r="AT70" i="3" s="1"/>
  <c r="AX70" i="3"/>
  <c r="AY71" i="3"/>
  <c r="BA70" i="3"/>
  <c r="BB71" i="3"/>
  <c r="AZ71" i="3" s="1"/>
  <c r="AP71" i="3"/>
  <c r="AQ72" i="3"/>
  <c r="AO72" i="3" s="1"/>
  <c r="AV71" i="3" l="1"/>
  <c r="AT71" i="3" s="1"/>
  <c r="AU70" i="3"/>
  <c r="AX71" i="3"/>
  <c r="AY72" i="3"/>
  <c r="BB72" i="3"/>
  <c r="AZ72" i="3" s="1"/>
  <c r="BA71" i="3"/>
  <c r="AP72" i="3"/>
  <c r="AQ73" i="3"/>
  <c r="AO73" i="3" s="1"/>
  <c r="AX72" i="3" l="1"/>
  <c r="AY73" i="3"/>
  <c r="BA72" i="3"/>
  <c r="BB73" i="3"/>
  <c r="AZ73" i="3" s="1"/>
  <c r="AU71" i="3"/>
  <c r="AV72" i="3"/>
  <c r="AT72" i="3" s="1"/>
  <c r="AP73" i="3"/>
  <c r="AQ74" i="3"/>
  <c r="AO74" i="3" s="1"/>
  <c r="AV73" i="3" l="1"/>
  <c r="AT73" i="3" s="1"/>
  <c r="AU72" i="3"/>
  <c r="BB74" i="3"/>
  <c r="AZ74" i="3" s="1"/>
  <c r="BA73" i="3"/>
  <c r="AX73" i="3"/>
  <c r="AY74" i="3"/>
  <c r="AP74" i="3"/>
  <c r="AQ75" i="3"/>
  <c r="AO75" i="3" s="1"/>
  <c r="BA74" i="3" l="1"/>
  <c r="BB75" i="3"/>
  <c r="AZ75" i="3" s="1"/>
  <c r="AX74" i="3"/>
  <c r="AY75" i="3"/>
  <c r="AU73" i="3"/>
  <c r="AV74" i="3"/>
  <c r="AT74" i="3" s="1"/>
  <c r="AP75" i="3"/>
  <c r="AQ76" i="3"/>
  <c r="AO76" i="3" s="1"/>
  <c r="BB76" i="3" l="1"/>
  <c r="AZ76" i="3"/>
  <c r="BA75" i="3"/>
  <c r="AV75" i="3"/>
  <c r="AT75" i="3" s="1"/>
  <c r="AU74" i="3"/>
  <c r="AX75" i="3"/>
  <c r="AY76" i="3"/>
  <c r="AP76" i="3"/>
  <c r="AQ77" i="3"/>
  <c r="AO77" i="3" s="1"/>
  <c r="AU75" i="3" l="1"/>
  <c r="AV76" i="3"/>
  <c r="AT76" i="3" s="1"/>
  <c r="AX76" i="3"/>
  <c r="AY77" i="3"/>
  <c r="BA76" i="3"/>
  <c r="BB77" i="3"/>
  <c r="AZ77" i="3" s="1"/>
  <c r="AP77" i="3"/>
  <c r="AQ78" i="3"/>
  <c r="AO78" i="3" s="1"/>
  <c r="AV77" i="3" l="1"/>
  <c r="AT77" i="3" s="1"/>
  <c r="AU76" i="3"/>
  <c r="BB78" i="3"/>
  <c r="AZ78" i="3" s="1"/>
  <c r="BA77" i="3"/>
  <c r="AX77" i="3"/>
  <c r="AY78" i="3"/>
  <c r="AP78" i="3"/>
  <c r="AQ79" i="3"/>
  <c r="AO79" i="3" s="1"/>
  <c r="AX78" i="3" l="1"/>
  <c r="AY79" i="3"/>
  <c r="AU77" i="3"/>
  <c r="AV78" i="3"/>
  <c r="AT78" i="3" s="1"/>
  <c r="BA78" i="3"/>
  <c r="BB79" i="3"/>
  <c r="AZ79" i="3" s="1"/>
  <c r="AP79" i="3"/>
  <c r="AQ80" i="3"/>
  <c r="AO80" i="3" s="1"/>
  <c r="AV79" i="3" l="1"/>
  <c r="AT79" i="3" s="1"/>
  <c r="AU78" i="3"/>
  <c r="BB80" i="3"/>
  <c r="AZ80" i="3" s="1"/>
  <c r="BA79" i="3"/>
  <c r="AX79" i="3"/>
  <c r="AY80" i="3"/>
  <c r="AP80" i="3"/>
  <c r="AQ81" i="3"/>
  <c r="AO81" i="3" s="1"/>
  <c r="BA80" i="3" l="1"/>
  <c r="BB81" i="3"/>
  <c r="AZ81" i="3" s="1"/>
  <c r="AU79" i="3"/>
  <c r="AV80" i="3"/>
  <c r="AT80" i="3" s="1"/>
  <c r="AX80" i="3"/>
  <c r="AY81" i="3"/>
  <c r="AQ82" i="3"/>
  <c r="AO82" i="3" s="1"/>
  <c r="AP81" i="3"/>
  <c r="AX81" i="3" l="1"/>
  <c r="AY82" i="3"/>
  <c r="BB82" i="3"/>
  <c r="AZ82" i="3" s="1"/>
  <c r="BA81" i="3"/>
  <c r="AV81" i="3"/>
  <c r="AT81" i="3" s="1"/>
  <c r="AU80" i="3"/>
  <c r="AP82" i="3"/>
  <c r="AQ83" i="3"/>
  <c r="AO83" i="3" s="1"/>
  <c r="BA82" i="3" l="1"/>
  <c r="BB83" i="3"/>
  <c r="AZ83" i="3" s="1"/>
  <c r="AX82" i="3"/>
  <c r="AY83" i="3"/>
  <c r="AU81" i="3"/>
  <c r="AV82" i="3"/>
  <c r="AT82" i="3" s="1"/>
  <c r="AP83" i="3"/>
  <c r="AQ84" i="3"/>
  <c r="AO84" i="3" s="1"/>
  <c r="BB84" i="3" l="1"/>
  <c r="AZ84" i="3" s="1"/>
  <c r="BA83" i="3"/>
  <c r="AV83" i="3"/>
  <c r="AT83" i="3" s="1"/>
  <c r="AU82" i="3"/>
  <c r="AX83" i="3"/>
  <c r="AY84" i="3"/>
  <c r="AP84" i="3"/>
  <c r="AQ85" i="3"/>
  <c r="AO85" i="3" s="1"/>
  <c r="AU83" i="3" l="1"/>
  <c r="AV84" i="3"/>
  <c r="AT84" i="3" s="1"/>
  <c r="BA84" i="3"/>
  <c r="BB85" i="3"/>
  <c r="AZ85" i="3" s="1"/>
  <c r="AX84" i="3"/>
  <c r="AY85" i="3"/>
  <c r="AP85" i="3"/>
  <c r="AQ86" i="3"/>
  <c r="AO86" i="3" s="1"/>
  <c r="AY86" i="3" l="1"/>
  <c r="AX85" i="3"/>
  <c r="AV85" i="3"/>
  <c r="AT85" i="3" s="1"/>
  <c r="AU84" i="3"/>
  <c r="BB86" i="3"/>
  <c r="AZ86" i="3" s="1"/>
  <c r="BA85" i="3"/>
  <c r="AP86" i="3"/>
  <c r="AQ87" i="3"/>
  <c r="AO87" i="3" s="1"/>
  <c r="AU85" i="3" l="1"/>
  <c r="AV86" i="3"/>
  <c r="AT86" i="3" s="1"/>
  <c r="AX86" i="3"/>
  <c r="AY87" i="3"/>
  <c r="BA86" i="3"/>
  <c r="BB87" i="3"/>
  <c r="AZ87" i="3" s="1"/>
  <c r="AP87" i="3"/>
  <c r="AQ88" i="3"/>
  <c r="AO88" i="3" s="1"/>
  <c r="AV87" i="3" l="1"/>
  <c r="AT87" i="3" s="1"/>
  <c r="AU86" i="3"/>
  <c r="AX87" i="3"/>
  <c r="AY88" i="3"/>
  <c r="BB88" i="3"/>
  <c r="AZ88" i="3" s="1"/>
  <c r="BA87" i="3"/>
  <c r="AP88" i="3"/>
  <c r="AQ89" i="3"/>
  <c r="AO89" i="3" s="1"/>
  <c r="AX88" i="3" l="1"/>
  <c r="AY89" i="3"/>
  <c r="AU87" i="3"/>
  <c r="AV88" i="3"/>
  <c r="AT88" i="3" s="1"/>
  <c r="BA88" i="3"/>
  <c r="BB89" i="3"/>
  <c r="AZ89" i="3" s="1"/>
  <c r="AP89" i="3"/>
  <c r="AQ90" i="3"/>
  <c r="AO90" i="3" s="1"/>
  <c r="AY90" i="3" l="1"/>
  <c r="AX89" i="3"/>
  <c r="AV89" i="3"/>
  <c r="AT89" i="3" s="1"/>
  <c r="AU88" i="3"/>
  <c r="BB90" i="3"/>
  <c r="AZ90" i="3"/>
  <c r="BA89" i="3"/>
  <c r="AP90" i="3"/>
  <c r="AQ91" i="3"/>
  <c r="AO91" i="3" s="1"/>
  <c r="AU89" i="3" l="1"/>
  <c r="AV90" i="3"/>
  <c r="AT90" i="3" s="1"/>
  <c r="AX90" i="3"/>
  <c r="AY91" i="3"/>
  <c r="BA90" i="3"/>
  <c r="BB91" i="3"/>
  <c r="AZ91" i="3" s="1"/>
  <c r="AP91" i="3"/>
  <c r="AQ92" i="3"/>
  <c r="AO92" i="3" s="1"/>
  <c r="AV91" i="3" l="1"/>
  <c r="AT91" i="3" s="1"/>
  <c r="AU90" i="3"/>
  <c r="BB92" i="3"/>
  <c r="AZ92" i="3" s="1"/>
  <c r="BA91" i="3"/>
  <c r="AX91" i="3"/>
  <c r="AY92" i="3"/>
  <c r="AP92" i="3"/>
  <c r="AQ93" i="3"/>
  <c r="AO93" i="3" s="1"/>
  <c r="BA92" i="3" l="1"/>
  <c r="BB93" i="3"/>
  <c r="AZ93" i="3" s="1"/>
  <c r="AU91" i="3"/>
  <c r="AV92" i="3"/>
  <c r="AT92" i="3" s="1"/>
  <c r="AX92" i="3"/>
  <c r="AY93" i="3"/>
  <c r="AP93" i="3"/>
  <c r="AQ94" i="3"/>
  <c r="AO94" i="3" s="1"/>
  <c r="AY94" i="3" l="1"/>
  <c r="AX93" i="3"/>
  <c r="BB94" i="3"/>
  <c r="AZ94" i="3" s="1"/>
  <c r="BA93" i="3"/>
  <c r="AV93" i="3"/>
  <c r="AT93" i="3" s="1"/>
  <c r="AU92" i="3"/>
  <c r="AP94" i="3"/>
  <c r="AQ95" i="3"/>
  <c r="AO95" i="3" s="1"/>
  <c r="BA94" i="3" l="1"/>
  <c r="BB95" i="3"/>
  <c r="AZ95" i="3" s="1"/>
  <c r="AX94" i="3"/>
  <c r="AY95" i="3"/>
  <c r="AU93" i="3"/>
  <c r="AV94" i="3"/>
  <c r="AT94" i="3" s="1"/>
  <c r="AP95" i="3"/>
  <c r="AQ96" i="3"/>
  <c r="AO96" i="3" s="1"/>
  <c r="BB96" i="3" l="1"/>
  <c r="AZ96" i="3" s="1"/>
  <c r="BA95" i="3"/>
  <c r="AV95" i="3"/>
  <c r="AT95" i="3" s="1"/>
  <c r="AU94" i="3"/>
  <c r="AX95" i="3"/>
  <c r="AY96" i="3"/>
  <c r="AP96" i="3"/>
  <c r="AQ97" i="3"/>
  <c r="AO97" i="3" s="1"/>
  <c r="AU95" i="3" l="1"/>
  <c r="AV96" i="3"/>
  <c r="AT96" i="3" s="1"/>
  <c r="AX96" i="3"/>
  <c r="AY97" i="3"/>
  <c r="BA96" i="3"/>
  <c r="BB97" i="3"/>
  <c r="AZ97" i="3" s="1"/>
  <c r="AQ98" i="3"/>
  <c r="AO98" i="3" s="1"/>
  <c r="AP97" i="3"/>
  <c r="AV97" i="3" l="1"/>
  <c r="AT97" i="3" s="1"/>
  <c r="AU96" i="3"/>
  <c r="BB98" i="3"/>
  <c r="AZ98" i="3" s="1"/>
  <c r="BA97" i="3"/>
  <c r="AY98" i="3"/>
  <c r="AX97" i="3"/>
  <c r="AP98" i="3"/>
  <c r="AQ99" i="3"/>
  <c r="AO99" i="3" s="1"/>
  <c r="BA98" i="3" l="1"/>
  <c r="BB99" i="3"/>
  <c r="AZ99" i="3" s="1"/>
  <c r="AX98" i="3"/>
  <c r="AY99" i="3"/>
  <c r="AU97" i="3"/>
  <c r="AV98" i="3"/>
  <c r="AT98" i="3" s="1"/>
  <c r="AP99" i="3"/>
  <c r="AQ100" i="3"/>
  <c r="AO100" i="3" s="1"/>
  <c r="BB100" i="3" l="1"/>
  <c r="AZ100" i="3"/>
  <c r="BA99" i="3"/>
  <c r="AV99" i="3"/>
  <c r="AT99" i="3" s="1"/>
  <c r="AU98" i="3"/>
  <c r="AX99" i="3"/>
  <c r="AY100" i="3"/>
  <c r="AP100" i="3"/>
  <c r="AQ101" i="3"/>
  <c r="AO101" i="3" s="1"/>
  <c r="AU99" i="3" l="1"/>
  <c r="AV100" i="3"/>
  <c r="AT100" i="3" s="1"/>
  <c r="AZ101" i="3"/>
  <c r="BA100" i="3"/>
  <c r="BB101" i="3"/>
  <c r="AX100" i="3"/>
  <c r="AY101" i="3"/>
  <c r="AQ102" i="3"/>
  <c r="AO102" i="3" s="1"/>
  <c r="AP101" i="3"/>
  <c r="AY102" i="3" l="1"/>
  <c r="AX101" i="3"/>
  <c r="AV101" i="3"/>
  <c r="AT101" i="3" s="1"/>
  <c r="AU100" i="3"/>
  <c r="BB102" i="3"/>
  <c r="AZ102" i="3" s="1"/>
  <c r="BA101" i="3"/>
  <c r="AP102" i="3"/>
  <c r="AQ103" i="3"/>
  <c r="AO103" i="3" s="1"/>
  <c r="AU101" i="3" l="1"/>
  <c r="AV102" i="3"/>
  <c r="AT102" i="3" s="1"/>
  <c r="AX102" i="3"/>
  <c r="AY103" i="3"/>
  <c r="BA102" i="3"/>
  <c r="BB103" i="3"/>
  <c r="AZ103" i="3" s="1"/>
  <c r="AP103" i="3"/>
  <c r="AQ104" i="3"/>
  <c r="AO104" i="3" s="1"/>
  <c r="AV103" i="3" l="1"/>
  <c r="AT103" i="3" s="1"/>
  <c r="AU102" i="3"/>
  <c r="BB104" i="3"/>
  <c r="AZ104" i="3" s="1"/>
  <c r="BA103" i="3"/>
  <c r="AX103" i="3"/>
  <c r="AY104" i="3"/>
  <c r="AP104" i="3"/>
  <c r="AQ105" i="3"/>
  <c r="AO105" i="3" s="1"/>
  <c r="BA104" i="3" l="1"/>
  <c r="BB105" i="3"/>
  <c r="AZ105" i="3" s="1"/>
  <c r="AX104" i="3"/>
  <c r="AY105" i="3"/>
  <c r="AU103" i="3"/>
  <c r="AV104" i="3"/>
  <c r="AT104" i="3" s="1"/>
  <c r="AP105" i="3"/>
  <c r="AQ106" i="3"/>
  <c r="AO106" i="3" s="1"/>
  <c r="BB106" i="3" l="1"/>
  <c r="AZ106" i="3" s="1"/>
  <c r="BA105" i="3"/>
  <c r="AV105" i="3"/>
  <c r="AT105" i="3" s="1"/>
  <c r="AU104" i="3"/>
  <c r="AY106" i="3"/>
  <c r="AX105" i="3"/>
  <c r="AP106" i="3"/>
  <c r="AQ107" i="3"/>
  <c r="AO107" i="3" s="1"/>
  <c r="AU105" i="3" l="1"/>
  <c r="AV106" i="3"/>
  <c r="AT106" i="3" s="1"/>
  <c r="AX106" i="3"/>
  <c r="AY107" i="3"/>
  <c r="BA106" i="3"/>
  <c r="BB107" i="3"/>
  <c r="AZ107" i="3" s="1"/>
  <c r="AP107" i="3"/>
  <c r="AQ108" i="3"/>
  <c r="AO108" i="3" s="1"/>
  <c r="AV107" i="3" l="1"/>
  <c r="AT107" i="3" s="1"/>
  <c r="AU106" i="3"/>
  <c r="BB108" i="3"/>
  <c r="AZ108" i="3" s="1"/>
  <c r="BA107" i="3"/>
  <c r="AX107" i="3"/>
  <c r="AY108" i="3"/>
  <c r="AP108" i="3"/>
  <c r="AQ109" i="3"/>
  <c r="AO109" i="3" s="1"/>
  <c r="BA108" i="3" l="1"/>
  <c r="BB109" i="3"/>
  <c r="AZ109" i="3" s="1"/>
  <c r="AX108" i="3"/>
  <c r="AY109" i="3"/>
  <c r="AU107" i="3"/>
  <c r="AV108" i="3"/>
  <c r="AT108" i="3" s="1"/>
  <c r="AP109" i="3"/>
  <c r="AQ110" i="3"/>
  <c r="AO110" i="3" s="1"/>
  <c r="BB110" i="3" l="1"/>
  <c r="AZ110" i="3" s="1"/>
  <c r="BA109" i="3"/>
  <c r="AV109" i="3"/>
  <c r="AT109" i="3" s="1"/>
  <c r="AU108" i="3"/>
  <c r="AX109" i="3"/>
  <c r="AY110" i="3"/>
  <c r="AP110" i="3"/>
  <c r="AQ111" i="3"/>
  <c r="AO111" i="3" s="1"/>
  <c r="AU109" i="3" l="1"/>
  <c r="AV110" i="3"/>
  <c r="AT110" i="3" s="1"/>
  <c r="AX110" i="3"/>
  <c r="AY111" i="3"/>
  <c r="BA110" i="3"/>
  <c r="BB111" i="3"/>
  <c r="AZ111" i="3" s="1"/>
  <c r="AP111" i="3"/>
  <c r="AQ112" i="3"/>
  <c r="AO112" i="3" s="1"/>
  <c r="AV111" i="3" l="1"/>
  <c r="AT111" i="3" s="1"/>
  <c r="AU110" i="3"/>
  <c r="AX111" i="3"/>
  <c r="AY112" i="3"/>
  <c r="BB112" i="3"/>
  <c r="AZ112" i="3" s="1"/>
  <c r="BA111" i="3"/>
  <c r="AP112" i="3"/>
  <c r="AQ113" i="3"/>
  <c r="AO113" i="3" s="1"/>
  <c r="BA112" i="3" l="1"/>
  <c r="BB113" i="3"/>
  <c r="AZ113" i="3" s="1"/>
  <c r="AU111" i="3"/>
  <c r="AV112" i="3"/>
  <c r="AT112" i="3" s="1"/>
  <c r="AX112" i="3"/>
  <c r="AY113" i="3"/>
  <c r="AQ114" i="3"/>
  <c r="AO114" i="3" s="1"/>
  <c r="AP113" i="3"/>
  <c r="AX113" i="3" l="1"/>
  <c r="AY114" i="3"/>
  <c r="BB114" i="3"/>
  <c r="AZ114" i="3" s="1"/>
  <c r="BA113" i="3"/>
  <c r="AV113" i="3"/>
  <c r="AT113" i="3" s="1"/>
  <c r="AU112" i="3"/>
  <c r="AP114" i="3"/>
  <c r="AQ115" i="3"/>
  <c r="AO115" i="3" s="1"/>
  <c r="BA114" i="3" l="1"/>
  <c r="BB115" i="3"/>
  <c r="AZ115" i="3" s="1"/>
  <c r="AX114" i="3"/>
  <c r="AY115" i="3"/>
  <c r="AU113" i="3"/>
  <c r="AV114" i="3"/>
  <c r="AT114" i="3" s="1"/>
  <c r="AP115" i="3"/>
  <c r="AQ116" i="3"/>
  <c r="AO116" i="3" s="1"/>
  <c r="BB116" i="3" l="1"/>
  <c r="AZ116" i="3"/>
  <c r="BA115" i="3"/>
  <c r="AV115" i="3"/>
  <c r="AT115" i="3" s="1"/>
  <c r="AU114" i="3"/>
  <c r="AX115" i="3"/>
  <c r="AY116" i="3"/>
  <c r="AP116" i="3"/>
  <c r="AQ117" i="3"/>
  <c r="AO117" i="3" s="1"/>
  <c r="AU115" i="3" l="1"/>
  <c r="AV116" i="3"/>
  <c r="AT116" i="3" s="1"/>
  <c r="AX116" i="3"/>
  <c r="AY117" i="3"/>
  <c r="BA116" i="3"/>
  <c r="BB117" i="3"/>
  <c r="AZ117" i="3" s="1"/>
  <c r="AP117" i="3"/>
  <c r="AQ118" i="3"/>
  <c r="AO118" i="3" s="1"/>
  <c r="AV117" i="3" l="1"/>
  <c r="AT117" i="3" s="1"/>
  <c r="AU116" i="3"/>
  <c r="BB118" i="3"/>
  <c r="AZ118" i="3" s="1"/>
  <c r="BA117" i="3"/>
  <c r="AX117" i="3"/>
  <c r="AY118" i="3"/>
  <c r="AP118" i="3"/>
  <c r="AQ119" i="3"/>
  <c r="AO119" i="3" s="1"/>
  <c r="BA118" i="3" l="1"/>
  <c r="BB119" i="3"/>
  <c r="AZ119" i="3" s="1"/>
  <c r="AX118" i="3"/>
  <c r="AY119" i="3"/>
  <c r="AU117" i="3"/>
  <c r="AV118" i="3"/>
  <c r="AT118" i="3" s="1"/>
  <c r="AP119" i="3"/>
  <c r="AQ120" i="3"/>
  <c r="AO120" i="3" s="1"/>
  <c r="BB120" i="3" l="1"/>
  <c r="AZ120" i="3"/>
  <c r="BA119" i="3"/>
  <c r="AV119" i="3"/>
  <c r="AT119" i="3" s="1"/>
  <c r="AU118" i="3"/>
  <c r="AX119" i="3"/>
  <c r="AY120" i="3"/>
  <c r="AP120" i="3"/>
  <c r="AQ121" i="3"/>
  <c r="AO121" i="3" s="1"/>
  <c r="AU119" i="3" l="1"/>
  <c r="AV120" i="3"/>
  <c r="AT120" i="3" s="1"/>
  <c r="AX120" i="3"/>
  <c r="AY121" i="3"/>
  <c r="BA120" i="3"/>
  <c r="BB121" i="3"/>
  <c r="AZ121" i="3" s="1"/>
  <c r="AP121" i="3"/>
  <c r="AQ122" i="3"/>
  <c r="AO122" i="3" s="1"/>
  <c r="AV121" i="3" l="1"/>
  <c r="AT121" i="3" s="1"/>
  <c r="AU120" i="3"/>
  <c r="AX121" i="3"/>
  <c r="AY122" i="3"/>
  <c r="BB122" i="3"/>
  <c r="AZ122" i="3" s="1"/>
  <c r="BA121" i="3"/>
  <c r="AP122" i="3"/>
  <c r="AQ123" i="3"/>
  <c r="AO123" i="3" s="1"/>
  <c r="AU121" i="3" l="1"/>
  <c r="AV122" i="3"/>
  <c r="AT122" i="3" s="1"/>
  <c r="AZ123" i="3"/>
  <c r="BA122" i="3"/>
  <c r="BB123" i="3"/>
  <c r="AX122" i="3"/>
  <c r="AY123" i="3"/>
  <c r="AP123" i="3"/>
  <c r="AQ124" i="3"/>
  <c r="AO124" i="3"/>
  <c r="AX123" i="3" l="1"/>
  <c r="AY124" i="3"/>
  <c r="AV123" i="3"/>
  <c r="AT123" i="3" s="1"/>
  <c r="AU122" i="3"/>
  <c r="BB124" i="3"/>
  <c r="AZ124" i="3" s="1"/>
  <c r="BA123" i="3"/>
  <c r="AP124" i="3"/>
  <c r="AQ125" i="3"/>
  <c r="AO125" i="3" s="1"/>
  <c r="AU123" i="3" l="1"/>
  <c r="AV124" i="3"/>
  <c r="AT124" i="3" s="1"/>
  <c r="AX124" i="3"/>
  <c r="AY125" i="3"/>
  <c r="BA124" i="3"/>
  <c r="BB125" i="3"/>
  <c r="AZ125" i="3" s="1"/>
  <c r="AP125" i="3"/>
  <c r="AQ126" i="3"/>
  <c r="AO126" i="3" s="1"/>
  <c r="AV125" i="3" l="1"/>
  <c r="AT125" i="3" s="1"/>
  <c r="AU124" i="3"/>
  <c r="BB126" i="3"/>
  <c r="AZ126" i="3" s="1"/>
  <c r="BA125" i="3"/>
  <c r="AX125" i="3"/>
  <c r="AY126" i="3"/>
  <c r="AP126" i="3"/>
  <c r="AQ127" i="3"/>
  <c r="AO127" i="3" s="1"/>
  <c r="BA126" i="3" l="1"/>
  <c r="BB127" i="3"/>
  <c r="AZ127" i="3" s="1"/>
  <c r="AU125" i="3"/>
  <c r="AV126" i="3"/>
  <c r="AT126" i="3" s="1"/>
  <c r="AX126" i="3"/>
  <c r="AY127" i="3"/>
  <c r="AP127" i="3"/>
  <c r="AQ128" i="3"/>
  <c r="AO128" i="3" s="1"/>
  <c r="AX127" i="3" l="1"/>
  <c r="AY128" i="3"/>
  <c r="BB128" i="3"/>
  <c r="AZ128" i="3" s="1"/>
  <c r="BA127" i="3"/>
  <c r="AV127" i="3"/>
  <c r="AT127" i="3" s="1"/>
  <c r="AU126" i="3"/>
  <c r="AP128" i="3"/>
  <c r="AQ129" i="3"/>
  <c r="AO129" i="3" s="1"/>
  <c r="BA128" i="3" l="1"/>
  <c r="BB129" i="3"/>
  <c r="AZ129" i="3" s="1"/>
  <c r="AX128" i="3"/>
  <c r="AY129" i="3"/>
  <c r="AU127" i="3"/>
  <c r="AV128" i="3"/>
  <c r="AT128" i="3" s="1"/>
  <c r="AP129" i="3"/>
  <c r="AQ130" i="3"/>
  <c r="AO130" i="3" s="1"/>
  <c r="BB130" i="3" l="1"/>
  <c r="AZ130" i="3"/>
  <c r="BA129" i="3"/>
  <c r="AV129" i="3"/>
  <c r="AT129" i="3" s="1"/>
  <c r="AU128" i="3"/>
  <c r="AX129" i="3"/>
  <c r="AY130" i="3"/>
  <c r="AP130" i="3"/>
  <c r="AQ131" i="3"/>
  <c r="AO131" i="3" s="1"/>
  <c r="AU129" i="3" l="1"/>
  <c r="AV130" i="3"/>
  <c r="AT130" i="3" s="1"/>
  <c r="BA130" i="3"/>
  <c r="BB131" i="3"/>
  <c r="AZ131" i="3" s="1"/>
  <c r="AX130" i="3"/>
  <c r="AY131" i="3"/>
  <c r="AP131" i="3"/>
  <c r="AQ132" i="3"/>
  <c r="AO132" i="3" s="1"/>
  <c r="AX131" i="3" l="1"/>
  <c r="AY132" i="3"/>
  <c r="AV131" i="3"/>
  <c r="AT131" i="3" s="1"/>
  <c r="AU130" i="3"/>
  <c r="BB132" i="3"/>
  <c r="AZ132" i="3"/>
  <c r="BA131" i="3"/>
  <c r="AP132" i="3"/>
  <c r="AQ133" i="3"/>
  <c r="AO133" i="3" s="1"/>
  <c r="AU131" i="3" l="1"/>
  <c r="AV132" i="3"/>
  <c r="AT132" i="3" s="1"/>
  <c r="AX132" i="3"/>
  <c r="AY133" i="3"/>
  <c r="BA132" i="3"/>
  <c r="BB133" i="3"/>
  <c r="AZ133" i="3" s="1"/>
  <c r="AP133" i="3"/>
  <c r="AQ134" i="3"/>
  <c r="AO134" i="3" s="1"/>
  <c r="AV133" i="3" l="1"/>
  <c r="AT133" i="3" s="1"/>
  <c r="AU132" i="3"/>
  <c r="BB134" i="3"/>
  <c r="AZ134" i="3" s="1"/>
  <c r="BA133" i="3"/>
  <c r="AX133" i="3"/>
  <c r="AY134" i="3"/>
  <c r="AP134" i="3"/>
  <c r="AQ135" i="3"/>
  <c r="AO135" i="3" s="1"/>
  <c r="BA134" i="3" l="1"/>
  <c r="BB135" i="3"/>
  <c r="AZ135" i="3" s="1"/>
  <c r="AX134" i="3"/>
  <c r="AY135" i="3"/>
  <c r="AU133" i="3"/>
  <c r="AV134" i="3"/>
  <c r="AT134" i="3" s="1"/>
  <c r="AP135" i="3"/>
  <c r="AQ136" i="3"/>
  <c r="AO136" i="3" s="1"/>
  <c r="BB136" i="3" l="1"/>
  <c r="AZ136" i="3"/>
  <c r="BA135" i="3"/>
  <c r="AV135" i="3"/>
  <c r="AT135" i="3" s="1"/>
  <c r="AU134" i="3"/>
  <c r="AX135" i="3"/>
  <c r="AY136" i="3"/>
  <c r="AP136" i="3"/>
  <c r="AQ137" i="3"/>
  <c r="AO137" i="3" s="1"/>
  <c r="AU135" i="3" l="1"/>
  <c r="AV136" i="3"/>
  <c r="AT136" i="3" s="1"/>
  <c r="AX136" i="3"/>
  <c r="AY137" i="3"/>
  <c r="BA136" i="3"/>
  <c r="BB137" i="3"/>
  <c r="AZ137" i="3" s="1"/>
  <c r="AP137" i="3"/>
  <c r="AQ138" i="3"/>
  <c r="AO138" i="3" s="1"/>
  <c r="AV137" i="3" l="1"/>
  <c r="AT137" i="3" s="1"/>
  <c r="AU136" i="3"/>
  <c r="BB138" i="3"/>
  <c r="AZ138" i="3" s="1"/>
  <c r="BA137" i="3"/>
  <c r="AX137" i="3"/>
  <c r="AY138" i="3"/>
  <c r="AQ139" i="3"/>
  <c r="AO139" i="3" s="1"/>
  <c r="AP138" i="3"/>
  <c r="BA138" i="3" l="1"/>
  <c r="BB139" i="3"/>
  <c r="AZ139" i="3" s="1"/>
  <c r="AV138" i="3"/>
  <c r="AT138" i="3" s="1"/>
  <c r="AU137" i="3"/>
  <c r="AX138" i="3"/>
  <c r="AY139" i="3"/>
  <c r="AQ140" i="3"/>
  <c r="AO140" i="3" s="1"/>
  <c r="AP139" i="3"/>
  <c r="AY140" i="3" l="1"/>
  <c r="AX139" i="3"/>
  <c r="BB140" i="3"/>
  <c r="AZ140" i="3" s="1"/>
  <c r="BA139" i="3"/>
  <c r="AV139" i="3"/>
  <c r="AT139" i="3" s="1"/>
  <c r="AU138" i="3"/>
  <c r="AP140" i="3"/>
  <c r="AQ141" i="3"/>
  <c r="AO141" i="3" s="1"/>
  <c r="BA140" i="3" l="1"/>
  <c r="BB141" i="3"/>
  <c r="AZ141" i="3" s="1"/>
  <c r="AX140" i="3"/>
  <c r="AY141" i="3"/>
  <c r="AU139" i="3"/>
  <c r="AV140" i="3"/>
  <c r="AT140" i="3" s="1"/>
  <c r="AP141" i="3"/>
  <c r="AQ142" i="3"/>
  <c r="AO142" i="3" s="1"/>
  <c r="BB142" i="3" l="1"/>
  <c r="AZ142" i="3"/>
  <c r="BA141" i="3"/>
  <c r="AV141" i="3"/>
  <c r="AT141" i="3" s="1"/>
  <c r="AU140" i="3"/>
  <c r="AX141" i="3"/>
  <c r="AY142" i="3"/>
  <c r="AP142" i="3"/>
  <c r="AQ143" i="3"/>
  <c r="AO143" i="3" s="1"/>
  <c r="AU141" i="3" l="1"/>
  <c r="AV142" i="3"/>
  <c r="AT142" i="3" s="1"/>
  <c r="AX142" i="3"/>
  <c r="AY143" i="3"/>
  <c r="BA142" i="3"/>
  <c r="BB143" i="3"/>
  <c r="AZ143" i="3" s="1"/>
  <c r="AP143" i="3"/>
  <c r="AQ144" i="3"/>
  <c r="AO144" i="3" s="1"/>
  <c r="AV143" i="3" l="1"/>
  <c r="AT143" i="3" s="1"/>
  <c r="AU142" i="3"/>
  <c r="BB144" i="3"/>
  <c r="AZ144" i="3" s="1"/>
  <c r="BA143" i="3"/>
  <c r="AY144" i="3"/>
  <c r="AX143" i="3"/>
  <c r="AP144" i="3"/>
  <c r="AQ145" i="3"/>
  <c r="AO145" i="3" s="1"/>
  <c r="BA144" i="3" l="1"/>
  <c r="BB145" i="3"/>
  <c r="AZ145" i="3" s="1"/>
  <c r="AX144" i="3"/>
  <c r="AY145" i="3"/>
  <c r="AU143" i="3"/>
  <c r="AV144" i="3"/>
  <c r="AT144" i="3" s="1"/>
  <c r="AP145" i="3"/>
  <c r="AQ146" i="3"/>
  <c r="AO146" i="3" s="1"/>
  <c r="BB146" i="3" l="1"/>
  <c r="AZ146" i="3"/>
  <c r="BA145" i="3"/>
  <c r="AV145" i="3"/>
  <c r="AT145" i="3" s="1"/>
  <c r="AU144" i="3"/>
  <c r="AX145" i="3"/>
  <c r="AY146" i="3"/>
  <c r="AQ147" i="3"/>
  <c r="AO147" i="3" s="1"/>
  <c r="AP146" i="3"/>
  <c r="AU145" i="3" l="1"/>
  <c r="AV146" i="3"/>
  <c r="AT146" i="3" s="1"/>
  <c r="AX146" i="3"/>
  <c r="AY147" i="3"/>
  <c r="BA146" i="3"/>
  <c r="BB147" i="3"/>
  <c r="AZ147" i="3" s="1"/>
  <c r="AQ148" i="3"/>
  <c r="AO148" i="3" s="1"/>
  <c r="AP147" i="3"/>
  <c r="AV147" i="3" l="1"/>
  <c r="AT147" i="3" s="1"/>
  <c r="AU146" i="3"/>
  <c r="BB148" i="3"/>
  <c r="AZ148" i="3" s="1"/>
  <c r="BA147" i="3"/>
  <c r="AY148" i="3"/>
  <c r="AX147" i="3"/>
  <c r="AP148" i="3"/>
  <c r="AQ149" i="3"/>
  <c r="AO149" i="3" s="1"/>
  <c r="BA148" i="3" l="1"/>
  <c r="BB149" i="3"/>
  <c r="AZ149" i="3" s="1"/>
  <c r="AX148" i="3"/>
  <c r="AY149" i="3"/>
  <c r="AU147" i="3"/>
  <c r="AV148" i="3"/>
  <c r="AT148" i="3" s="1"/>
  <c r="AP149" i="3"/>
  <c r="AQ150" i="3"/>
  <c r="AO150" i="3" s="1"/>
  <c r="BB150" i="3" l="1"/>
  <c r="AZ150" i="3"/>
  <c r="BA149" i="3"/>
  <c r="AV149" i="3"/>
  <c r="AT149" i="3" s="1"/>
  <c r="AU148" i="3"/>
  <c r="AX149" i="3"/>
  <c r="AY150" i="3"/>
  <c r="AP150" i="3"/>
  <c r="AQ151" i="3"/>
  <c r="AO151" i="3" s="1"/>
  <c r="AU149" i="3" l="1"/>
  <c r="AV150" i="3"/>
  <c r="AT150" i="3" s="1"/>
  <c r="BA150" i="3"/>
  <c r="BB151" i="3"/>
  <c r="AZ151" i="3" s="1"/>
  <c r="AX150" i="3"/>
  <c r="AY151" i="3"/>
  <c r="AP151" i="3"/>
  <c r="AQ152" i="3"/>
  <c r="AO152" i="3" s="1"/>
  <c r="AY152" i="3" l="1"/>
  <c r="AX151" i="3"/>
  <c r="AV151" i="3"/>
  <c r="AT151" i="3" s="1"/>
  <c r="AU150" i="3"/>
  <c r="BB152" i="3"/>
  <c r="AZ152" i="3" s="1"/>
  <c r="BA151" i="3"/>
  <c r="AP152" i="3"/>
  <c r="AQ153" i="3"/>
  <c r="AO153" i="3" s="1"/>
  <c r="AU151" i="3" l="1"/>
  <c r="AV152" i="3"/>
  <c r="AT152" i="3" s="1"/>
  <c r="AX152" i="3"/>
  <c r="AY153" i="3"/>
  <c r="BA152" i="3"/>
  <c r="BB153" i="3"/>
  <c r="AZ153" i="3" s="1"/>
  <c r="AP153" i="3"/>
  <c r="AQ154" i="3"/>
  <c r="AO154" i="3" s="1"/>
  <c r="AV153" i="3" l="1"/>
  <c r="AT153" i="3" s="1"/>
  <c r="AU152" i="3"/>
  <c r="BB154" i="3"/>
  <c r="AZ154" i="3" s="1"/>
  <c r="BA153" i="3"/>
  <c r="AX153" i="3"/>
  <c r="AY154" i="3"/>
  <c r="AQ155" i="3"/>
  <c r="AO155" i="3" s="1"/>
  <c r="AP154" i="3"/>
  <c r="BA154" i="3" l="1"/>
  <c r="BB155" i="3"/>
  <c r="AZ155" i="3" s="1"/>
  <c r="AX154" i="3"/>
  <c r="AY155" i="3"/>
  <c r="AU153" i="3"/>
  <c r="AV154" i="3"/>
  <c r="AT154" i="3" s="1"/>
  <c r="AQ156" i="3"/>
  <c r="AO156" i="3" s="1"/>
  <c r="AP155" i="3"/>
  <c r="BB156" i="3" l="1"/>
  <c r="AZ156" i="3" s="1"/>
  <c r="BA155" i="3"/>
  <c r="AV155" i="3"/>
  <c r="AT155" i="3" s="1"/>
  <c r="AU154" i="3"/>
  <c r="AY156" i="3"/>
  <c r="AX155" i="3"/>
  <c r="AP156" i="3"/>
  <c r="AQ157" i="3"/>
  <c r="AO157" i="3" s="1"/>
  <c r="AU155" i="3" l="1"/>
  <c r="AV156" i="3"/>
  <c r="AT156" i="3" s="1"/>
  <c r="AX156" i="3"/>
  <c r="AY157" i="3"/>
  <c r="BA156" i="3"/>
  <c r="BB157" i="3"/>
  <c r="AZ157" i="3" s="1"/>
  <c r="AP157" i="3"/>
  <c r="AQ158" i="3"/>
  <c r="AO158" i="3" s="1"/>
  <c r="AV157" i="3" l="1"/>
  <c r="AT157" i="3" s="1"/>
  <c r="AU156" i="3"/>
  <c r="BB158" i="3"/>
  <c r="AZ158" i="3" s="1"/>
  <c r="BA157" i="3"/>
  <c r="AX157" i="3"/>
  <c r="AY158" i="3"/>
  <c r="AP158" i="3"/>
  <c r="AQ159" i="3"/>
  <c r="AO159" i="3" s="1"/>
  <c r="BA158" i="3" l="1"/>
  <c r="BB159" i="3"/>
  <c r="AZ159" i="3" s="1"/>
  <c r="AX158" i="3"/>
  <c r="AY159" i="3"/>
  <c r="AU157" i="3"/>
  <c r="AV158" i="3"/>
  <c r="AT158" i="3" s="1"/>
  <c r="AP159" i="3"/>
  <c r="AQ160" i="3"/>
  <c r="AO160" i="3" s="1"/>
  <c r="BB160" i="3" l="1"/>
  <c r="AZ160" i="3"/>
  <c r="BA159" i="3"/>
  <c r="AV159" i="3"/>
  <c r="AT159" i="3" s="1"/>
  <c r="AU158" i="3"/>
  <c r="AY160" i="3"/>
  <c r="AX159" i="3"/>
  <c r="AP160" i="3"/>
  <c r="AQ161" i="3"/>
  <c r="AO161" i="3" s="1"/>
  <c r="AU159" i="3" l="1"/>
  <c r="AV160" i="3"/>
  <c r="AT160" i="3" s="1"/>
  <c r="AX160" i="3"/>
  <c r="AY161" i="3"/>
  <c r="BA160" i="3"/>
  <c r="BB161" i="3"/>
  <c r="AZ161" i="3" s="1"/>
  <c r="AP161" i="3"/>
  <c r="AQ162" i="3"/>
  <c r="AO162" i="3" s="1"/>
  <c r="AV161" i="3" l="1"/>
  <c r="AT161" i="3" s="1"/>
  <c r="AU160" i="3"/>
  <c r="BB162" i="3"/>
  <c r="AZ162" i="3" s="1"/>
  <c r="BA161" i="3"/>
  <c r="AX161" i="3"/>
  <c r="AY162" i="3"/>
  <c r="AQ163" i="3"/>
  <c r="AO163" i="3" s="1"/>
  <c r="AP162" i="3"/>
  <c r="BA162" i="3" l="1"/>
  <c r="BB163" i="3"/>
  <c r="AZ163" i="3" s="1"/>
  <c r="AU161" i="3"/>
  <c r="AV162" i="3"/>
  <c r="AT162" i="3" s="1"/>
  <c r="AX162" i="3"/>
  <c r="AY163" i="3"/>
  <c r="AQ164" i="3"/>
  <c r="AO164" i="3" s="1"/>
  <c r="AP163" i="3"/>
  <c r="AY164" i="3" l="1"/>
  <c r="AX163" i="3"/>
  <c r="BB164" i="3"/>
  <c r="AZ164" i="3" s="1"/>
  <c r="BA163" i="3"/>
  <c r="AV163" i="3"/>
  <c r="AT163" i="3" s="1"/>
  <c r="AU162" i="3"/>
  <c r="AP164" i="3"/>
  <c r="AQ165" i="3"/>
  <c r="AO165" i="3" s="1"/>
  <c r="BA164" i="3" l="1"/>
  <c r="BB165" i="3"/>
  <c r="AZ165" i="3" s="1"/>
  <c r="AX164" i="3"/>
  <c r="AY165" i="3"/>
  <c r="AU163" i="3"/>
  <c r="AV164" i="3"/>
  <c r="AT164" i="3" s="1"/>
  <c r="AP165" i="3"/>
  <c r="AQ166" i="3"/>
  <c r="AO166" i="3" s="1"/>
  <c r="BB166" i="3" l="1"/>
  <c r="AZ166" i="3"/>
  <c r="BA165" i="3"/>
  <c r="AV165" i="3"/>
  <c r="AT165" i="3" s="1"/>
  <c r="AU164" i="3"/>
  <c r="AX165" i="3"/>
  <c r="AY166" i="3"/>
  <c r="AP166" i="3"/>
  <c r="AQ167" i="3"/>
  <c r="AO167" i="3" s="1"/>
  <c r="AU165" i="3" l="1"/>
  <c r="AV166" i="3"/>
  <c r="AT166" i="3" s="1"/>
  <c r="AZ167" i="3"/>
  <c r="BA166" i="3"/>
  <c r="BB167" i="3"/>
  <c r="AX166" i="3"/>
  <c r="AY167" i="3"/>
  <c r="AP167" i="3"/>
  <c r="AQ168" i="3"/>
  <c r="AO168" i="3" s="1"/>
  <c r="AY168" i="3" l="1"/>
  <c r="AX167" i="3"/>
  <c r="AV167" i="3"/>
  <c r="AT167" i="3" s="1"/>
  <c r="AU166" i="3"/>
  <c r="BB168" i="3"/>
  <c r="AZ168" i="3" s="1"/>
  <c r="BA167" i="3"/>
  <c r="AP168" i="3"/>
  <c r="AQ169" i="3"/>
  <c r="AO169" i="3" s="1"/>
  <c r="AU167" i="3" l="1"/>
  <c r="AV168" i="3"/>
  <c r="AT168" i="3" s="1"/>
  <c r="AX168" i="3"/>
  <c r="AY169" i="3"/>
  <c r="BA168" i="3"/>
  <c r="BB169" i="3"/>
  <c r="AZ169" i="3" s="1"/>
  <c r="AP169" i="3"/>
  <c r="AQ170" i="3"/>
  <c r="AO170" i="3" s="1"/>
  <c r="AV169" i="3" l="1"/>
  <c r="AT169" i="3" s="1"/>
  <c r="AU168" i="3"/>
  <c r="BB170" i="3"/>
  <c r="AZ170" i="3" s="1"/>
  <c r="BA169" i="3"/>
  <c r="AX169" i="3"/>
  <c r="AY170" i="3"/>
  <c r="AQ171" i="3"/>
  <c r="AO171" i="3" s="1"/>
  <c r="AP170" i="3"/>
  <c r="BA170" i="3" l="1"/>
  <c r="BB171" i="3"/>
  <c r="AZ171" i="3" s="1"/>
  <c r="AX170" i="3"/>
  <c r="AY171" i="3"/>
  <c r="AU169" i="3"/>
  <c r="AV170" i="3"/>
  <c r="AT170" i="3" s="1"/>
  <c r="AQ172" i="3"/>
  <c r="AO172" i="3" s="1"/>
  <c r="AP171" i="3"/>
  <c r="BB172" i="3" l="1"/>
  <c r="AZ172" i="3" s="1"/>
  <c r="BA171" i="3"/>
  <c r="AV171" i="3"/>
  <c r="AT171" i="3" s="1"/>
  <c r="AU170" i="3"/>
  <c r="AX171" i="3"/>
  <c r="AY172" i="3"/>
  <c r="AP172" i="3"/>
  <c r="AQ173" i="3"/>
  <c r="AO173" i="3" s="1"/>
  <c r="AV172" i="3" l="1"/>
  <c r="AT172" i="3" s="1"/>
  <c r="AU171" i="3"/>
  <c r="BA172" i="3"/>
  <c r="BB173" i="3"/>
  <c r="AZ173" i="3" s="1"/>
  <c r="AY173" i="3"/>
  <c r="AX172" i="3"/>
  <c r="AP173" i="3"/>
  <c r="AQ174" i="3"/>
  <c r="AO174" i="3" s="1"/>
  <c r="AX173" i="3" l="1"/>
  <c r="AY174" i="3"/>
  <c r="AU172" i="3"/>
  <c r="AV173" i="3"/>
  <c r="AT173" i="3" s="1"/>
  <c r="BA173" i="3"/>
  <c r="BB174" i="3"/>
  <c r="AZ174" i="3" s="1"/>
  <c r="AP174" i="3"/>
  <c r="AQ175" i="3"/>
  <c r="AO175" i="3" s="1"/>
  <c r="AY175" i="3" l="1"/>
  <c r="AX174" i="3"/>
  <c r="AU173" i="3"/>
  <c r="AV174" i="3"/>
  <c r="AT174" i="3" s="1"/>
  <c r="BA174" i="3"/>
  <c r="BB175" i="3"/>
  <c r="AZ175" i="3" s="1"/>
  <c r="AP175" i="3"/>
  <c r="AQ176" i="3"/>
  <c r="AO176" i="3" s="1"/>
  <c r="BB176" i="3" l="1"/>
  <c r="AZ176" i="3" s="1"/>
  <c r="BA175" i="3"/>
  <c r="AX175" i="3"/>
  <c r="AY176" i="3"/>
  <c r="AV175" i="3"/>
  <c r="AT175" i="3" s="1"/>
  <c r="AU174" i="3"/>
  <c r="AP176" i="3"/>
  <c r="AQ177" i="3"/>
  <c r="AO177" i="3" s="1"/>
  <c r="AU175" i="3" l="1"/>
  <c r="AV176" i="3"/>
  <c r="AT176" i="3" s="1"/>
  <c r="BA176" i="3"/>
  <c r="BB177" i="3"/>
  <c r="AZ177" i="3" s="1"/>
  <c r="AY177" i="3"/>
  <c r="AX176" i="3"/>
  <c r="AP177" i="3"/>
  <c r="AQ178" i="3"/>
  <c r="AO178" i="3" s="1"/>
  <c r="AX177" i="3" l="1"/>
  <c r="AY178" i="3"/>
  <c r="BA177" i="3"/>
  <c r="BB178" i="3"/>
  <c r="AZ178" i="3" s="1"/>
  <c r="AU176" i="3"/>
  <c r="AV177" i="3"/>
  <c r="AT177" i="3" s="1"/>
  <c r="AQ179" i="3"/>
  <c r="AO179" i="3" s="1"/>
  <c r="AP178" i="3"/>
  <c r="AY179" i="3" l="1"/>
  <c r="AX178" i="3"/>
  <c r="BA178" i="3"/>
  <c r="BB179" i="3"/>
  <c r="AZ179" i="3" s="1"/>
  <c r="AU177" i="3"/>
  <c r="AV178" i="3"/>
  <c r="AT178" i="3" s="1"/>
  <c r="AQ180" i="3"/>
  <c r="AO180" i="3" s="1"/>
  <c r="AP179" i="3"/>
  <c r="AV179" i="3" l="1"/>
  <c r="AT179" i="3" s="1"/>
  <c r="AU178" i="3"/>
  <c r="AX179" i="3"/>
  <c r="AY180" i="3"/>
  <c r="BB180" i="3"/>
  <c r="AZ180" i="3" s="1"/>
  <c r="BA179" i="3"/>
  <c r="AP180" i="3"/>
  <c r="AQ181" i="3"/>
  <c r="AO181" i="3" s="1"/>
  <c r="BA180" i="3" l="1"/>
  <c r="BB181" i="3"/>
  <c r="AZ181" i="3" s="1"/>
  <c r="AU179" i="3"/>
  <c r="AV180" i="3"/>
  <c r="AT180" i="3" s="1"/>
  <c r="AY181" i="3"/>
  <c r="AX180" i="3"/>
  <c r="AP181" i="3"/>
  <c r="AQ182" i="3"/>
  <c r="AO182" i="3" s="1"/>
  <c r="BA181" i="3" l="1"/>
  <c r="BB182" i="3"/>
  <c r="AZ182" i="3" s="1"/>
  <c r="AX181" i="3"/>
  <c r="AY182" i="3"/>
  <c r="AU180" i="3"/>
  <c r="AV181" i="3"/>
  <c r="AT181" i="3" s="1"/>
  <c r="AP182" i="3"/>
  <c r="AQ183" i="3"/>
  <c r="AO183" i="3" s="1"/>
  <c r="BA182" i="3" l="1"/>
  <c r="BB183" i="3"/>
  <c r="AZ183" i="3" s="1"/>
  <c r="AY183" i="3"/>
  <c r="AX182" i="3"/>
  <c r="AU181" i="3"/>
  <c r="AV182" i="3"/>
  <c r="AT182" i="3" s="1"/>
  <c r="AP183" i="3"/>
  <c r="AQ184" i="3"/>
  <c r="AO184" i="3" s="1"/>
  <c r="AX183" i="3" l="1"/>
  <c r="AY184" i="3"/>
  <c r="AV183" i="3"/>
  <c r="AT183" i="3" s="1"/>
  <c r="AU182" i="3"/>
  <c r="BB184" i="3"/>
  <c r="AZ184" i="3" s="1"/>
  <c r="BA183" i="3"/>
  <c r="AP184" i="3"/>
  <c r="AQ185" i="3"/>
  <c r="AO185" i="3" s="1"/>
  <c r="BA184" i="3" l="1"/>
  <c r="BB185" i="3"/>
  <c r="AZ185" i="3" s="1"/>
  <c r="AY185" i="3"/>
  <c r="AX184" i="3"/>
  <c r="AU183" i="3"/>
  <c r="AV184" i="3"/>
  <c r="AT184" i="3" s="1"/>
  <c r="AP185" i="3"/>
  <c r="AQ186" i="3"/>
  <c r="AO186" i="3" s="1"/>
  <c r="AU184" i="3" l="1"/>
  <c r="AV185" i="3"/>
  <c r="AT185" i="3" s="1"/>
  <c r="AX185" i="3"/>
  <c r="AY186" i="3"/>
  <c r="BA185" i="3"/>
  <c r="BB186" i="3"/>
  <c r="AZ186" i="3" s="1"/>
  <c r="AQ187" i="3"/>
  <c r="AO187" i="3" s="1"/>
  <c r="AP186" i="3"/>
  <c r="AU185" i="3" l="1"/>
  <c r="AV186" i="3"/>
  <c r="AT186" i="3" s="1"/>
  <c r="AY187" i="3"/>
  <c r="AX186" i="3"/>
  <c r="BA186" i="3"/>
  <c r="BB187" i="3"/>
  <c r="AZ187" i="3" s="1"/>
  <c r="AQ188" i="3"/>
  <c r="AO188" i="3" s="1"/>
  <c r="AP187" i="3"/>
  <c r="AX187" i="3" l="1"/>
  <c r="AY188" i="3"/>
  <c r="BB188" i="3"/>
  <c r="AZ188" i="3" s="1"/>
  <c r="BA187" i="3"/>
  <c r="AV187" i="3"/>
  <c r="AT187" i="3" s="1"/>
  <c r="AU186" i="3"/>
  <c r="AP188" i="3"/>
  <c r="AQ189" i="3"/>
  <c r="AO189" i="3" s="1"/>
  <c r="AU187" i="3" l="1"/>
  <c r="AV188" i="3"/>
  <c r="AT188" i="3" s="1"/>
  <c r="AY189" i="3"/>
  <c r="AX188" i="3"/>
  <c r="BA188" i="3"/>
  <c r="BB189" i="3"/>
  <c r="AZ189" i="3" s="1"/>
  <c r="AP189" i="3"/>
  <c r="AQ190" i="3"/>
  <c r="AO190" i="3" s="1"/>
  <c r="AX189" i="3" l="1"/>
  <c r="AY190" i="3"/>
  <c r="AZ190" i="3"/>
  <c r="BA189" i="3"/>
  <c r="BB190" i="3"/>
  <c r="AU188" i="3"/>
  <c r="AV189" i="3"/>
  <c r="AT189" i="3" s="1"/>
  <c r="AP190" i="3"/>
  <c r="AQ191" i="3"/>
  <c r="AO191" i="3" s="1"/>
  <c r="AU189" i="3" l="1"/>
  <c r="AV190" i="3"/>
  <c r="AT190" i="3" s="1"/>
  <c r="BA190" i="3"/>
  <c r="BB191" i="3"/>
  <c r="AZ191" i="3" s="1"/>
  <c r="AY191" i="3"/>
  <c r="AX190" i="3"/>
  <c r="AP191" i="3"/>
  <c r="AQ192" i="3"/>
  <c r="AO192" i="3" s="1"/>
  <c r="AV191" i="3" l="1"/>
  <c r="AT191" i="3" s="1"/>
  <c r="AU190" i="3"/>
  <c r="AX191" i="3"/>
  <c r="AY192" i="3"/>
  <c r="BB192" i="3"/>
  <c r="AZ192" i="3" s="1"/>
  <c r="BA191" i="3"/>
  <c r="AP192" i="3"/>
  <c r="AQ193" i="3"/>
  <c r="AO193" i="3" s="1"/>
  <c r="BA192" i="3" l="1"/>
  <c r="BB193" i="3"/>
  <c r="AZ193" i="3" s="1"/>
  <c r="AU191" i="3"/>
  <c r="AV192" i="3"/>
  <c r="AT192" i="3" s="1"/>
  <c r="AY193" i="3"/>
  <c r="AX192" i="3"/>
  <c r="AP193" i="3"/>
  <c r="AQ194" i="3"/>
  <c r="AO194" i="3" s="1"/>
  <c r="AX193" i="3" l="1"/>
  <c r="AY194" i="3"/>
  <c r="AZ194" i="3"/>
  <c r="BA193" i="3"/>
  <c r="BB194" i="3"/>
  <c r="AU192" i="3"/>
  <c r="AV193" i="3"/>
  <c r="AT193" i="3" s="1"/>
  <c r="AQ195" i="3"/>
  <c r="AO195" i="3" s="1"/>
  <c r="AP194" i="3"/>
  <c r="AY195" i="3" l="1"/>
  <c r="AX194" i="3"/>
  <c r="AU193" i="3"/>
  <c r="AV194" i="3"/>
  <c r="AT194" i="3" s="1"/>
  <c r="BA194" i="3"/>
  <c r="BB195" i="3"/>
  <c r="AZ195" i="3" s="1"/>
  <c r="AQ196" i="3"/>
  <c r="AO196" i="3" s="1"/>
  <c r="AP195" i="3"/>
  <c r="BB196" i="3" l="1"/>
  <c r="AZ196" i="3" s="1"/>
  <c r="BA195" i="3"/>
  <c r="AX195" i="3"/>
  <c r="AY196" i="3"/>
  <c r="AV195" i="3"/>
  <c r="AT195" i="3" s="1"/>
  <c r="AU194" i="3"/>
  <c r="AP196" i="3"/>
  <c r="AQ197" i="3"/>
  <c r="AO197" i="3" s="1"/>
  <c r="AU195" i="3" l="1"/>
  <c r="AV196" i="3"/>
  <c r="AT196" i="3" s="1"/>
  <c r="BA196" i="3"/>
  <c r="BB197" i="3"/>
  <c r="AZ197" i="3" s="1"/>
  <c r="AY197" i="3"/>
  <c r="AX196" i="3"/>
  <c r="AP197" i="3"/>
  <c r="AQ198" i="3"/>
  <c r="AO198" i="3" s="1"/>
  <c r="AU196" i="3" l="1"/>
  <c r="AV197" i="3"/>
  <c r="AT197" i="3" s="1"/>
  <c r="AX197" i="3"/>
  <c r="AY198" i="3"/>
  <c r="BA197" i="3"/>
  <c r="BB198" i="3"/>
  <c r="AZ198" i="3" s="1"/>
  <c r="AP198" i="3"/>
  <c r="AQ199" i="3"/>
  <c r="AO199" i="3" s="1"/>
  <c r="AU197" i="3" l="1"/>
  <c r="AV198" i="3"/>
  <c r="AT198" i="3" s="1"/>
  <c r="BA198" i="3"/>
  <c r="BB199" i="3"/>
  <c r="AZ199" i="3" s="1"/>
  <c r="AY199" i="3"/>
  <c r="AX198" i="3"/>
  <c r="AP199" i="3"/>
  <c r="AQ200" i="3"/>
  <c r="AO200" i="3" s="1"/>
  <c r="AV199" i="3" l="1"/>
  <c r="AT199" i="3" s="1"/>
  <c r="AU198" i="3"/>
  <c r="AX199" i="3"/>
  <c r="AY200" i="3"/>
  <c r="BB200" i="3"/>
  <c r="AZ200" i="3" s="1"/>
  <c r="BA199" i="3"/>
  <c r="AP200" i="3"/>
  <c r="AQ201" i="3"/>
  <c r="AO201" i="3" s="1"/>
  <c r="AU199" i="3" l="1"/>
  <c r="AV200" i="3"/>
  <c r="AT200" i="3" s="1"/>
  <c r="BA200" i="3"/>
  <c r="BB201" i="3"/>
  <c r="AZ201" i="3" s="1"/>
  <c r="AY201" i="3"/>
  <c r="AX200" i="3"/>
  <c r="AP201" i="3"/>
  <c r="AQ202" i="3"/>
  <c r="AO202" i="3" s="1"/>
  <c r="AX201" i="3" l="1"/>
  <c r="AY202" i="3"/>
  <c r="AU200" i="3"/>
  <c r="AV201" i="3"/>
  <c r="AT201" i="3" s="1"/>
  <c r="BA201" i="3"/>
  <c r="BB202" i="3"/>
  <c r="AZ202" i="3" s="1"/>
  <c r="AQ203" i="3"/>
  <c r="AO203" i="3" s="1"/>
  <c r="AP202" i="3"/>
  <c r="AY203" i="3" l="1"/>
  <c r="AX202" i="3"/>
  <c r="AU201" i="3"/>
  <c r="AV202" i="3"/>
  <c r="AT202" i="3" s="1"/>
  <c r="BA202" i="3"/>
  <c r="BB203" i="3"/>
  <c r="AZ203" i="3" s="1"/>
  <c r="AQ204" i="3"/>
  <c r="AO204" i="3" s="1"/>
  <c r="AP203" i="3"/>
  <c r="BB204" i="3" l="1"/>
  <c r="AZ204" i="3" s="1"/>
  <c r="BA203" i="3"/>
  <c r="AX203" i="3"/>
  <c r="AY204" i="3"/>
  <c r="AV203" i="3"/>
  <c r="AT203" i="3" s="1"/>
  <c r="AU202" i="3"/>
  <c r="AP204" i="3"/>
  <c r="AQ205" i="3"/>
  <c r="AO205" i="3" s="1"/>
  <c r="AU203" i="3" l="1"/>
  <c r="AV204" i="3"/>
  <c r="AT204" i="3" s="1"/>
  <c r="BA204" i="3"/>
  <c r="BB205" i="3"/>
  <c r="AZ205" i="3" s="1"/>
  <c r="AY205" i="3"/>
  <c r="AX204" i="3"/>
  <c r="AP205" i="3"/>
  <c r="AQ206" i="3"/>
  <c r="AO206" i="3" s="1"/>
  <c r="AX205" i="3" l="1"/>
  <c r="AY206" i="3"/>
  <c r="AU204" i="3"/>
  <c r="AV205" i="3"/>
  <c r="AT205" i="3" s="1"/>
  <c r="BA205" i="3"/>
  <c r="BB206" i="3"/>
  <c r="AZ206" i="3" s="1"/>
  <c r="AP206" i="3"/>
  <c r="AQ207" i="3"/>
  <c r="AO207" i="3" s="1"/>
  <c r="AY207" i="3" l="1"/>
  <c r="AX206" i="3"/>
  <c r="AU205" i="3"/>
  <c r="AV206" i="3"/>
  <c r="AT206" i="3" s="1"/>
  <c r="BA206" i="3"/>
  <c r="BB207" i="3"/>
  <c r="AZ207" i="3" s="1"/>
  <c r="AP207" i="3"/>
  <c r="AQ208" i="3"/>
  <c r="AO208" i="3" s="1"/>
  <c r="BB208" i="3" l="1"/>
  <c r="AZ208" i="3" s="1"/>
  <c r="BA207" i="3"/>
  <c r="AV207" i="3"/>
  <c r="AT207" i="3" s="1"/>
  <c r="AU206" i="3"/>
  <c r="AX207" i="3"/>
  <c r="AY208" i="3"/>
  <c r="AP208" i="3"/>
  <c r="AQ209" i="3"/>
  <c r="AO209" i="3" s="1"/>
  <c r="BA208" i="3" l="1"/>
  <c r="BB209" i="3"/>
  <c r="AZ209" i="3" s="1"/>
  <c r="AU207" i="3"/>
  <c r="AV208" i="3"/>
  <c r="AT208" i="3" s="1"/>
  <c r="AY209" i="3"/>
  <c r="AX208" i="3"/>
  <c r="AP209" i="3"/>
  <c r="AQ210" i="3"/>
  <c r="AO210" i="3" s="1"/>
  <c r="AX209" i="3" l="1"/>
  <c r="AY210" i="3"/>
  <c r="AZ210" i="3"/>
  <c r="BA209" i="3"/>
  <c r="BB210" i="3"/>
  <c r="AU208" i="3"/>
  <c r="AV209" i="3"/>
  <c r="AT209" i="3" s="1"/>
  <c r="AQ211" i="3"/>
  <c r="AO211" i="3" s="1"/>
  <c r="AP210" i="3"/>
  <c r="AY211" i="3" l="1"/>
  <c r="AX210" i="3"/>
  <c r="AU209" i="3"/>
  <c r="AV210" i="3"/>
  <c r="AT210" i="3" s="1"/>
  <c r="BA210" i="3"/>
  <c r="BB211" i="3"/>
  <c r="AZ211" i="3" s="1"/>
  <c r="AQ212" i="3"/>
  <c r="AO212" i="3" s="1"/>
  <c r="AP211" i="3"/>
  <c r="BB212" i="3" l="1"/>
  <c r="AZ212" i="3" s="1"/>
  <c r="BA211" i="3"/>
  <c r="AX211" i="3"/>
  <c r="AY212" i="3"/>
  <c r="AV211" i="3"/>
  <c r="AT211" i="3" s="1"/>
  <c r="AU210" i="3"/>
  <c r="AP212" i="3"/>
  <c r="AQ213" i="3"/>
  <c r="AO213" i="3" s="1"/>
  <c r="AU211" i="3" l="1"/>
  <c r="AV212" i="3"/>
  <c r="AT212" i="3" s="1"/>
  <c r="BA212" i="3"/>
  <c r="BB213" i="3"/>
  <c r="AZ213" i="3" s="1"/>
  <c r="AY213" i="3"/>
  <c r="AX212" i="3"/>
  <c r="AP213" i="3"/>
  <c r="AQ214" i="3"/>
  <c r="AO214" i="3" s="1"/>
  <c r="AX213" i="3" l="1"/>
  <c r="AY214" i="3"/>
  <c r="AU212" i="3"/>
  <c r="AV213" i="3"/>
  <c r="AT213" i="3" s="1"/>
  <c r="BA213" i="3"/>
  <c r="BB214" i="3"/>
  <c r="AZ214" i="3" s="1"/>
  <c r="AP214" i="3"/>
  <c r="AQ215" i="3"/>
  <c r="AO215" i="3" s="1"/>
  <c r="AY215" i="3" l="1"/>
  <c r="AX214" i="3"/>
  <c r="BA214" i="3"/>
  <c r="BB215" i="3"/>
  <c r="AZ215" i="3" s="1"/>
  <c r="AU213" i="3"/>
  <c r="AV214" i="3"/>
  <c r="AT214" i="3" s="1"/>
  <c r="AQ216" i="3"/>
  <c r="AO216" i="3" s="1"/>
  <c r="AP215" i="3"/>
  <c r="BB216" i="3" l="1"/>
  <c r="AZ216" i="3" s="1"/>
  <c r="BA215" i="3"/>
  <c r="AV215" i="3"/>
  <c r="AT215" i="3" s="1"/>
  <c r="AU214" i="3"/>
  <c r="AX215" i="3"/>
  <c r="AY216" i="3"/>
  <c r="AQ217" i="3"/>
  <c r="AO217" i="3" s="1"/>
  <c r="AP216" i="3"/>
  <c r="BA216" i="3" l="1"/>
  <c r="BB217" i="3"/>
  <c r="AZ217" i="3" s="1"/>
  <c r="AY217" i="3"/>
  <c r="AX216" i="3"/>
  <c r="AU215" i="3"/>
  <c r="AV216" i="3"/>
  <c r="AT216" i="3" s="1"/>
  <c r="AP217" i="3"/>
  <c r="AQ218" i="3"/>
  <c r="AO218" i="3" s="1"/>
  <c r="AX217" i="3" l="1"/>
  <c r="AY218" i="3"/>
  <c r="AU216" i="3"/>
  <c r="AV217" i="3"/>
  <c r="AT217" i="3" s="1"/>
  <c r="BA217" i="3"/>
  <c r="BB218" i="3"/>
  <c r="AZ218" i="3" s="1"/>
  <c r="AP218" i="3"/>
  <c r="AQ219" i="3"/>
  <c r="AO219" i="3" s="1"/>
  <c r="AY219" i="3" l="1"/>
  <c r="AX218" i="3"/>
  <c r="BA218" i="3"/>
  <c r="BB219" i="3"/>
  <c r="AZ219" i="3" s="1"/>
  <c r="AU217" i="3"/>
  <c r="AV218" i="3"/>
  <c r="AT218" i="3" s="1"/>
  <c r="AQ220" i="3"/>
  <c r="AO220" i="3" s="1"/>
  <c r="AP219" i="3"/>
  <c r="AV219" i="3" l="1"/>
  <c r="AT219" i="3" s="1"/>
  <c r="AU218" i="3"/>
  <c r="BB220" i="3"/>
  <c r="AZ220" i="3" s="1"/>
  <c r="BA219" i="3"/>
  <c r="AX219" i="3"/>
  <c r="AY220" i="3"/>
  <c r="AP220" i="3"/>
  <c r="AQ221" i="3"/>
  <c r="AO221" i="3" s="1"/>
  <c r="AU219" i="3" l="1"/>
  <c r="AV220" i="3"/>
  <c r="AT220" i="3" s="1"/>
  <c r="AY221" i="3"/>
  <c r="AX220" i="3"/>
  <c r="BB221" i="3"/>
  <c r="AZ221" i="3" s="1"/>
  <c r="BA220" i="3"/>
  <c r="AP221" i="3"/>
  <c r="AQ222" i="3"/>
  <c r="AO222" i="3" s="1"/>
  <c r="BB222" i="3" l="1"/>
  <c r="AZ222" i="3" s="1"/>
  <c r="BA221" i="3"/>
  <c r="AX221" i="3"/>
  <c r="AY222" i="3"/>
  <c r="AV221" i="3"/>
  <c r="AT221" i="3" s="1"/>
  <c r="AU220" i="3"/>
  <c r="AQ223" i="3"/>
  <c r="AO223" i="3" s="1"/>
  <c r="AP222" i="3"/>
  <c r="AV222" i="3" l="1"/>
  <c r="AT222" i="3" s="1"/>
  <c r="AU221" i="3"/>
  <c r="AY223" i="3"/>
  <c r="AX222" i="3"/>
  <c r="BB223" i="3"/>
  <c r="AZ223" i="3" s="1"/>
  <c r="BA222" i="3"/>
  <c r="AQ224" i="3"/>
  <c r="AO224" i="3" s="1"/>
  <c r="AP223" i="3"/>
  <c r="BB224" i="3" l="1"/>
  <c r="AZ224" i="3" s="1"/>
  <c r="BA223" i="3"/>
  <c r="AX223" i="3"/>
  <c r="AY224" i="3"/>
  <c r="AV223" i="3"/>
  <c r="AT223" i="3" s="1"/>
  <c r="AU222" i="3"/>
  <c r="AP224" i="3"/>
  <c r="AQ225" i="3"/>
  <c r="AO225" i="3" s="1"/>
  <c r="AY225" i="3" l="1"/>
  <c r="AX224" i="3"/>
  <c r="AV224" i="3"/>
  <c r="AT224" i="3" s="1"/>
  <c r="AU223" i="3"/>
  <c r="BB225" i="3"/>
  <c r="AZ225" i="3" s="1"/>
  <c r="BA224" i="3"/>
  <c r="AP225" i="3"/>
  <c r="AQ226" i="3"/>
  <c r="AO226" i="3" s="1"/>
  <c r="AV225" i="3" l="1"/>
  <c r="AT225" i="3" s="1"/>
  <c r="AU224" i="3"/>
  <c r="BA225" i="3"/>
  <c r="BB226" i="3"/>
  <c r="AZ226" i="3" s="1"/>
  <c r="AX225" i="3"/>
  <c r="AY226" i="3"/>
  <c r="AP226" i="3"/>
  <c r="AQ227" i="3"/>
  <c r="AO227" i="3" s="1"/>
  <c r="AY227" i="3" l="1"/>
  <c r="AX226" i="3"/>
  <c r="AV226" i="3"/>
  <c r="AT226" i="3" s="1"/>
  <c r="AU225" i="3"/>
  <c r="BB227" i="3"/>
  <c r="AZ227" i="3" s="1"/>
  <c r="BA226" i="3"/>
  <c r="AP227" i="3"/>
  <c r="AQ228" i="3"/>
  <c r="AO228" i="3" s="1"/>
  <c r="AV227" i="3" l="1"/>
  <c r="AT227" i="3" s="1"/>
  <c r="AU226" i="3"/>
  <c r="BB228" i="3"/>
  <c r="AZ228" i="3" s="1"/>
  <c r="BA227" i="3"/>
  <c r="AX227" i="3"/>
  <c r="AY228" i="3"/>
  <c r="AP228" i="3"/>
  <c r="AQ229" i="3"/>
  <c r="AO229" i="3" s="1"/>
  <c r="AY229" i="3" l="1"/>
  <c r="AX228" i="3"/>
  <c r="AV228" i="3"/>
  <c r="AT228" i="3" s="1"/>
  <c r="AU227" i="3"/>
  <c r="BB229" i="3"/>
  <c r="AZ229" i="3" s="1"/>
  <c r="BA228" i="3"/>
  <c r="AP229" i="3"/>
  <c r="AQ230" i="3"/>
  <c r="AO230" i="3" s="1"/>
  <c r="AU228" i="3" l="1"/>
  <c r="AV229" i="3"/>
  <c r="AT229" i="3" s="1"/>
  <c r="AZ230" i="3"/>
  <c r="BA229" i="3"/>
  <c r="BB230" i="3"/>
  <c r="AX229" i="3"/>
  <c r="AY230" i="3"/>
  <c r="AP230" i="3"/>
  <c r="AQ231" i="3"/>
  <c r="AO231" i="3" s="1"/>
  <c r="AV230" i="3" l="1"/>
  <c r="AT230" i="3" s="1"/>
  <c r="AU229" i="3"/>
  <c r="AX230" i="3"/>
  <c r="AY231" i="3"/>
  <c r="BB231" i="3"/>
  <c r="AZ231" i="3" s="1"/>
  <c r="BA230" i="3"/>
  <c r="AP231" i="3"/>
  <c r="AQ232" i="3"/>
  <c r="AO232" i="3" s="1"/>
  <c r="AU230" i="3" l="1"/>
  <c r="AV231" i="3"/>
  <c r="AT231" i="3" s="1"/>
  <c r="BA231" i="3"/>
  <c r="BB232" i="3"/>
  <c r="AZ232" i="3" s="1"/>
  <c r="AX231" i="3"/>
  <c r="AY232" i="3"/>
  <c r="AP232" i="3"/>
  <c r="AQ233" i="3"/>
  <c r="AO233" i="3" s="1"/>
  <c r="AV232" i="3" l="1"/>
  <c r="AT232" i="3" s="1"/>
  <c r="AU231" i="3"/>
  <c r="AY233" i="3"/>
  <c r="AX232" i="3"/>
  <c r="BB233" i="3"/>
  <c r="AZ233" i="3" s="1"/>
  <c r="BA232" i="3"/>
  <c r="AP233" i="3"/>
  <c r="AQ234" i="3"/>
  <c r="AO234" i="3" s="1"/>
  <c r="BA233" i="3" l="1"/>
  <c r="BB234" i="3"/>
  <c r="AZ234" i="3" s="1"/>
  <c r="AU232" i="3"/>
  <c r="AV233" i="3"/>
  <c r="AT233" i="3" s="1"/>
  <c r="AX233" i="3"/>
  <c r="AY234" i="3"/>
  <c r="AQ235" i="3"/>
  <c r="AO235" i="3" s="1"/>
  <c r="AP234" i="3"/>
  <c r="AY235" i="3" l="1"/>
  <c r="AX234" i="3"/>
  <c r="BB235" i="3"/>
  <c r="AZ235" i="3" s="1"/>
  <c r="BA234" i="3"/>
  <c r="AV234" i="3"/>
  <c r="AT234" i="3" s="1"/>
  <c r="AU233" i="3"/>
  <c r="AP235" i="3"/>
  <c r="AQ236" i="3"/>
  <c r="AO236" i="3" s="1"/>
  <c r="BB236" i="3" l="1"/>
  <c r="AZ236" i="3" s="1"/>
  <c r="BA235" i="3"/>
  <c r="AU234" i="3"/>
  <c r="AV235" i="3"/>
  <c r="AT235" i="3" s="1"/>
  <c r="AX235" i="3"/>
  <c r="AY236" i="3"/>
  <c r="AP236" i="3"/>
  <c r="AQ237" i="3"/>
  <c r="AO237" i="3" s="1"/>
  <c r="AY237" i="3" l="1"/>
  <c r="AX236" i="3"/>
  <c r="BB237" i="3"/>
  <c r="AZ237" i="3" s="1"/>
  <c r="BA236" i="3"/>
  <c r="AV236" i="3"/>
  <c r="AT236" i="3" s="1"/>
  <c r="AU235" i="3"/>
  <c r="AP237" i="3"/>
  <c r="AQ238" i="3"/>
  <c r="AO238" i="3" s="1"/>
  <c r="BB238" i="3" l="1"/>
  <c r="AZ238" i="3" s="1"/>
  <c r="BA237" i="3"/>
  <c r="AX237" i="3"/>
  <c r="AY238" i="3"/>
  <c r="AV237" i="3"/>
  <c r="AT237" i="3" s="1"/>
  <c r="AU236" i="3"/>
  <c r="AQ239" i="3"/>
  <c r="AO239" i="3" s="1"/>
  <c r="AP238" i="3"/>
  <c r="AY239" i="3" l="1"/>
  <c r="AX238" i="3"/>
  <c r="AV238" i="3"/>
  <c r="AT238" i="3" s="1"/>
  <c r="AU237" i="3"/>
  <c r="BB239" i="3"/>
  <c r="AZ239" i="3" s="1"/>
  <c r="BA238" i="3"/>
  <c r="AP239" i="3"/>
  <c r="AQ240" i="3"/>
  <c r="AO240" i="3" s="1"/>
  <c r="BB240" i="3" l="1"/>
  <c r="AZ240" i="3" s="1"/>
  <c r="BA239" i="3"/>
  <c r="AV239" i="3"/>
  <c r="AT239" i="3" s="1"/>
  <c r="AU238" i="3"/>
  <c r="AX239" i="3"/>
  <c r="AY240" i="3"/>
  <c r="AP240" i="3"/>
  <c r="AQ241" i="3"/>
  <c r="AO241" i="3" s="1"/>
  <c r="BB241" i="3" l="1"/>
  <c r="BA240" i="3"/>
  <c r="AZ241" i="3"/>
  <c r="AY241" i="3"/>
  <c r="AX240" i="3"/>
  <c r="AV240" i="3"/>
  <c r="AT240" i="3" s="1"/>
  <c r="AU239" i="3"/>
  <c r="AP241" i="3"/>
  <c r="AQ242" i="3"/>
  <c r="AO242" i="3" s="1"/>
  <c r="AV241" i="3" l="1"/>
  <c r="AT241" i="3" s="1"/>
  <c r="AU240" i="3"/>
  <c r="AX241" i="3"/>
  <c r="AY242" i="3"/>
  <c r="BB242" i="3"/>
  <c r="AZ242" i="3" s="1"/>
  <c r="BA241" i="3"/>
  <c r="AP242" i="3"/>
  <c r="AQ243" i="3"/>
  <c r="AO243" i="3" s="1"/>
  <c r="BB243" i="3" l="1"/>
  <c r="BA242" i="3"/>
  <c r="AZ243" i="3"/>
  <c r="AY243" i="3"/>
  <c r="AX242" i="3"/>
  <c r="AV242" i="3"/>
  <c r="AT242" i="3" s="1"/>
  <c r="AU241" i="3"/>
  <c r="AP243" i="3"/>
  <c r="AQ244" i="3"/>
  <c r="AO244" i="3" s="1"/>
  <c r="AX243" i="3" l="1"/>
  <c r="AY244" i="3"/>
  <c r="AV243" i="3"/>
  <c r="AT243" i="3" s="1"/>
  <c r="AU242" i="3"/>
  <c r="BB244" i="3"/>
  <c r="AZ244" i="3"/>
  <c r="BA243" i="3"/>
  <c r="AP244" i="3"/>
  <c r="AQ245" i="3"/>
  <c r="AO245" i="3" s="1"/>
  <c r="AX244" i="3" l="1"/>
  <c r="AY245" i="3"/>
  <c r="AU243" i="3"/>
  <c r="AV244" i="3"/>
  <c r="AT244" i="3" s="1"/>
  <c r="BA244" i="3"/>
  <c r="BB245" i="3"/>
  <c r="AZ245" i="3" s="1"/>
  <c r="AP245" i="3"/>
  <c r="AQ246" i="3"/>
  <c r="AO246" i="3" s="1"/>
  <c r="AV245" i="3" l="1"/>
  <c r="AT245" i="3" s="1"/>
  <c r="AU244" i="3"/>
  <c r="BB246" i="3"/>
  <c r="AZ246" i="3" s="1"/>
  <c r="BA245" i="3"/>
  <c r="AY246" i="3"/>
  <c r="AX245" i="3"/>
  <c r="AP246" i="3"/>
  <c r="AQ247" i="3"/>
  <c r="AO247" i="3" s="1"/>
  <c r="AX246" i="3" l="1"/>
  <c r="AY247" i="3"/>
  <c r="BA246" i="3"/>
  <c r="BB247" i="3"/>
  <c r="AZ247" i="3" s="1"/>
  <c r="AV246" i="3"/>
  <c r="AT246" i="3" s="1"/>
  <c r="AU245" i="3"/>
  <c r="AP247" i="3"/>
  <c r="AQ248" i="3"/>
  <c r="AO248" i="3" s="1"/>
  <c r="AV247" i="3" l="1"/>
  <c r="AT247" i="3" s="1"/>
  <c r="AU246" i="3"/>
  <c r="BB248" i="3"/>
  <c r="AZ248" i="3" s="1"/>
  <c r="BA247" i="3"/>
  <c r="AY248" i="3"/>
  <c r="AX247" i="3"/>
  <c r="AP248" i="3"/>
  <c r="AQ249" i="3"/>
  <c r="AO249" i="3" s="1"/>
  <c r="BB249" i="3" l="1"/>
  <c r="AZ249" i="3" s="1"/>
  <c r="BA248" i="3"/>
  <c r="AX248" i="3"/>
  <c r="AY249" i="3"/>
  <c r="AV248" i="3"/>
  <c r="AT248" i="3" s="1"/>
  <c r="AU247" i="3"/>
  <c r="AP249" i="3"/>
  <c r="AQ250" i="3"/>
  <c r="AO250" i="3" s="1"/>
  <c r="AV249" i="3" l="1"/>
  <c r="AT249" i="3" s="1"/>
  <c r="AU248" i="3"/>
  <c r="AY250" i="3"/>
  <c r="AX249" i="3"/>
  <c r="BB250" i="3"/>
  <c r="AZ250" i="3" s="1"/>
  <c r="BA249" i="3"/>
  <c r="AQ251" i="3"/>
  <c r="AO251" i="3" s="1"/>
  <c r="AP250" i="3"/>
  <c r="BB251" i="3" l="1"/>
  <c r="AZ251" i="3" s="1"/>
  <c r="BA250" i="3"/>
  <c r="AV250" i="3"/>
  <c r="AT250" i="3" s="1"/>
  <c r="AU249" i="3"/>
  <c r="AX250" i="3"/>
  <c r="AY251" i="3"/>
  <c r="AP251" i="3"/>
  <c r="AQ252" i="3"/>
  <c r="AO252" i="3" s="1"/>
  <c r="AY252" i="3" l="1"/>
  <c r="AX251" i="3"/>
  <c r="BB252" i="3"/>
  <c r="AZ252" i="3" s="1"/>
  <c r="BA251" i="3"/>
  <c r="AV251" i="3"/>
  <c r="AT251" i="3" s="1"/>
  <c r="AU250" i="3"/>
  <c r="AP252" i="3"/>
  <c r="AQ253" i="3"/>
  <c r="AO253" i="3" s="1"/>
  <c r="BB253" i="3" l="1"/>
  <c r="AZ253" i="3" s="1"/>
  <c r="BA252" i="3"/>
  <c r="AX252" i="3"/>
  <c r="AY253" i="3"/>
  <c r="AU251" i="3"/>
  <c r="AV252" i="3"/>
  <c r="AT252" i="3" s="1"/>
  <c r="AP253" i="3"/>
  <c r="AQ254" i="3"/>
  <c r="AO254" i="3" s="1"/>
  <c r="AV253" i="3" l="1"/>
  <c r="AT253" i="3" s="1"/>
  <c r="AU252" i="3"/>
  <c r="AY254" i="3"/>
  <c r="AX253" i="3"/>
  <c r="BB254" i="3"/>
  <c r="AZ254" i="3" s="1"/>
  <c r="BA253" i="3"/>
  <c r="AQ255" i="3"/>
  <c r="AO255" i="3" s="1"/>
  <c r="AP254" i="3"/>
  <c r="AX254" i="3" l="1"/>
  <c r="AY255" i="3"/>
  <c r="AU253" i="3"/>
  <c r="AV254" i="3"/>
  <c r="AT254" i="3" s="1"/>
  <c r="BB255" i="3"/>
  <c r="AZ255" i="3" s="1"/>
  <c r="BA254" i="3"/>
  <c r="AP255" i="3"/>
  <c r="AQ256" i="3"/>
  <c r="AO256" i="3" s="1"/>
  <c r="BB256" i="3" l="1"/>
  <c r="BA255" i="3"/>
  <c r="AZ256" i="3"/>
  <c r="AV255" i="3"/>
  <c r="AT255" i="3" s="1"/>
  <c r="AU254" i="3"/>
  <c r="AX255" i="3"/>
  <c r="AY256" i="3"/>
  <c r="AP256" i="3"/>
  <c r="AQ257" i="3"/>
  <c r="AO257" i="3" s="1"/>
  <c r="AV256" i="3" l="1"/>
  <c r="AT256" i="3" s="1"/>
  <c r="AU255" i="3"/>
  <c r="AX256" i="3"/>
  <c r="AY257" i="3"/>
  <c r="BB257" i="3"/>
  <c r="AZ257" i="3" s="1"/>
  <c r="BA256" i="3"/>
  <c r="AP257" i="3"/>
  <c r="AQ258" i="3"/>
  <c r="AO258" i="3" s="1"/>
  <c r="BB258" i="3" l="1"/>
  <c r="AZ258" i="3" s="1"/>
  <c r="BA257" i="3"/>
  <c r="AX257" i="3"/>
  <c r="AY258" i="3"/>
  <c r="AV257" i="3"/>
  <c r="AT257" i="3" s="1"/>
  <c r="AU256" i="3"/>
  <c r="AP258" i="3"/>
  <c r="AQ259" i="3"/>
  <c r="AO259" i="3" s="1"/>
  <c r="AV258" i="3" l="1"/>
  <c r="AT258" i="3" s="1"/>
  <c r="AU257" i="3"/>
  <c r="BB259" i="3"/>
  <c r="AZ259" i="3" s="1"/>
  <c r="BA258" i="3"/>
  <c r="AX258" i="3"/>
  <c r="AY259" i="3"/>
  <c r="AP259" i="3"/>
  <c r="AQ260" i="3"/>
  <c r="AO260" i="3" s="1"/>
  <c r="AV259" i="3" l="1"/>
  <c r="AT259" i="3" s="1"/>
  <c r="AU258" i="3"/>
  <c r="AY260" i="3"/>
  <c r="AX259" i="3"/>
  <c r="BB260" i="3"/>
  <c r="AZ260" i="3" s="1"/>
  <c r="BA259" i="3"/>
  <c r="AP260" i="3"/>
  <c r="AQ261" i="3"/>
  <c r="AO261" i="3" s="1"/>
  <c r="AX260" i="3" l="1"/>
  <c r="AY261" i="3"/>
  <c r="BB261" i="3"/>
  <c r="AZ261" i="3" s="1"/>
  <c r="BA260" i="3"/>
  <c r="AV260" i="3"/>
  <c r="AT260" i="3" s="1"/>
  <c r="AU259" i="3"/>
  <c r="AP261" i="3"/>
  <c r="AQ262" i="3"/>
  <c r="AO262" i="3" s="1"/>
  <c r="AV261" i="3" l="1"/>
  <c r="AT261" i="3" s="1"/>
  <c r="AU260" i="3"/>
  <c r="BB262" i="3"/>
  <c r="AZ262" i="3" s="1"/>
  <c r="BA261" i="3"/>
  <c r="AY262" i="3"/>
  <c r="AX261" i="3"/>
  <c r="AP262" i="3"/>
  <c r="AQ263" i="3"/>
  <c r="AO263" i="3" s="1"/>
  <c r="BB263" i="3" l="1"/>
  <c r="AZ263" i="3" s="1"/>
  <c r="BA262" i="3"/>
  <c r="AX262" i="3"/>
  <c r="AY263" i="3"/>
  <c r="AV262" i="3"/>
  <c r="AT262" i="3" s="1"/>
  <c r="AU261" i="3"/>
  <c r="AP263" i="3"/>
  <c r="AQ264" i="3"/>
  <c r="AO264" i="3" s="1"/>
  <c r="AV263" i="3" l="1"/>
  <c r="AT263" i="3" s="1"/>
  <c r="AU262" i="3"/>
  <c r="BB264" i="3"/>
  <c r="AZ264" i="3" s="1"/>
  <c r="BA263" i="3"/>
  <c r="AY264" i="3"/>
  <c r="AX263" i="3"/>
  <c r="AP264" i="3"/>
  <c r="AQ265" i="3"/>
  <c r="AO265" i="3" s="1"/>
  <c r="BB265" i="3" l="1"/>
  <c r="AZ265" i="3" s="1"/>
  <c r="BA264" i="3"/>
  <c r="AX264" i="3"/>
  <c r="AY265" i="3"/>
  <c r="AV264" i="3"/>
  <c r="AT264" i="3" s="1"/>
  <c r="AU263" i="3"/>
  <c r="AP265" i="3"/>
  <c r="AQ266" i="3"/>
  <c r="AO266" i="3" s="1"/>
  <c r="AY266" i="3" l="1"/>
  <c r="AX265" i="3"/>
  <c r="AV265" i="3"/>
  <c r="AT265" i="3" s="1"/>
  <c r="AU264" i="3"/>
  <c r="BB266" i="3"/>
  <c r="AZ266" i="3" s="1"/>
  <c r="BA265" i="3"/>
  <c r="AQ267" i="3"/>
  <c r="AO267" i="3" s="1"/>
  <c r="AP266" i="3"/>
  <c r="AV266" i="3" l="1"/>
  <c r="AT266" i="3" s="1"/>
  <c r="AU265" i="3"/>
  <c r="BB267" i="3"/>
  <c r="AZ267" i="3" s="1"/>
  <c r="BA266" i="3"/>
  <c r="AX266" i="3"/>
  <c r="AY267" i="3"/>
  <c r="AP267" i="3"/>
  <c r="AQ268" i="3"/>
  <c r="AO268" i="3" s="1"/>
  <c r="AV267" i="3" l="1"/>
  <c r="AT267" i="3" s="1"/>
  <c r="AU266" i="3"/>
  <c r="AY268" i="3"/>
  <c r="AX267" i="3"/>
  <c r="BB268" i="3"/>
  <c r="AZ268" i="3" s="1"/>
  <c r="BA267" i="3"/>
  <c r="AP268" i="3"/>
  <c r="AQ269" i="3"/>
  <c r="AO269" i="3" s="1"/>
  <c r="AX268" i="3" l="1"/>
  <c r="AY269" i="3"/>
  <c r="BB269" i="3"/>
  <c r="AZ269" i="3" s="1"/>
  <c r="BA268" i="3"/>
  <c r="AV268" i="3"/>
  <c r="AT268" i="3" s="1"/>
  <c r="AU267" i="3"/>
  <c r="AP269" i="3"/>
  <c r="AQ270" i="3"/>
  <c r="AO270" i="3" s="1"/>
  <c r="AV269" i="3" l="1"/>
  <c r="AT269" i="3" s="1"/>
  <c r="AU268" i="3"/>
  <c r="BB270" i="3"/>
  <c r="AZ270" i="3" s="1"/>
  <c r="BA269" i="3"/>
  <c r="AY270" i="3"/>
  <c r="AX269" i="3"/>
  <c r="AQ271" i="3"/>
  <c r="AO271" i="3" s="1"/>
  <c r="AP270" i="3"/>
  <c r="BB271" i="3" l="1"/>
  <c r="AZ271" i="3" s="1"/>
  <c r="BA270" i="3"/>
  <c r="AX270" i="3"/>
  <c r="AY271" i="3"/>
  <c r="AV270" i="3"/>
  <c r="AT270" i="3" s="1"/>
  <c r="AU269" i="3"/>
  <c r="AP271" i="3"/>
  <c r="AQ272" i="3"/>
  <c r="AO272" i="3" s="1"/>
  <c r="AV271" i="3" l="1"/>
  <c r="AT271" i="3" s="1"/>
  <c r="AU270" i="3"/>
  <c r="BB272" i="3"/>
  <c r="AZ272" i="3" s="1"/>
  <c r="BA271" i="3"/>
  <c r="AY272" i="3"/>
  <c r="AX271" i="3"/>
  <c r="AP272" i="3"/>
  <c r="AQ273" i="3"/>
  <c r="AO273" i="3" s="1"/>
  <c r="BB273" i="3" l="1"/>
  <c r="AZ273" i="3" s="1"/>
  <c r="BA272" i="3"/>
  <c r="AX272" i="3"/>
  <c r="AY273" i="3"/>
  <c r="AV272" i="3"/>
  <c r="AT272" i="3" s="1"/>
  <c r="AU271" i="3"/>
  <c r="AP273" i="3"/>
  <c r="AQ274" i="3"/>
  <c r="AO274" i="3" s="1"/>
  <c r="AY274" i="3" l="1"/>
  <c r="AX273" i="3"/>
  <c r="AV273" i="3"/>
  <c r="AT273" i="3" s="1"/>
  <c r="AU272" i="3"/>
  <c r="BB274" i="3"/>
  <c r="AZ274" i="3" s="1"/>
  <c r="BA273" i="3"/>
  <c r="AP274" i="3"/>
  <c r="AQ275" i="3"/>
  <c r="AO275" i="3" s="1"/>
  <c r="AV274" i="3" l="1"/>
  <c r="AT274" i="3" s="1"/>
  <c r="AU273" i="3"/>
  <c r="BB275" i="3"/>
  <c r="AZ275" i="3" s="1"/>
  <c r="BA274" i="3"/>
  <c r="AX274" i="3"/>
  <c r="AY275" i="3"/>
  <c r="AQ276" i="3"/>
  <c r="AO276" i="3" s="1"/>
  <c r="AP275" i="3"/>
  <c r="AV275" i="3" l="1"/>
  <c r="AT275" i="3" s="1"/>
  <c r="AU274" i="3"/>
  <c r="AY276" i="3"/>
  <c r="AX275" i="3"/>
  <c r="BB276" i="3"/>
  <c r="AZ276" i="3" s="1"/>
  <c r="BA275" i="3"/>
  <c r="AP276" i="3"/>
  <c r="AQ277" i="3"/>
  <c r="AO277" i="3" s="1"/>
  <c r="AP277" i="3" s="1"/>
  <c r="AX276" i="3" l="1"/>
  <c r="AY277" i="3"/>
  <c r="AX277" i="3" s="1"/>
  <c r="BB277" i="3"/>
  <c r="AZ277" i="3" s="1"/>
  <c r="BA277" i="3" s="1"/>
  <c r="BA276" i="3"/>
  <c r="AV276" i="3"/>
  <c r="AT276" i="3" s="1"/>
  <c r="AU275" i="3"/>
  <c r="AV277" i="3" l="1"/>
  <c r="AT277" i="3" s="1"/>
  <c r="AU277" i="3" s="1"/>
  <c r="AU276" i="3"/>
  <c r="H18" i="3" l="1"/>
  <c r="AH18" i="3"/>
  <c r="AH19" i="3" s="1"/>
  <c r="AH20" i="3" s="1"/>
  <c r="AH21" i="3" s="1"/>
  <c r="AH22" i="3" s="1"/>
  <c r="AH23" i="3" s="1"/>
  <c r="AH24" i="3" s="1"/>
  <c r="AH25" i="3" s="1"/>
  <c r="AH26" i="3" s="1"/>
  <c r="AH27" i="3" s="1"/>
  <c r="AH28" i="3" s="1"/>
  <c r="AH29" i="3" s="1"/>
  <c r="AH30" i="3" s="1"/>
  <c r="AH31" i="3" s="1"/>
  <c r="AH32" i="3" s="1"/>
  <c r="AH33" i="3" s="1"/>
  <c r="AH34" i="3" s="1"/>
  <c r="AH35" i="3" s="1"/>
  <c r="AH36" i="3" s="1"/>
  <c r="AH37" i="3" s="1"/>
  <c r="AH38" i="3" s="1"/>
  <c r="AH39" i="3" s="1"/>
  <c r="AH40" i="3" s="1"/>
  <c r="AH41" i="3" s="1"/>
  <c r="AH42" i="3" s="1"/>
  <c r="AH43" i="3" s="1"/>
  <c r="AH44" i="3" s="1"/>
  <c r="AH45" i="3" s="1"/>
  <c r="AH46" i="3" s="1"/>
  <c r="AH47" i="3" s="1"/>
  <c r="AH48" i="3" s="1"/>
  <c r="AH49" i="3" s="1"/>
  <c r="AH50" i="3" s="1"/>
  <c r="AH51" i="3" s="1"/>
  <c r="AH52" i="3" s="1"/>
  <c r="AH53" i="3" s="1"/>
  <c r="AH54" i="3" s="1"/>
  <c r="AH55" i="3" s="1"/>
  <c r="AH56" i="3" s="1"/>
  <c r="AH57" i="3" s="1"/>
  <c r="AH58" i="3" s="1"/>
  <c r="AH59" i="3" s="1"/>
  <c r="AH60" i="3" s="1"/>
  <c r="AH61" i="3" s="1"/>
  <c r="AH62" i="3" s="1"/>
  <c r="AH63" i="3" s="1"/>
  <c r="AH64" i="3" s="1"/>
  <c r="AH65" i="3" s="1"/>
  <c r="AH66" i="3" s="1"/>
  <c r="AH67" i="3" s="1"/>
  <c r="AH68" i="3" s="1"/>
  <c r="AH69" i="3" s="1"/>
  <c r="AH70" i="3" s="1"/>
  <c r="AH71" i="3" s="1"/>
  <c r="AH72" i="3" s="1"/>
  <c r="AH73" i="3" s="1"/>
  <c r="AH74" i="3" s="1"/>
  <c r="AH75" i="3" s="1"/>
  <c r="AH76" i="3" s="1"/>
  <c r="AH77" i="3" s="1"/>
  <c r="AH78" i="3" s="1"/>
  <c r="AH79" i="3" s="1"/>
  <c r="AH80" i="3" s="1"/>
  <c r="AH81" i="3" s="1"/>
  <c r="AH82" i="3" s="1"/>
  <c r="AH83" i="3" s="1"/>
  <c r="AH84" i="3" s="1"/>
  <c r="AH85" i="3" s="1"/>
  <c r="AH86" i="3" s="1"/>
  <c r="AH87" i="3" s="1"/>
  <c r="AH88" i="3" s="1"/>
  <c r="AH89" i="3" s="1"/>
  <c r="AH90" i="3" s="1"/>
  <c r="AH91" i="3" s="1"/>
  <c r="AH92" i="3" s="1"/>
  <c r="AH93" i="3" s="1"/>
  <c r="AH94" i="3" s="1"/>
  <c r="AH95" i="3" s="1"/>
  <c r="AH96" i="3" s="1"/>
  <c r="AH97" i="3" s="1"/>
  <c r="AH98" i="3" s="1"/>
  <c r="AH99" i="3" s="1"/>
  <c r="AH100" i="3" s="1"/>
  <c r="AH101" i="3" s="1"/>
  <c r="AH102" i="3" s="1"/>
  <c r="AH103" i="3" s="1"/>
  <c r="AH104" i="3" s="1"/>
  <c r="AH105" i="3" s="1"/>
  <c r="AH106" i="3" s="1"/>
  <c r="AH107" i="3" s="1"/>
  <c r="AH108" i="3" s="1"/>
  <c r="AH109" i="3" s="1"/>
  <c r="AH110" i="3" s="1"/>
  <c r="AH111" i="3" s="1"/>
  <c r="AH112" i="3" s="1"/>
  <c r="AH113" i="3" s="1"/>
  <c r="AH114" i="3" s="1"/>
  <c r="AH115" i="3" s="1"/>
  <c r="AH116" i="3" s="1"/>
  <c r="AH117" i="3" s="1"/>
  <c r="AH118" i="3" s="1"/>
  <c r="AH119" i="3" s="1"/>
  <c r="AH120" i="3" s="1"/>
  <c r="AH121" i="3" s="1"/>
  <c r="AH122" i="3" s="1"/>
  <c r="AH123" i="3" s="1"/>
  <c r="AH124" i="3" s="1"/>
  <c r="AH125" i="3" s="1"/>
  <c r="AH126" i="3" s="1"/>
  <c r="AH127" i="3" s="1"/>
  <c r="AH128" i="3" s="1"/>
  <c r="AH129" i="3" s="1"/>
  <c r="AH130" i="3" s="1"/>
  <c r="AH131" i="3" s="1"/>
  <c r="AH132" i="3" s="1"/>
  <c r="AH133" i="3" s="1"/>
  <c r="AH134" i="3" s="1"/>
  <c r="AH135" i="3" s="1"/>
  <c r="AH136" i="3" s="1"/>
  <c r="AH137" i="3" s="1"/>
  <c r="AH138" i="3" s="1"/>
  <c r="AH139" i="3" s="1"/>
  <c r="AH140" i="3" s="1"/>
  <c r="AH141" i="3" s="1"/>
  <c r="AH142" i="3" s="1"/>
  <c r="AH143" i="3" s="1"/>
  <c r="AH144" i="3" s="1"/>
  <c r="AH145" i="3" s="1"/>
  <c r="AH146" i="3" s="1"/>
  <c r="AH147" i="3" s="1"/>
  <c r="AH148" i="3" s="1"/>
  <c r="AH149" i="3" s="1"/>
  <c r="AH150" i="3" s="1"/>
  <c r="AH151" i="3" s="1"/>
  <c r="AH152" i="3" s="1"/>
  <c r="AH153" i="3" s="1"/>
  <c r="AH154" i="3" s="1"/>
  <c r="AH155" i="3" s="1"/>
  <c r="AH156" i="3" s="1"/>
  <c r="AH157" i="3" s="1"/>
  <c r="AH158" i="3" s="1"/>
  <c r="AH159" i="3" s="1"/>
  <c r="AH160" i="3" s="1"/>
  <c r="AH161" i="3" s="1"/>
  <c r="AH162" i="3" s="1"/>
  <c r="AH163" i="3" s="1"/>
  <c r="AH164" i="3" s="1"/>
  <c r="AH165" i="3" s="1"/>
  <c r="AH166" i="3" s="1"/>
  <c r="AH167" i="3" s="1"/>
  <c r="AH168" i="3" s="1"/>
  <c r="AH169" i="3" s="1"/>
  <c r="AH170" i="3" s="1"/>
  <c r="AH171" i="3" s="1"/>
  <c r="AH172" i="3" s="1"/>
  <c r="AH173" i="3" s="1"/>
  <c r="AH174" i="3" s="1"/>
  <c r="AH175" i="3" s="1"/>
  <c r="AH176" i="3" s="1"/>
  <c r="AH177" i="3" s="1"/>
  <c r="AH178" i="3" s="1"/>
  <c r="AH179" i="3" s="1"/>
  <c r="AH180" i="3" s="1"/>
  <c r="AH181" i="3" s="1"/>
  <c r="AH182" i="3" s="1"/>
  <c r="AH183" i="3" s="1"/>
  <c r="AH184" i="3" s="1"/>
  <c r="AH185" i="3" s="1"/>
  <c r="AH186" i="3" s="1"/>
  <c r="AH187" i="3" s="1"/>
  <c r="AH188" i="3" s="1"/>
  <c r="AH189" i="3" s="1"/>
  <c r="AH190" i="3" s="1"/>
  <c r="AH191" i="3" s="1"/>
  <c r="AH192" i="3" s="1"/>
  <c r="AH193" i="3" s="1"/>
  <c r="AH194" i="3" s="1"/>
  <c r="AH195" i="3" s="1"/>
  <c r="AH196" i="3" s="1"/>
  <c r="AH197" i="3" s="1"/>
  <c r="AH198" i="3" s="1"/>
  <c r="AH199" i="3" s="1"/>
  <c r="AH200" i="3" s="1"/>
  <c r="AH201" i="3" s="1"/>
  <c r="AH202" i="3" s="1"/>
  <c r="AH203" i="3" s="1"/>
  <c r="AH204" i="3" s="1"/>
  <c r="AH205" i="3" s="1"/>
  <c r="AH206" i="3" s="1"/>
  <c r="AH207" i="3" s="1"/>
  <c r="AH208" i="3" s="1"/>
  <c r="AH209" i="3" s="1"/>
  <c r="AH210" i="3" s="1"/>
  <c r="AH211" i="3" s="1"/>
  <c r="AH212" i="3" s="1"/>
  <c r="AH213" i="3" s="1"/>
  <c r="AH214" i="3" s="1"/>
  <c r="AH215" i="3" s="1"/>
  <c r="AH216" i="3" s="1"/>
  <c r="AH217" i="3" s="1"/>
  <c r="AH218" i="3" s="1"/>
  <c r="AH219" i="3" s="1"/>
  <c r="AH220" i="3" s="1"/>
  <c r="AH221" i="3" s="1"/>
  <c r="AH222" i="3" s="1"/>
  <c r="AH223" i="3" s="1"/>
  <c r="AH224" i="3" s="1"/>
  <c r="AH225" i="3" s="1"/>
  <c r="AH226" i="3" s="1"/>
  <c r="AH227" i="3" s="1"/>
  <c r="AH228" i="3" s="1"/>
  <c r="AH229" i="3" s="1"/>
  <c r="AH230" i="3" s="1"/>
  <c r="AH231" i="3" s="1"/>
  <c r="AH232" i="3" s="1"/>
  <c r="AH233" i="3" s="1"/>
  <c r="AH234" i="3" s="1"/>
  <c r="AH235" i="3" s="1"/>
  <c r="AH236" i="3" s="1"/>
  <c r="AH237" i="3" s="1"/>
  <c r="AH238" i="3" s="1"/>
  <c r="AH239" i="3" s="1"/>
  <c r="AH240" i="3" s="1"/>
  <c r="AH241" i="3" s="1"/>
  <c r="AH242" i="3" s="1"/>
  <c r="AH243" i="3" s="1"/>
  <c r="AH244" i="3" s="1"/>
  <c r="AH245" i="3" s="1"/>
  <c r="AH246" i="3" s="1"/>
  <c r="AH247" i="3" s="1"/>
  <c r="AH248" i="3" s="1"/>
  <c r="AH249" i="3" s="1"/>
  <c r="AH250" i="3" s="1"/>
  <c r="AH251" i="3" s="1"/>
  <c r="AH252" i="3" s="1"/>
  <c r="AH253" i="3" s="1"/>
  <c r="AH254" i="3" s="1"/>
  <c r="AH255" i="3" s="1"/>
  <c r="AH256" i="3" s="1"/>
  <c r="AH257" i="3" s="1"/>
  <c r="AH258" i="3" s="1"/>
  <c r="AH259" i="3" s="1"/>
  <c r="AH260" i="3" s="1"/>
  <c r="AH261" i="3" s="1"/>
  <c r="AH262" i="3" s="1"/>
  <c r="AH263" i="3" s="1"/>
  <c r="AH264" i="3" s="1"/>
  <c r="AH265" i="3" s="1"/>
  <c r="AH266" i="3" s="1"/>
  <c r="AH267" i="3" s="1"/>
  <c r="AH268" i="3" s="1"/>
  <c r="AH269" i="3" s="1"/>
  <c r="AH270" i="3" s="1"/>
  <c r="AH271" i="3" s="1"/>
  <c r="AH272" i="3" s="1"/>
  <c r="AH273" i="3" s="1"/>
  <c r="AH274" i="3" s="1"/>
  <c r="AH275" i="3" s="1"/>
  <c r="AH276" i="3" s="1"/>
  <c r="AH277" i="3" s="1"/>
  <c r="S10" i="3" l="1"/>
  <c r="AA118" i="3" s="1"/>
  <c r="T118" i="3" s="1"/>
  <c r="U118" i="3" s="1"/>
  <c r="BL12" i="1"/>
  <c r="BJ12" i="1" s="1"/>
  <c r="BL13" i="1" s="1"/>
  <c r="BI12" i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I72" i="1" s="1"/>
  <c r="BI73" i="1" s="1"/>
  <c r="BI74" i="1" s="1"/>
  <c r="BI75" i="1" s="1"/>
  <c r="BI76" i="1" s="1"/>
  <c r="BI77" i="1" s="1"/>
  <c r="BI78" i="1" s="1"/>
  <c r="BI79" i="1" s="1"/>
  <c r="BI80" i="1" s="1"/>
  <c r="BI81" i="1" s="1"/>
  <c r="BI82" i="1" s="1"/>
  <c r="BI83" i="1" s="1"/>
  <c r="BI84" i="1" s="1"/>
  <c r="BI85" i="1" s="1"/>
  <c r="BI86" i="1" s="1"/>
  <c r="BI87" i="1" s="1"/>
  <c r="BI88" i="1" s="1"/>
  <c r="BI89" i="1" s="1"/>
  <c r="BI90" i="1" s="1"/>
  <c r="BI91" i="1" s="1"/>
  <c r="AO12" i="1"/>
  <c r="AM12" i="1" s="1"/>
  <c r="AO13" i="1" s="1"/>
  <c r="AM13" i="1" s="1"/>
  <c r="AL12" i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BW12" i="1"/>
  <c r="CC12" i="1" s="1"/>
  <c r="BO12" i="1"/>
  <c r="BU12" i="1" s="1"/>
  <c r="CA11" i="1"/>
  <c r="BS11" i="1"/>
  <c r="AZ12" i="1"/>
  <c r="AZ13" i="1" s="1"/>
  <c r="AZ14" i="1" s="1"/>
  <c r="BF14" i="1" s="1"/>
  <c r="BD11" i="1"/>
  <c r="AV11" i="1"/>
  <c r="AR12" i="1"/>
  <c r="AX12" i="1" s="1"/>
  <c r="AL19" i="3" l="1"/>
  <c r="AK18" i="3"/>
  <c r="AM18" i="3"/>
  <c r="Z18" i="3"/>
  <c r="V18" i="3" s="1"/>
  <c r="Z19" i="3" s="1"/>
  <c r="V19" i="3" s="1"/>
  <c r="AA119" i="3"/>
  <c r="T119" i="3" s="1"/>
  <c r="BJ13" i="1"/>
  <c r="BL14" i="1" s="1"/>
  <c r="BK12" i="1"/>
  <c r="AN13" i="1"/>
  <c r="AO14" i="1"/>
  <c r="AM14" i="1" s="1"/>
  <c r="AN12" i="1"/>
  <c r="BO13" i="1"/>
  <c r="BU13" i="1" s="1"/>
  <c r="BF12" i="1"/>
  <c r="BD12" i="1" s="1"/>
  <c r="BF13" i="1"/>
  <c r="BW13" i="1"/>
  <c r="CC13" i="1" s="1"/>
  <c r="CA12" i="1"/>
  <c r="BZ12" i="1" s="1"/>
  <c r="BS12" i="1"/>
  <c r="BR12" i="1" s="1"/>
  <c r="AZ15" i="1"/>
  <c r="BF15" i="1" s="1"/>
  <c r="AV12" i="1"/>
  <c r="AU12" i="1" s="1"/>
  <c r="AS12" i="1" s="1"/>
  <c r="AR13" i="1"/>
  <c r="AR14" i="1" s="1"/>
  <c r="AR15" i="1" s="1"/>
  <c r="AR16" i="1" s="1"/>
  <c r="AR17" i="1" s="1"/>
  <c r="AX14" i="1"/>
  <c r="AI18" i="3" l="1"/>
  <c r="AK19" i="3" s="1"/>
  <c r="AN20" i="3"/>
  <c r="AL20" i="3" s="1"/>
  <c r="AM19" i="3"/>
  <c r="U119" i="3"/>
  <c r="AA120" i="3"/>
  <c r="T120" i="3" s="1"/>
  <c r="W19" i="3"/>
  <c r="Z20" i="3"/>
  <c r="V20" i="3" s="1"/>
  <c r="BJ14" i="1"/>
  <c r="BL15" i="1" s="1"/>
  <c r="BK13" i="1"/>
  <c r="BO14" i="1"/>
  <c r="BU14" i="1" s="1"/>
  <c r="AN14" i="1"/>
  <c r="AO15" i="1"/>
  <c r="AM15" i="1" s="1"/>
  <c r="AX13" i="1"/>
  <c r="AV13" i="1" s="1"/>
  <c r="AU13" i="1" s="1"/>
  <c r="AS13" i="1" s="1"/>
  <c r="AT13" i="1" s="1"/>
  <c r="AX15" i="1"/>
  <c r="AX16" i="1"/>
  <c r="BE12" i="1"/>
  <c r="BC12" i="1"/>
  <c r="BA12" i="1" s="1"/>
  <c r="CB12" i="1"/>
  <c r="BX12" i="1"/>
  <c r="BT12" i="1"/>
  <c r="BP12" i="1"/>
  <c r="BS13" i="1"/>
  <c r="BW14" i="1"/>
  <c r="CC14" i="1" s="1"/>
  <c r="CA13" i="1"/>
  <c r="BD13" i="1"/>
  <c r="BE13" i="1" s="1"/>
  <c r="AZ16" i="1"/>
  <c r="BF16" i="1" s="1"/>
  <c r="AR18" i="1"/>
  <c r="AX17" i="1"/>
  <c r="AW12" i="1"/>
  <c r="AJ18" i="3" l="1"/>
  <c r="AI19" i="3"/>
  <c r="AJ19" i="3" s="1"/>
  <c r="AM20" i="3"/>
  <c r="AN21" i="3"/>
  <c r="AL21" i="3" s="1"/>
  <c r="AN22" i="3" s="1"/>
  <c r="AL22" i="3" s="1"/>
  <c r="AN23" i="3" s="1"/>
  <c r="U120" i="3"/>
  <c r="Z21" i="3"/>
  <c r="V21" i="3" s="1"/>
  <c r="W20" i="3"/>
  <c r="BO15" i="1"/>
  <c r="BU15" i="1" s="1"/>
  <c r="BJ15" i="1"/>
  <c r="BK14" i="1"/>
  <c r="AN15" i="1"/>
  <c r="AO16" i="1"/>
  <c r="AM16" i="1" s="1"/>
  <c r="BR13" i="1"/>
  <c r="BP13" i="1" s="1"/>
  <c r="BC13" i="1"/>
  <c r="BA13" i="1" s="1"/>
  <c r="BZ13" i="1"/>
  <c r="BX13" i="1" s="1"/>
  <c r="CB13" i="1"/>
  <c r="BO16" i="1"/>
  <c r="BU16" i="1" s="1"/>
  <c r="BQ12" i="1"/>
  <c r="BY12" i="1"/>
  <c r="BS14" i="1"/>
  <c r="BT13" i="1"/>
  <c r="BW15" i="1"/>
  <c r="CC15" i="1" s="1"/>
  <c r="CA14" i="1"/>
  <c r="BB12" i="1"/>
  <c r="BD14" i="1"/>
  <c r="BD15" i="1" s="1"/>
  <c r="AZ17" i="1"/>
  <c r="BF17" i="1" s="1"/>
  <c r="AV14" i="1"/>
  <c r="AV15" i="1" s="1"/>
  <c r="AW15" i="1" s="1"/>
  <c r="AW13" i="1"/>
  <c r="AX18" i="1"/>
  <c r="AR19" i="1"/>
  <c r="AU14" i="1"/>
  <c r="AS14" i="1" s="1"/>
  <c r="AU15" i="1" s="1"/>
  <c r="AS15" i="1" s="1"/>
  <c r="AT12" i="1"/>
  <c r="BK15" i="1" l="1"/>
  <c r="BL16" i="1"/>
  <c r="BJ16" i="1" s="1"/>
  <c r="AK20" i="3"/>
  <c r="AI20" i="3" s="1"/>
  <c r="AJ20" i="3" s="1"/>
  <c r="AM21" i="3"/>
  <c r="AM22" i="3"/>
  <c r="AL23" i="3"/>
  <c r="AN24" i="3" s="1"/>
  <c r="Z22" i="3"/>
  <c r="V22" i="3" s="1"/>
  <c r="W21" i="3"/>
  <c r="AN16" i="1"/>
  <c r="AO17" i="1"/>
  <c r="AM17" i="1" s="1"/>
  <c r="BE14" i="1"/>
  <c r="BZ14" i="1"/>
  <c r="BX14" i="1" s="1"/>
  <c r="BR14" i="1"/>
  <c r="BC14" i="1"/>
  <c r="BA14" i="1" s="1"/>
  <c r="BB13" i="1"/>
  <c r="BY13" i="1"/>
  <c r="BQ13" i="1"/>
  <c r="BP14" i="1"/>
  <c r="BT14" i="1"/>
  <c r="BS15" i="1"/>
  <c r="BO17" i="1"/>
  <c r="BU17" i="1" s="1"/>
  <c r="BW16" i="1"/>
  <c r="CC16" i="1" s="1"/>
  <c r="CA15" i="1"/>
  <c r="CB14" i="1"/>
  <c r="AZ18" i="1"/>
  <c r="BF18" i="1" s="1"/>
  <c r="BD16" i="1"/>
  <c r="BE15" i="1"/>
  <c r="AV16" i="1"/>
  <c r="AW16" i="1" s="1"/>
  <c r="AW14" i="1"/>
  <c r="AT14" i="1"/>
  <c r="AX19" i="1"/>
  <c r="AR20" i="1"/>
  <c r="AT15" i="1"/>
  <c r="BL17" i="1" l="1"/>
  <c r="BJ17" i="1" s="1"/>
  <c r="BK16" i="1"/>
  <c r="AK21" i="3"/>
  <c r="AI21" i="3" s="1"/>
  <c r="AJ21" i="3" s="1"/>
  <c r="AM23" i="3"/>
  <c r="AL24" i="3"/>
  <c r="AN25" i="3" s="1"/>
  <c r="W22" i="3"/>
  <c r="Z23" i="3"/>
  <c r="V23" i="3" s="1"/>
  <c r="AV17" i="1"/>
  <c r="AV18" i="1" s="1"/>
  <c r="AW18" i="1" s="1"/>
  <c r="BR15" i="1"/>
  <c r="BP15" i="1" s="1"/>
  <c r="AO18" i="1"/>
  <c r="AM18" i="1" s="1"/>
  <c r="AN17" i="1"/>
  <c r="BZ15" i="1"/>
  <c r="BX15" i="1" s="1"/>
  <c r="BZ16" i="1" s="1"/>
  <c r="BC15" i="1"/>
  <c r="BA15" i="1" s="1"/>
  <c r="BB14" i="1"/>
  <c r="BQ14" i="1"/>
  <c r="BW17" i="1"/>
  <c r="CC17" i="1" s="1"/>
  <c r="CA16" i="1"/>
  <c r="BS16" i="1"/>
  <c r="BT15" i="1"/>
  <c r="CB15" i="1"/>
  <c r="BO18" i="1"/>
  <c r="BU18" i="1" s="1"/>
  <c r="BY14" i="1"/>
  <c r="AZ19" i="1"/>
  <c r="BF19" i="1" s="1"/>
  <c r="BD17" i="1"/>
  <c r="BE16" i="1"/>
  <c r="AU16" i="1"/>
  <c r="AS16" i="1" s="1"/>
  <c r="AT16" i="1" s="1"/>
  <c r="AW17" i="1"/>
  <c r="AR21" i="1"/>
  <c r="AX20" i="1"/>
  <c r="BL18" i="1" l="1"/>
  <c r="BJ18" i="1" s="1"/>
  <c r="BK17" i="1"/>
  <c r="AK22" i="3"/>
  <c r="AI22" i="3" s="1"/>
  <c r="AM24" i="3"/>
  <c r="AL25" i="3"/>
  <c r="AN26" i="3" s="1"/>
  <c r="W23" i="3"/>
  <c r="Z24" i="3"/>
  <c r="V24" i="3" s="1"/>
  <c r="AN18" i="1"/>
  <c r="AO19" i="1"/>
  <c r="AM19" i="1" s="1"/>
  <c r="BR16" i="1"/>
  <c r="BP16" i="1" s="1"/>
  <c r="BC16" i="1"/>
  <c r="BA16" i="1" s="1"/>
  <c r="BB15" i="1"/>
  <c r="CB16" i="1"/>
  <c r="BY15" i="1"/>
  <c r="BX16" i="1"/>
  <c r="BQ15" i="1"/>
  <c r="BW18" i="1"/>
  <c r="CC18" i="1" s="1"/>
  <c r="CA17" i="1"/>
  <c r="BO19" i="1"/>
  <c r="BU19" i="1" s="1"/>
  <c r="BT16" i="1"/>
  <c r="BS17" i="1"/>
  <c r="BE17" i="1"/>
  <c r="BD18" i="1"/>
  <c r="AZ20" i="1"/>
  <c r="BF20" i="1" s="1"/>
  <c r="AU17" i="1"/>
  <c r="AS17" i="1" s="1"/>
  <c r="AT17" i="1" s="1"/>
  <c r="AV19" i="1"/>
  <c r="AW19" i="1" s="1"/>
  <c r="AX21" i="1"/>
  <c r="AR22" i="1"/>
  <c r="BL19" i="1" l="1"/>
  <c r="BJ19" i="1" s="1"/>
  <c r="BK18" i="1"/>
  <c r="AJ22" i="3"/>
  <c r="AM25" i="3"/>
  <c r="AL26" i="3"/>
  <c r="AN27" i="3" s="1"/>
  <c r="W24" i="3"/>
  <c r="Z25" i="3"/>
  <c r="V25" i="3" s="1"/>
  <c r="AO20" i="1"/>
  <c r="AM20" i="1" s="1"/>
  <c r="AN19" i="1"/>
  <c r="BC17" i="1"/>
  <c r="BA17" i="1" s="1"/>
  <c r="BB16" i="1"/>
  <c r="BZ17" i="1"/>
  <c r="BX17" i="1" s="1"/>
  <c r="BR17" i="1"/>
  <c r="BP17" i="1" s="1"/>
  <c r="CB17" i="1"/>
  <c r="BY16" i="1"/>
  <c r="BO20" i="1"/>
  <c r="BU20" i="1" s="1"/>
  <c r="BS18" i="1"/>
  <c r="BT17" i="1"/>
  <c r="BQ16" i="1"/>
  <c r="BW19" i="1"/>
  <c r="CC19" i="1" s="1"/>
  <c r="CA18" i="1"/>
  <c r="AZ21" i="1"/>
  <c r="BF21" i="1" s="1"/>
  <c r="BE18" i="1"/>
  <c r="BD19" i="1"/>
  <c r="AU18" i="1"/>
  <c r="AS18" i="1" s="1"/>
  <c r="AT18" i="1" s="1"/>
  <c r="AV20" i="1"/>
  <c r="AW20" i="1" s="1"/>
  <c r="AX22" i="1"/>
  <c r="AR23" i="1"/>
  <c r="BR18" i="1" l="1"/>
  <c r="BK19" i="1"/>
  <c r="BL20" i="1"/>
  <c r="BJ20" i="1" s="1"/>
  <c r="AK23" i="3"/>
  <c r="AI23" i="3" s="1"/>
  <c r="AM26" i="3"/>
  <c r="AL27" i="3"/>
  <c r="AN28" i="3" s="1"/>
  <c r="W25" i="3"/>
  <c r="Z26" i="3"/>
  <c r="V26" i="3" s="1"/>
  <c r="AO21" i="1"/>
  <c r="AM21" i="1" s="1"/>
  <c r="AN20" i="1"/>
  <c r="BC18" i="1"/>
  <c r="BA18" i="1" s="1"/>
  <c r="BB17" i="1"/>
  <c r="BZ18" i="1"/>
  <c r="BX18" i="1" s="1"/>
  <c r="CB18" i="1"/>
  <c r="BY17" i="1"/>
  <c r="BT18" i="1"/>
  <c r="BS19" i="1"/>
  <c r="BQ17" i="1"/>
  <c r="BP18" i="1"/>
  <c r="BO21" i="1"/>
  <c r="BU21" i="1" s="1"/>
  <c r="BW20" i="1"/>
  <c r="CC20" i="1" s="1"/>
  <c r="CA19" i="1"/>
  <c r="AZ22" i="1"/>
  <c r="BF22" i="1" s="1"/>
  <c r="BD20" i="1"/>
  <c r="BE19" i="1"/>
  <c r="AV21" i="1"/>
  <c r="AW21" i="1" s="1"/>
  <c r="AU19" i="1"/>
  <c r="AS19" i="1" s="1"/>
  <c r="AU20" i="1" s="1"/>
  <c r="AS20" i="1" s="1"/>
  <c r="AX23" i="1"/>
  <c r="AR24" i="1"/>
  <c r="BL21" i="1" l="1"/>
  <c r="BJ21" i="1" s="1"/>
  <c r="BK20" i="1"/>
  <c r="AJ23" i="3"/>
  <c r="AM27" i="3"/>
  <c r="AL28" i="3"/>
  <c r="AN29" i="3" s="1"/>
  <c r="W26" i="3"/>
  <c r="Z27" i="3"/>
  <c r="V27" i="3" s="1"/>
  <c r="BC19" i="1"/>
  <c r="BA19" i="1" s="1"/>
  <c r="BB18" i="1"/>
  <c r="BR19" i="1"/>
  <c r="BP19" i="1" s="1"/>
  <c r="AN21" i="1"/>
  <c r="AO22" i="1"/>
  <c r="AM22" i="1" s="1"/>
  <c r="BZ19" i="1"/>
  <c r="BX19" i="1" s="1"/>
  <c r="CB19" i="1"/>
  <c r="BO22" i="1"/>
  <c r="BU22" i="1" s="1"/>
  <c r="BQ18" i="1"/>
  <c r="BS20" i="1"/>
  <c r="BT19" i="1"/>
  <c r="BY18" i="1"/>
  <c r="BW21" i="1"/>
  <c r="CC21" i="1" s="1"/>
  <c r="CA20" i="1"/>
  <c r="AZ23" i="1"/>
  <c r="BF23" i="1" s="1"/>
  <c r="BD21" i="1"/>
  <c r="BE20" i="1"/>
  <c r="AV22" i="1"/>
  <c r="AW22" i="1" s="1"/>
  <c r="AT19" i="1"/>
  <c r="AU21" i="1"/>
  <c r="AS21" i="1" s="1"/>
  <c r="AT20" i="1"/>
  <c r="AR25" i="1"/>
  <c r="AX24" i="1"/>
  <c r="BL22" i="1" l="1"/>
  <c r="BJ22" i="1" s="1"/>
  <c r="BK21" i="1"/>
  <c r="AK24" i="3"/>
  <c r="AI24" i="3" s="1"/>
  <c r="AM28" i="3"/>
  <c r="AL29" i="3"/>
  <c r="AN30" i="3" s="1"/>
  <c r="Z28" i="3"/>
  <c r="V28" i="3" s="1"/>
  <c r="W27" i="3"/>
  <c r="BC20" i="1"/>
  <c r="BA20" i="1" s="1"/>
  <c r="BB19" i="1"/>
  <c r="AN22" i="1"/>
  <c r="AO23" i="1"/>
  <c r="AM23" i="1" s="1"/>
  <c r="BZ20" i="1"/>
  <c r="BX20" i="1" s="1"/>
  <c r="BR20" i="1"/>
  <c r="BP20" i="1" s="1"/>
  <c r="BQ19" i="1"/>
  <c r="CB20" i="1"/>
  <c r="BY19" i="1"/>
  <c r="BT20" i="1"/>
  <c r="BS21" i="1"/>
  <c r="BO23" i="1"/>
  <c r="BU23" i="1" s="1"/>
  <c r="BW22" i="1"/>
  <c r="CC22" i="1" s="1"/>
  <c r="CA21" i="1"/>
  <c r="BE21" i="1"/>
  <c r="BD22" i="1"/>
  <c r="AZ24" i="1"/>
  <c r="BF24" i="1" s="1"/>
  <c r="AV23" i="1"/>
  <c r="AW23" i="1" s="1"/>
  <c r="AX25" i="1"/>
  <c r="AR26" i="1"/>
  <c r="AT21" i="1"/>
  <c r="AU22" i="1"/>
  <c r="AS22" i="1" s="1"/>
  <c r="BL23" i="1" l="1"/>
  <c r="BJ23" i="1" s="1"/>
  <c r="BK22" i="1"/>
  <c r="AJ24" i="3"/>
  <c r="AM29" i="3"/>
  <c r="AL30" i="3"/>
  <c r="AN31" i="3" s="1"/>
  <c r="W28" i="3"/>
  <c r="Z29" i="3"/>
  <c r="V29" i="3" s="1"/>
  <c r="BC21" i="1"/>
  <c r="BA21" i="1" s="1"/>
  <c r="BB20" i="1"/>
  <c r="BR21" i="1"/>
  <c r="BP21" i="1" s="1"/>
  <c r="AO24" i="1"/>
  <c r="AM24" i="1" s="1"/>
  <c r="AN23" i="1"/>
  <c r="BZ21" i="1"/>
  <c r="BX21" i="1" s="1"/>
  <c r="BY20" i="1"/>
  <c r="BQ20" i="1"/>
  <c r="BO24" i="1"/>
  <c r="BU24" i="1" s="1"/>
  <c r="BS22" i="1"/>
  <c r="BT21" i="1"/>
  <c r="CB21" i="1"/>
  <c r="BW23" i="1"/>
  <c r="CC23" i="1" s="1"/>
  <c r="CA22" i="1"/>
  <c r="AZ25" i="1"/>
  <c r="BF25" i="1" s="1"/>
  <c r="BE22" i="1"/>
  <c r="BD23" i="1"/>
  <c r="AV24" i="1"/>
  <c r="AW24" i="1" s="1"/>
  <c r="AX26" i="1"/>
  <c r="AR27" i="1"/>
  <c r="AU23" i="1"/>
  <c r="AS23" i="1" s="1"/>
  <c r="AT22" i="1"/>
  <c r="BL24" i="1" l="1"/>
  <c r="BJ24" i="1" s="1"/>
  <c r="BK23" i="1"/>
  <c r="AK25" i="3"/>
  <c r="AI25" i="3" s="1"/>
  <c r="AM30" i="3"/>
  <c r="AL31" i="3"/>
  <c r="AN32" i="3" s="1"/>
  <c r="Z30" i="3"/>
  <c r="V30" i="3" s="1"/>
  <c r="W29" i="3"/>
  <c r="BC22" i="1"/>
  <c r="BA22" i="1" s="1"/>
  <c r="BB21" i="1"/>
  <c r="BR22" i="1"/>
  <c r="BP22" i="1" s="1"/>
  <c r="AN24" i="1"/>
  <c r="AO25" i="1"/>
  <c r="AM25" i="1" s="1"/>
  <c r="BZ22" i="1"/>
  <c r="BX22" i="1" s="1"/>
  <c r="CA23" i="1"/>
  <c r="BW24" i="1"/>
  <c r="CC24" i="1" s="1"/>
  <c r="BT22" i="1"/>
  <c r="BS23" i="1"/>
  <c r="BQ21" i="1"/>
  <c r="CB22" i="1"/>
  <c r="BO25" i="1"/>
  <c r="BU25" i="1" s="1"/>
  <c r="BY21" i="1"/>
  <c r="AZ26" i="1"/>
  <c r="BF26" i="1" s="1"/>
  <c r="BD24" i="1"/>
  <c r="BE23" i="1"/>
  <c r="AV25" i="1"/>
  <c r="AW25" i="1" s="1"/>
  <c r="AX27" i="1"/>
  <c r="AR28" i="1"/>
  <c r="AT23" i="1"/>
  <c r="AU24" i="1"/>
  <c r="AS24" i="1" s="1"/>
  <c r="BL25" i="1" l="1"/>
  <c r="BJ25" i="1" s="1"/>
  <c r="BK24" i="1"/>
  <c r="AJ25" i="3"/>
  <c r="AM31" i="3"/>
  <c r="AL32" i="3"/>
  <c r="AN33" i="3" s="1"/>
  <c r="W30" i="3"/>
  <c r="Z31" i="3"/>
  <c r="V31" i="3" s="1"/>
  <c r="BB22" i="1"/>
  <c r="BC23" i="1"/>
  <c r="BA23" i="1" s="1"/>
  <c r="BB23" i="1" s="1"/>
  <c r="AO26" i="1"/>
  <c r="AM26" i="1" s="1"/>
  <c r="AN25" i="1"/>
  <c r="BZ23" i="1"/>
  <c r="BR23" i="1"/>
  <c r="BP23" i="1" s="1"/>
  <c r="CB23" i="1"/>
  <c r="BY22" i="1"/>
  <c r="BX23" i="1"/>
  <c r="BO26" i="1"/>
  <c r="BU26" i="1" s="1"/>
  <c r="BW25" i="1"/>
  <c r="CC25" i="1" s="1"/>
  <c r="CA24" i="1"/>
  <c r="BS24" i="1"/>
  <c r="BT23" i="1"/>
  <c r="BQ22" i="1"/>
  <c r="AZ27" i="1"/>
  <c r="BF27" i="1" s="1"/>
  <c r="BD25" i="1"/>
  <c r="BE24" i="1"/>
  <c r="AV26" i="1"/>
  <c r="AW26" i="1" s="1"/>
  <c r="AU25" i="1"/>
  <c r="AS25" i="1" s="1"/>
  <c r="AT24" i="1"/>
  <c r="AR29" i="1"/>
  <c r="AX28" i="1"/>
  <c r="BK25" i="1" l="1"/>
  <c r="BL26" i="1"/>
  <c r="BJ26" i="1" s="1"/>
  <c r="AK26" i="3"/>
  <c r="AI26" i="3" s="1"/>
  <c r="AM32" i="3"/>
  <c r="AL33" i="3"/>
  <c r="AN34" i="3" s="1"/>
  <c r="Z32" i="3"/>
  <c r="V32" i="3" s="1"/>
  <c r="W31" i="3"/>
  <c r="BC24" i="1"/>
  <c r="BA24" i="1" s="1"/>
  <c r="AN26" i="1"/>
  <c r="AO27" i="1"/>
  <c r="AM27" i="1" s="1"/>
  <c r="BR24" i="1"/>
  <c r="BP24" i="1" s="1"/>
  <c r="BC25" i="1"/>
  <c r="BA25" i="1" s="1"/>
  <c r="BZ24" i="1"/>
  <c r="BX24" i="1" s="1"/>
  <c r="CB24" i="1"/>
  <c r="BW26" i="1"/>
  <c r="CC26" i="1" s="1"/>
  <c r="CA25" i="1"/>
  <c r="BQ23" i="1"/>
  <c r="BY23" i="1"/>
  <c r="BT24" i="1"/>
  <c r="BS25" i="1"/>
  <c r="BO27" i="1"/>
  <c r="BU27" i="1" s="1"/>
  <c r="BB24" i="1"/>
  <c r="BE25" i="1"/>
  <c r="BD26" i="1"/>
  <c r="AZ28" i="1"/>
  <c r="BF28" i="1" s="1"/>
  <c r="AV27" i="1"/>
  <c r="AW27" i="1" s="1"/>
  <c r="AX29" i="1"/>
  <c r="AR30" i="1"/>
  <c r="AT25" i="1"/>
  <c r="AU26" i="1"/>
  <c r="AS26" i="1" s="1"/>
  <c r="BL27" i="1" l="1"/>
  <c r="BJ27" i="1" s="1"/>
  <c r="BK26" i="1"/>
  <c r="AJ26" i="3"/>
  <c r="AM33" i="3"/>
  <c r="AL34" i="3"/>
  <c r="AN35" i="3" s="1"/>
  <c r="Z33" i="3"/>
  <c r="V33" i="3" s="1"/>
  <c r="W32" i="3"/>
  <c r="BZ25" i="1"/>
  <c r="BX25" i="1" s="1"/>
  <c r="AO28" i="1"/>
  <c r="AM28" i="1" s="1"/>
  <c r="AN27" i="1"/>
  <c r="BC26" i="1"/>
  <c r="BR25" i="1"/>
  <c r="BP25" i="1" s="1"/>
  <c r="BY24" i="1"/>
  <c r="CB25" i="1"/>
  <c r="BS26" i="1"/>
  <c r="BT25" i="1"/>
  <c r="BO28" i="1"/>
  <c r="BU28" i="1" s="1"/>
  <c r="BQ24" i="1"/>
  <c r="BW27" i="1"/>
  <c r="CC27" i="1" s="1"/>
  <c r="CA26" i="1"/>
  <c r="BA26" i="1"/>
  <c r="BB25" i="1"/>
  <c r="AZ29" i="1"/>
  <c r="BF29" i="1" s="1"/>
  <c r="BE26" i="1"/>
  <c r="BD27" i="1"/>
  <c r="AV28" i="1"/>
  <c r="AW28" i="1" s="1"/>
  <c r="AX30" i="1"/>
  <c r="AR31" i="1"/>
  <c r="AU27" i="1"/>
  <c r="AS27" i="1" s="1"/>
  <c r="AT26" i="1"/>
  <c r="BL28" i="1" l="1"/>
  <c r="BJ28" i="1" s="1"/>
  <c r="BK27" i="1"/>
  <c r="AK27" i="3"/>
  <c r="AI27" i="3" s="1"/>
  <c r="AM34" i="3"/>
  <c r="AL35" i="3"/>
  <c r="AN36" i="3" s="1"/>
  <c r="Z34" i="3"/>
  <c r="V34" i="3" s="1"/>
  <c r="W33" i="3"/>
  <c r="AN28" i="1"/>
  <c r="AO29" i="1"/>
  <c r="AM29" i="1" s="1"/>
  <c r="BR26" i="1"/>
  <c r="BC27" i="1"/>
  <c r="BZ26" i="1"/>
  <c r="CB26" i="1"/>
  <c r="BO29" i="1"/>
  <c r="BU29" i="1" s="1"/>
  <c r="CA27" i="1"/>
  <c r="BW28" i="1"/>
  <c r="CC28" i="1" s="1"/>
  <c r="BQ25" i="1"/>
  <c r="BP26" i="1"/>
  <c r="BY25" i="1"/>
  <c r="BX26" i="1"/>
  <c r="BT26" i="1"/>
  <c r="BS27" i="1"/>
  <c r="BA27" i="1"/>
  <c r="BB26" i="1"/>
  <c r="AZ30" i="1"/>
  <c r="BF30" i="1" s="1"/>
  <c r="BD28" i="1"/>
  <c r="BE27" i="1"/>
  <c r="AV29" i="1"/>
  <c r="AW29" i="1" s="1"/>
  <c r="AT27" i="1"/>
  <c r="AU28" i="1"/>
  <c r="AS28" i="1" s="1"/>
  <c r="AX31" i="1"/>
  <c r="AR32" i="1"/>
  <c r="BK28" i="1" l="1"/>
  <c r="BL29" i="1"/>
  <c r="BJ29" i="1" s="1"/>
  <c r="AJ27" i="3"/>
  <c r="AM35" i="3"/>
  <c r="AL36" i="3"/>
  <c r="AN37" i="3" s="1"/>
  <c r="W34" i="3"/>
  <c r="Z35" i="3"/>
  <c r="V35" i="3" s="1"/>
  <c r="BC28" i="1"/>
  <c r="AN29" i="1"/>
  <c r="AO30" i="1"/>
  <c r="AM30" i="1" s="1"/>
  <c r="BR27" i="1"/>
  <c r="BP27" i="1" s="1"/>
  <c r="BZ27" i="1"/>
  <c r="BX27" i="1" s="1"/>
  <c r="AV30" i="1"/>
  <c r="AW30" i="1" s="1"/>
  <c r="BY26" i="1"/>
  <c r="CB27" i="1"/>
  <c r="BQ26" i="1"/>
  <c r="BO30" i="1"/>
  <c r="BU30" i="1" s="1"/>
  <c r="BS28" i="1"/>
  <c r="BT27" i="1"/>
  <c r="BW29" i="1"/>
  <c r="CC29" i="1" s="1"/>
  <c r="CA28" i="1"/>
  <c r="AZ31" i="1"/>
  <c r="BF31" i="1" s="1"/>
  <c r="BA28" i="1"/>
  <c r="BB27" i="1"/>
  <c r="BD29" i="1"/>
  <c r="BE28" i="1"/>
  <c r="AV31" i="1"/>
  <c r="AW31" i="1" s="1"/>
  <c r="AT28" i="1"/>
  <c r="AU29" i="1"/>
  <c r="AS29" i="1" s="1"/>
  <c r="AR33" i="1"/>
  <c r="AX32" i="1"/>
  <c r="AV32" i="1" s="1"/>
  <c r="AW32" i="1" s="1"/>
  <c r="BK29" i="1" l="1"/>
  <c r="BL30" i="1"/>
  <c r="BJ30" i="1"/>
  <c r="BR28" i="1"/>
  <c r="AK28" i="3"/>
  <c r="AI28" i="3" s="1"/>
  <c r="AM36" i="3"/>
  <c r="AL37" i="3"/>
  <c r="AN38" i="3" s="1"/>
  <c r="W35" i="3"/>
  <c r="Z36" i="3"/>
  <c r="V36" i="3" s="1"/>
  <c r="AN30" i="1"/>
  <c r="AO31" i="1"/>
  <c r="AM31" i="1" s="1"/>
  <c r="BZ28" i="1"/>
  <c r="BX28" i="1" s="1"/>
  <c r="BC29" i="1"/>
  <c r="BA29" i="1" s="1"/>
  <c r="CB28" i="1"/>
  <c r="BW30" i="1"/>
  <c r="CC30" i="1" s="1"/>
  <c r="CA29" i="1"/>
  <c r="BO31" i="1"/>
  <c r="BU31" i="1" s="1"/>
  <c r="BT28" i="1"/>
  <c r="BS29" i="1"/>
  <c r="BQ27" i="1"/>
  <c r="BP28" i="1"/>
  <c r="BY27" i="1"/>
  <c r="BB28" i="1"/>
  <c r="BE29" i="1"/>
  <c r="BD30" i="1"/>
  <c r="AZ32" i="1"/>
  <c r="BF32" i="1" s="1"/>
  <c r="AT29" i="1"/>
  <c r="AU30" i="1"/>
  <c r="AS30" i="1" s="1"/>
  <c r="AX33" i="1"/>
  <c r="AV33" i="1" s="1"/>
  <c r="AW33" i="1" s="1"/>
  <c r="AR34" i="1"/>
  <c r="BL31" i="1" l="1"/>
  <c r="BJ31" i="1" s="1"/>
  <c r="BK30" i="1"/>
  <c r="AJ28" i="3"/>
  <c r="AM37" i="3"/>
  <c r="AL38" i="3"/>
  <c r="AN39" i="3" s="1"/>
  <c r="W36" i="3"/>
  <c r="Z37" i="3"/>
  <c r="V37" i="3" s="1"/>
  <c r="AN31" i="1"/>
  <c r="AO32" i="1"/>
  <c r="AM32" i="1" s="1"/>
  <c r="BC30" i="1"/>
  <c r="BZ29" i="1"/>
  <c r="BX29" i="1" s="1"/>
  <c r="BR29" i="1"/>
  <c r="BP29" i="1" s="1"/>
  <c r="BQ28" i="1"/>
  <c r="BO32" i="1"/>
  <c r="BU32" i="1" s="1"/>
  <c r="CB29" i="1"/>
  <c r="BY28" i="1"/>
  <c r="BS30" i="1"/>
  <c r="BT29" i="1"/>
  <c r="BW31" i="1"/>
  <c r="CC31" i="1" s="1"/>
  <c r="CA30" i="1"/>
  <c r="BA30" i="1"/>
  <c r="BB29" i="1"/>
  <c r="AZ33" i="1"/>
  <c r="BF33" i="1" s="1"/>
  <c r="BE30" i="1"/>
  <c r="BD31" i="1"/>
  <c r="AT30" i="1"/>
  <c r="AU31" i="1"/>
  <c r="AS31" i="1" s="1"/>
  <c r="AR35" i="1"/>
  <c r="AX34" i="1"/>
  <c r="AV34" i="1" s="1"/>
  <c r="AW34" i="1" s="1"/>
  <c r="BL32" i="1" l="1"/>
  <c r="BJ32" i="1" s="1"/>
  <c r="BK31" i="1"/>
  <c r="AK29" i="3"/>
  <c r="AI29" i="3" s="1"/>
  <c r="AM38" i="3"/>
  <c r="AL39" i="3"/>
  <c r="AN40" i="3" s="1"/>
  <c r="Z38" i="3"/>
  <c r="V38" i="3" s="1"/>
  <c r="W37" i="3"/>
  <c r="BR30" i="1"/>
  <c r="AN32" i="1"/>
  <c r="AO33" i="1"/>
  <c r="AM33" i="1" s="1"/>
  <c r="BC31" i="1"/>
  <c r="BA31" i="1" s="1"/>
  <c r="BZ30" i="1"/>
  <c r="BX30" i="1" s="1"/>
  <c r="BY29" i="1"/>
  <c r="CB30" i="1"/>
  <c r="BQ29" i="1"/>
  <c r="BP30" i="1"/>
  <c r="BO33" i="1"/>
  <c r="BU33" i="1" s="1"/>
  <c r="BT30" i="1"/>
  <c r="BS31" i="1"/>
  <c r="BW32" i="1"/>
  <c r="CC32" i="1" s="1"/>
  <c r="CA31" i="1"/>
  <c r="BB30" i="1"/>
  <c r="AZ34" i="1"/>
  <c r="BF34" i="1" s="1"/>
  <c r="BD32" i="1"/>
  <c r="BE31" i="1"/>
  <c r="AX35" i="1"/>
  <c r="AV35" i="1" s="1"/>
  <c r="AR36" i="1"/>
  <c r="AT31" i="1"/>
  <c r="AU32" i="1"/>
  <c r="AS32" i="1" s="1"/>
  <c r="BL33" i="1" l="1"/>
  <c r="BJ33" i="1" s="1"/>
  <c r="BK32" i="1"/>
  <c r="AJ29" i="3"/>
  <c r="AM39" i="3"/>
  <c r="AL40" i="3"/>
  <c r="AN41" i="3" s="1"/>
  <c r="W38" i="3"/>
  <c r="Z39" i="3"/>
  <c r="V39" i="3" s="1"/>
  <c r="BR31" i="1"/>
  <c r="AN33" i="1"/>
  <c r="AO34" i="1"/>
  <c r="AM34" i="1" s="1"/>
  <c r="BC32" i="1"/>
  <c r="BA32" i="1" s="1"/>
  <c r="BZ31" i="1"/>
  <c r="BX31" i="1" s="1"/>
  <c r="BY30" i="1"/>
  <c r="CB31" i="1"/>
  <c r="BP31" i="1"/>
  <c r="BQ30" i="1"/>
  <c r="BS32" i="1"/>
  <c r="BT31" i="1"/>
  <c r="BW33" i="1"/>
  <c r="CC33" i="1" s="1"/>
  <c r="CA32" i="1"/>
  <c r="BO34" i="1"/>
  <c r="BU34" i="1" s="1"/>
  <c r="AZ35" i="1"/>
  <c r="BF35" i="1" s="1"/>
  <c r="BB31" i="1"/>
  <c r="BD33" i="1"/>
  <c r="BE32" i="1"/>
  <c r="AT32" i="1"/>
  <c r="AU33" i="1"/>
  <c r="AS33" i="1" s="1"/>
  <c r="AR37" i="1"/>
  <c r="AX36" i="1"/>
  <c r="AV36" i="1" s="1"/>
  <c r="AW35" i="1"/>
  <c r="BK33" i="1" l="1"/>
  <c r="BL34" i="1"/>
  <c r="BJ34" i="1" s="1"/>
  <c r="AK30" i="3"/>
  <c r="AI30" i="3" s="1"/>
  <c r="AM40" i="3"/>
  <c r="AL41" i="3"/>
  <c r="AN42" i="3" s="1"/>
  <c r="Z40" i="3"/>
  <c r="V40" i="3" s="1"/>
  <c r="W39" i="3"/>
  <c r="BZ32" i="1"/>
  <c r="BX32" i="1" s="1"/>
  <c r="AN34" i="1"/>
  <c r="AO35" i="1"/>
  <c r="AM35" i="1" s="1"/>
  <c r="BC33" i="1"/>
  <c r="BA33" i="1" s="1"/>
  <c r="BR32" i="1"/>
  <c r="BP32" i="1" s="1"/>
  <c r="CB32" i="1"/>
  <c r="BW34" i="1"/>
  <c r="CC34" i="1" s="1"/>
  <c r="CA33" i="1"/>
  <c r="BQ31" i="1"/>
  <c r="BY31" i="1"/>
  <c r="BO35" i="1"/>
  <c r="BU35" i="1" s="1"/>
  <c r="BT32" i="1"/>
  <c r="BS33" i="1"/>
  <c r="BB32" i="1"/>
  <c r="BE33" i="1"/>
  <c r="BD34" i="1"/>
  <c r="AZ36" i="1"/>
  <c r="BF36" i="1" s="1"/>
  <c r="AT33" i="1"/>
  <c r="AU34" i="1"/>
  <c r="AS34" i="1" s="1"/>
  <c r="AX37" i="1"/>
  <c r="AV37" i="1" s="1"/>
  <c r="AR38" i="1"/>
  <c r="AW36" i="1"/>
  <c r="BL35" i="1" l="1"/>
  <c r="BJ35" i="1" s="1"/>
  <c r="BK34" i="1"/>
  <c r="AJ30" i="3"/>
  <c r="AM41" i="3"/>
  <c r="AL42" i="3"/>
  <c r="AN43" i="3" s="1"/>
  <c r="Z41" i="3"/>
  <c r="V41" i="3" s="1"/>
  <c r="W40" i="3"/>
  <c r="BZ33" i="1"/>
  <c r="AN35" i="1"/>
  <c r="AO36" i="1"/>
  <c r="AM36" i="1" s="1"/>
  <c r="BR33" i="1"/>
  <c r="BP33" i="1" s="1"/>
  <c r="BC34" i="1"/>
  <c r="BA34" i="1" s="1"/>
  <c r="CB33" i="1"/>
  <c r="BQ32" i="1"/>
  <c r="BY32" i="1"/>
  <c r="BX33" i="1"/>
  <c r="BO36" i="1"/>
  <c r="BU36" i="1" s="1"/>
  <c r="BW35" i="1"/>
  <c r="CC35" i="1" s="1"/>
  <c r="CA34" i="1"/>
  <c r="BS34" i="1"/>
  <c r="BT33" i="1"/>
  <c r="BB33" i="1"/>
  <c r="AZ37" i="1"/>
  <c r="BF37" i="1" s="1"/>
  <c r="BE34" i="1"/>
  <c r="BD35" i="1"/>
  <c r="AX38" i="1"/>
  <c r="AV38" i="1" s="1"/>
  <c r="AW38" i="1" s="1"/>
  <c r="AR39" i="1"/>
  <c r="AW37" i="1"/>
  <c r="AT34" i="1"/>
  <c r="AU35" i="1"/>
  <c r="AS35" i="1" s="1"/>
  <c r="BL36" i="1" l="1"/>
  <c r="BJ36" i="1" s="1"/>
  <c r="BK35" i="1"/>
  <c r="AK31" i="3"/>
  <c r="AI31" i="3" s="1"/>
  <c r="AM42" i="3"/>
  <c r="AL43" i="3"/>
  <c r="AN44" i="3" s="1"/>
  <c r="Z42" i="3"/>
  <c r="V42" i="3" s="1"/>
  <c r="W41" i="3"/>
  <c r="AN36" i="1"/>
  <c r="AO37" i="1"/>
  <c r="AM37" i="1" s="1"/>
  <c r="BC35" i="1"/>
  <c r="BR34" i="1"/>
  <c r="BP34" i="1" s="1"/>
  <c r="BZ34" i="1"/>
  <c r="BQ33" i="1"/>
  <c r="CB34" i="1"/>
  <c r="BY33" i="1"/>
  <c r="BX34" i="1"/>
  <c r="BW36" i="1"/>
  <c r="CC36" i="1" s="1"/>
  <c r="CA35" i="1"/>
  <c r="BT34" i="1"/>
  <c r="BS35" i="1"/>
  <c r="BO37" i="1"/>
  <c r="BU37" i="1" s="1"/>
  <c r="BA35" i="1"/>
  <c r="BB34" i="1"/>
  <c r="AZ38" i="1"/>
  <c r="BF38" i="1" s="1"/>
  <c r="BD36" i="1"/>
  <c r="BE35" i="1"/>
  <c r="AT35" i="1"/>
  <c r="AU36" i="1"/>
  <c r="AS36" i="1" s="1"/>
  <c r="AX39" i="1"/>
  <c r="AV39" i="1" s="1"/>
  <c r="AW39" i="1" s="1"/>
  <c r="AR40" i="1"/>
  <c r="BL37" i="1" l="1"/>
  <c r="BJ37" i="1" s="1"/>
  <c r="BK36" i="1"/>
  <c r="AJ31" i="3"/>
  <c r="AM43" i="3"/>
  <c r="AL44" i="3"/>
  <c r="AN45" i="3" s="1"/>
  <c r="W42" i="3"/>
  <c r="Z43" i="3"/>
  <c r="V43" i="3" s="1"/>
  <c r="BZ35" i="1"/>
  <c r="BX35" i="1" s="1"/>
  <c r="AN37" i="1"/>
  <c r="AO38" i="1"/>
  <c r="AM38" i="1" s="1"/>
  <c r="BR35" i="1"/>
  <c r="BC36" i="1"/>
  <c r="BA36" i="1" s="1"/>
  <c r="CB35" i="1"/>
  <c r="BP35" i="1"/>
  <c r="BQ34" i="1"/>
  <c r="BY34" i="1"/>
  <c r="BS36" i="1"/>
  <c r="BT35" i="1"/>
  <c r="BO38" i="1"/>
  <c r="BU38" i="1" s="1"/>
  <c r="CA36" i="1"/>
  <c r="BW37" i="1"/>
  <c r="CC37" i="1" s="1"/>
  <c r="AZ39" i="1"/>
  <c r="BF39" i="1" s="1"/>
  <c r="BB35" i="1"/>
  <c r="BD37" i="1"/>
  <c r="BE36" i="1"/>
  <c r="AR41" i="1"/>
  <c r="AX40" i="1"/>
  <c r="AV40" i="1" s="1"/>
  <c r="AT36" i="1"/>
  <c r="AU37" i="1"/>
  <c r="AS37" i="1" s="1"/>
  <c r="BL38" i="1" l="1"/>
  <c r="BJ38" i="1" s="1"/>
  <c r="BK37" i="1"/>
  <c r="AK32" i="3"/>
  <c r="AI32" i="3" s="1"/>
  <c r="AM44" i="3"/>
  <c r="AL45" i="3"/>
  <c r="AN46" i="3" s="1"/>
  <c r="W43" i="3"/>
  <c r="Z44" i="3"/>
  <c r="V44" i="3" s="1"/>
  <c r="AN38" i="1"/>
  <c r="AO39" i="1"/>
  <c r="AM39" i="1" s="1"/>
  <c r="BC37" i="1"/>
  <c r="BR36" i="1"/>
  <c r="BZ36" i="1"/>
  <c r="BX36" i="1" s="1"/>
  <c r="CB36" i="1"/>
  <c r="BQ35" i="1"/>
  <c r="BP36" i="1"/>
  <c r="BY35" i="1"/>
  <c r="BO39" i="1"/>
  <c r="BU39" i="1" s="1"/>
  <c r="BW38" i="1"/>
  <c r="CC38" i="1" s="1"/>
  <c r="CA37" i="1"/>
  <c r="BS37" i="1"/>
  <c r="BT36" i="1"/>
  <c r="BA37" i="1"/>
  <c r="BB36" i="1"/>
  <c r="BE37" i="1"/>
  <c r="BD38" i="1"/>
  <c r="AZ40" i="1"/>
  <c r="BF40" i="1" s="1"/>
  <c r="AT37" i="1"/>
  <c r="AU38" i="1"/>
  <c r="AS38" i="1" s="1"/>
  <c r="AW40" i="1"/>
  <c r="AX41" i="1"/>
  <c r="AV41" i="1" s="1"/>
  <c r="AR42" i="1"/>
  <c r="BL39" i="1" l="1"/>
  <c r="BJ39" i="1" s="1"/>
  <c r="BK38" i="1"/>
  <c r="AJ32" i="3"/>
  <c r="AM45" i="3"/>
  <c r="AL46" i="3"/>
  <c r="AN47" i="3" s="1"/>
  <c r="W44" i="3"/>
  <c r="Z45" i="3"/>
  <c r="V45" i="3" s="1"/>
  <c r="BZ37" i="1"/>
  <c r="BX37" i="1" s="1"/>
  <c r="AN39" i="1"/>
  <c r="AO40" i="1"/>
  <c r="AM40" i="1" s="1"/>
  <c r="BR37" i="1"/>
  <c r="BC38" i="1"/>
  <c r="BA38" i="1" s="1"/>
  <c r="CB37" i="1"/>
  <c r="BY36" i="1"/>
  <c r="BW39" i="1"/>
  <c r="CC39" i="1" s="1"/>
  <c r="CA38" i="1"/>
  <c r="BP37" i="1"/>
  <c r="BQ36" i="1"/>
  <c r="BS38" i="1"/>
  <c r="BT37" i="1"/>
  <c r="BO40" i="1"/>
  <c r="BU40" i="1" s="1"/>
  <c r="BB37" i="1"/>
  <c r="BE38" i="1"/>
  <c r="BD39" i="1"/>
  <c r="AZ41" i="1"/>
  <c r="BF41" i="1" s="1"/>
  <c r="AW41" i="1"/>
  <c r="AX42" i="1"/>
  <c r="AV42" i="1" s="1"/>
  <c r="AW42" i="1" s="1"/>
  <c r="AR43" i="1"/>
  <c r="AT38" i="1"/>
  <c r="AU39" i="1"/>
  <c r="AS39" i="1" s="1"/>
  <c r="BL40" i="1" l="1"/>
  <c r="BJ40" i="1" s="1"/>
  <c r="BK39" i="1"/>
  <c r="AK33" i="3"/>
  <c r="AI33" i="3" s="1"/>
  <c r="AM46" i="3"/>
  <c r="AL47" i="3"/>
  <c r="AN48" i="3" s="1"/>
  <c r="W45" i="3"/>
  <c r="Z46" i="3"/>
  <c r="V46" i="3" s="1"/>
  <c r="AN40" i="1"/>
  <c r="AO41" i="1"/>
  <c r="AM41" i="1" s="1"/>
  <c r="BZ38" i="1"/>
  <c r="BC39" i="1"/>
  <c r="BA39" i="1" s="1"/>
  <c r="BR38" i="1"/>
  <c r="BP38" i="1" s="1"/>
  <c r="CB38" i="1"/>
  <c r="BQ37" i="1"/>
  <c r="BS39" i="1"/>
  <c r="BT38" i="1"/>
  <c r="BX38" i="1"/>
  <c r="BY37" i="1"/>
  <c r="BO41" i="1"/>
  <c r="BU41" i="1" s="1"/>
  <c r="BW40" i="1"/>
  <c r="CC40" i="1" s="1"/>
  <c r="CA39" i="1"/>
  <c r="BB38" i="1"/>
  <c r="AZ42" i="1"/>
  <c r="BF42" i="1" s="1"/>
  <c r="BD40" i="1"/>
  <c r="BE39" i="1"/>
  <c r="AX43" i="1"/>
  <c r="AV43" i="1" s="1"/>
  <c r="AR44" i="1"/>
  <c r="AT39" i="1"/>
  <c r="AU40" i="1"/>
  <c r="AS40" i="1" s="1"/>
  <c r="BL41" i="1" l="1"/>
  <c r="BJ41" i="1" s="1"/>
  <c r="BK40" i="1"/>
  <c r="AJ33" i="3"/>
  <c r="AM47" i="3"/>
  <c r="AL48" i="3"/>
  <c r="AN49" i="3" s="1"/>
  <c r="W46" i="3"/>
  <c r="Z47" i="3"/>
  <c r="V47" i="3" s="1"/>
  <c r="BR39" i="1"/>
  <c r="AN41" i="1"/>
  <c r="AO42" i="1"/>
  <c r="AM42" i="1" s="1"/>
  <c r="BC40" i="1"/>
  <c r="BZ39" i="1"/>
  <c r="BX39" i="1" s="1"/>
  <c r="CB39" i="1"/>
  <c r="BY38" i="1"/>
  <c r="BO42" i="1"/>
  <c r="BU42" i="1" s="1"/>
  <c r="BQ38" i="1"/>
  <c r="BP39" i="1"/>
  <c r="BS40" i="1"/>
  <c r="BT39" i="1"/>
  <c r="BW41" i="1"/>
  <c r="CC41" i="1" s="1"/>
  <c r="CA40" i="1"/>
  <c r="AZ43" i="1"/>
  <c r="BF43" i="1" s="1"/>
  <c r="BA40" i="1"/>
  <c r="BB39" i="1"/>
  <c r="BD41" i="1"/>
  <c r="BE40" i="1"/>
  <c r="AX44" i="1"/>
  <c r="AR45" i="1"/>
  <c r="AU41" i="1"/>
  <c r="AS41" i="1" s="1"/>
  <c r="AT40" i="1"/>
  <c r="AV44" i="1"/>
  <c r="AW44" i="1" s="1"/>
  <c r="AW43" i="1"/>
  <c r="BL42" i="1" l="1"/>
  <c r="BJ42" i="1" s="1"/>
  <c r="BK41" i="1"/>
  <c r="AK34" i="3"/>
  <c r="AI34" i="3" s="1"/>
  <c r="AM48" i="3"/>
  <c r="AL49" i="3"/>
  <c r="AN50" i="3" s="1"/>
  <c r="Z48" i="3"/>
  <c r="V48" i="3" s="1"/>
  <c r="W47" i="3"/>
  <c r="AN42" i="1"/>
  <c r="AO43" i="1"/>
  <c r="AM43" i="1" s="1"/>
  <c r="BR40" i="1"/>
  <c r="BZ40" i="1"/>
  <c r="BX40" i="1" s="1"/>
  <c r="BC41" i="1"/>
  <c r="BA41" i="1" s="1"/>
  <c r="BQ39" i="1"/>
  <c r="BP40" i="1"/>
  <c r="CB40" i="1"/>
  <c r="BY39" i="1"/>
  <c r="BS41" i="1"/>
  <c r="BT40" i="1"/>
  <c r="BO43" i="1"/>
  <c r="BU43" i="1" s="1"/>
  <c r="BW42" i="1"/>
  <c r="CC42" i="1" s="1"/>
  <c r="CA41" i="1"/>
  <c r="BB40" i="1"/>
  <c r="BE41" i="1"/>
  <c r="BD42" i="1"/>
  <c r="AZ44" i="1"/>
  <c r="BF44" i="1" s="1"/>
  <c r="AT41" i="1"/>
  <c r="AU42" i="1"/>
  <c r="AS42" i="1" s="1"/>
  <c r="AR46" i="1"/>
  <c r="AX45" i="1"/>
  <c r="AV45" i="1" s="1"/>
  <c r="AW45" i="1" s="1"/>
  <c r="BL43" i="1" l="1"/>
  <c r="BJ43" i="1" s="1"/>
  <c r="BK42" i="1"/>
  <c r="AJ34" i="3"/>
  <c r="AM49" i="3"/>
  <c r="AL50" i="3"/>
  <c r="AN51" i="3" s="1"/>
  <c r="Z49" i="3"/>
  <c r="V49" i="3" s="1"/>
  <c r="W48" i="3"/>
  <c r="BZ41" i="1"/>
  <c r="BX41" i="1" s="1"/>
  <c r="AN43" i="1"/>
  <c r="AO44" i="1"/>
  <c r="AM44" i="1" s="1"/>
  <c r="BC42" i="1"/>
  <c r="BR41" i="1"/>
  <c r="BP41" i="1" s="1"/>
  <c r="CB41" i="1"/>
  <c r="BQ40" i="1"/>
  <c r="BY40" i="1"/>
  <c r="BO44" i="1"/>
  <c r="BU44" i="1" s="1"/>
  <c r="BW43" i="1"/>
  <c r="CC43" i="1" s="1"/>
  <c r="CA42" i="1"/>
  <c r="BT41" i="1"/>
  <c r="BS42" i="1"/>
  <c r="BA42" i="1"/>
  <c r="BB41" i="1"/>
  <c r="AZ45" i="1"/>
  <c r="BF45" i="1" s="1"/>
  <c r="BD43" i="1"/>
  <c r="BE42" i="1"/>
  <c r="AX46" i="1"/>
  <c r="AV46" i="1" s="1"/>
  <c r="AW46" i="1" s="1"/>
  <c r="AR47" i="1"/>
  <c r="AT42" i="1"/>
  <c r="AU43" i="1"/>
  <c r="AS43" i="1" s="1"/>
  <c r="BL44" i="1" l="1"/>
  <c r="BJ44" i="1" s="1"/>
  <c r="BK43" i="1"/>
  <c r="AK35" i="3"/>
  <c r="AI35" i="3" s="1"/>
  <c r="AL51" i="3"/>
  <c r="AN52" i="3" s="1"/>
  <c r="AM50" i="3"/>
  <c r="W49" i="3"/>
  <c r="Z50" i="3"/>
  <c r="V50" i="3" s="1"/>
  <c r="AO45" i="1"/>
  <c r="AM45" i="1" s="1"/>
  <c r="AN44" i="1"/>
  <c r="BC43" i="1"/>
  <c r="BA43" i="1" s="1"/>
  <c r="BR42" i="1"/>
  <c r="BP42" i="1" s="1"/>
  <c r="BZ42" i="1"/>
  <c r="BX42" i="1" s="1"/>
  <c r="BQ41" i="1"/>
  <c r="CB42" i="1"/>
  <c r="BY41" i="1"/>
  <c r="BW44" i="1"/>
  <c r="CC44" i="1" s="1"/>
  <c r="CA43" i="1"/>
  <c r="BS43" i="1"/>
  <c r="BT42" i="1"/>
  <c r="BO45" i="1"/>
  <c r="BU45" i="1" s="1"/>
  <c r="BB42" i="1"/>
  <c r="AZ46" i="1"/>
  <c r="BF46" i="1" s="1"/>
  <c r="BD44" i="1"/>
  <c r="BE43" i="1"/>
  <c r="AT43" i="1"/>
  <c r="AU44" i="1"/>
  <c r="AS44" i="1" s="1"/>
  <c r="AX47" i="1"/>
  <c r="AV47" i="1" s="1"/>
  <c r="AW47" i="1" s="1"/>
  <c r="AR48" i="1"/>
  <c r="BL45" i="1" l="1"/>
  <c r="BJ45" i="1" s="1"/>
  <c r="BK44" i="1"/>
  <c r="AJ35" i="3"/>
  <c r="AM51" i="3"/>
  <c r="AL52" i="3"/>
  <c r="AN53" i="3" s="1"/>
  <c r="W50" i="3"/>
  <c r="Z51" i="3"/>
  <c r="V51" i="3" s="1"/>
  <c r="BR43" i="1"/>
  <c r="AO46" i="1"/>
  <c r="AM46" i="1" s="1"/>
  <c r="AN45" i="1"/>
  <c r="BC44" i="1"/>
  <c r="BZ43" i="1"/>
  <c r="BX43" i="1" s="1"/>
  <c r="CB43" i="1"/>
  <c r="BQ42" i="1"/>
  <c r="BP43" i="1"/>
  <c r="BS44" i="1"/>
  <c r="BT43" i="1"/>
  <c r="BY42" i="1"/>
  <c r="BO46" i="1"/>
  <c r="BU46" i="1" s="1"/>
  <c r="BW45" i="1"/>
  <c r="CC45" i="1" s="1"/>
  <c r="CA44" i="1"/>
  <c r="AZ47" i="1"/>
  <c r="BF47" i="1" s="1"/>
  <c r="BA44" i="1"/>
  <c r="BB43" i="1"/>
  <c r="BD45" i="1"/>
  <c r="BE44" i="1"/>
  <c r="AR49" i="1"/>
  <c r="AX48" i="1"/>
  <c r="AV48" i="1" s="1"/>
  <c r="AT44" i="1"/>
  <c r="AU45" i="1"/>
  <c r="AS45" i="1" s="1"/>
  <c r="BL46" i="1" l="1"/>
  <c r="BJ46" i="1" s="1"/>
  <c r="BK45" i="1"/>
  <c r="AK36" i="3"/>
  <c r="AI36" i="3" s="1"/>
  <c r="AM52" i="3"/>
  <c r="AL53" i="3"/>
  <c r="AN54" i="3" s="1"/>
  <c r="W51" i="3"/>
  <c r="Z52" i="3"/>
  <c r="V52" i="3" s="1"/>
  <c r="AN46" i="1"/>
  <c r="AO47" i="1"/>
  <c r="AM47" i="1" s="1"/>
  <c r="BC45" i="1"/>
  <c r="BZ44" i="1"/>
  <c r="BX44" i="1" s="1"/>
  <c r="BR44" i="1"/>
  <c r="BP44" i="1" s="1"/>
  <c r="CB44" i="1"/>
  <c r="BQ43" i="1"/>
  <c r="BY43" i="1"/>
  <c r="BO47" i="1"/>
  <c r="BU47" i="1" s="1"/>
  <c r="BS45" i="1"/>
  <c r="BT44" i="1"/>
  <c r="BW46" i="1"/>
  <c r="CC46" i="1" s="1"/>
  <c r="CA45" i="1"/>
  <c r="BA45" i="1"/>
  <c r="BB44" i="1"/>
  <c r="BD46" i="1"/>
  <c r="BE45" i="1"/>
  <c r="AZ48" i="1"/>
  <c r="BF48" i="1" s="1"/>
  <c r="AU46" i="1"/>
  <c r="AS46" i="1" s="1"/>
  <c r="AT45" i="1"/>
  <c r="AW48" i="1"/>
  <c r="AX49" i="1"/>
  <c r="AV49" i="1" s="1"/>
  <c r="AW49" i="1" s="1"/>
  <c r="AR50" i="1"/>
  <c r="BK46" i="1" l="1"/>
  <c r="BL47" i="1"/>
  <c r="BJ47" i="1" s="1"/>
  <c r="AJ36" i="3"/>
  <c r="AM53" i="3"/>
  <c r="AL54" i="3"/>
  <c r="AN55" i="3" s="1"/>
  <c r="Z53" i="3"/>
  <c r="V53" i="3" s="1"/>
  <c r="W52" i="3"/>
  <c r="AN47" i="1"/>
  <c r="AO48" i="1"/>
  <c r="AM48" i="1" s="1"/>
  <c r="BZ45" i="1"/>
  <c r="BX45" i="1" s="1"/>
  <c r="BC46" i="1"/>
  <c r="BA46" i="1" s="1"/>
  <c r="BR45" i="1"/>
  <c r="BP45" i="1" s="1"/>
  <c r="CB45" i="1"/>
  <c r="BQ44" i="1"/>
  <c r="BY44" i="1"/>
  <c r="BT45" i="1"/>
  <c r="BS46" i="1"/>
  <c r="BW47" i="1"/>
  <c r="CC47" i="1" s="1"/>
  <c r="CA46" i="1"/>
  <c r="BO48" i="1"/>
  <c r="BU48" i="1" s="1"/>
  <c r="BB45" i="1"/>
  <c r="BE46" i="1"/>
  <c r="BD47" i="1"/>
  <c r="AZ49" i="1"/>
  <c r="BF49" i="1" s="1"/>
  <c r="AX50" i="1"/>
  <c r="AV50" i="1" s="1"/>
  <c r="AW50" i="1" s="1"/>
  <c r="AR51" i="1"/>
  <c r="AT46" i="1"/>
  <c r="AU47" i="1"/>
  <c r="AS47" i="1" s="1"/>
  <c r="BL48" i="1" l="1"/>
  <c r="BJ48" i="1" s="1"/>
  <c r="BK47" i="1"/>
  <c r="AK37" i="3"/>
  <c r="AI37" i="3" s="1"/>
  <c r="AM54" i="3"/>
  <c r="AL55" i="3"/>
  <c r="AN56" i="3" s="1"/>
  <c r="W53" i="3"/>
  <c r="Z54" i="3"/>
  <c r="V54" i="3" s="1"/>
  <c r="AN48" i="1"/>
  <c r="AO49" i="1"/>
  <c r="AM49" i="1" s="1"/>
  <c r="BR46" i="1"/>
  <c r="BC47" i="1"/>
  <c r="BZ46" i="1"/>
  <c r="BX46" i="1" s="1"/>
  <c r="BQ45" i="1"/>
  <c r="BP46" i="1"/>
  <c r="CB46" i="1"/>
  <c r="BY45" i="1"/>
  <c r="CA47" i="1"/>
  <c r="BW48" i="1"/>
  <c r="CC48" i="1" s="1"/>
  <c r="BS47" i="1"/>
  <c r="BT46" i="1"/>
  <c r="BO49" i="1"/>
  <c r="BU49" i="1" s="1"/>
  <c r="BA47" i="1"/>
  <c r="BB46" i="1"/>
  <c r="AZ50" i="1"/>
  <c r="BF50" i="1" s="1"/>
  <c r="BE47" i="1"/>
  <c r="BD48" i="1"/>
  <c r="AT47" i="1"/>
  <c r="AU48" i="1"/>
  <c r="AS48" i="1" s="1"/>
  <c r="AX51" i="1"/>
  <c r="AV51" i="1" s="1"/>
  <c r="AW51" i="1" s="1"/>
  <c r="AR52" i="1"/>
  <c r="BL49" i="1" l="1"/>
  <c r="BJ49" i="1" s="1"/>
  <c r="BK48" i="1"/>
  <c r="AJ37" i="3"/>
  <c r="AM55" i="3"/>
  <c r="AL56" i="3"/>
  <c r="AN57" i="3" s="1"/>
  <c r="W54" i="3"/>
  <c r="Z55" i="3"/>
  <c r="V55" i="3" s="1"/>
  <c r="AN49" i="1"/>
  <c r="AO50" i="1"/>
  <c r="AM50" i="1" s="1"/>
  <c r="BR47" i="1"/>
  <c r="BP47" i="1" s="1"/>
  <c r="BZ47" i="1"/>
  <c r="BX47" i="1" s="1"/>
  <c r="BC48" i="1"/>
  <c r="BA48" i="1" s="1"/>
  <c r="CB47" i="1"/>
  <c r="BQ46" i="1"/>
  <c r="BS48" i="1"/>
  <c r="BT47" i="1"/>
  <c r="BY46" i="1"/>
  <c r="BW49" i="1"/>
  <c r="CC49" i="1" s="1"/>
  <c r="CA48" i="1"/>
  <c r="BO50" i="1"/>
  <c r="BU50" i="1" s="1"/>
  <c r="BB47" i="1"/>
  <c r="AZ51" i="1"/>
  <c r="BF51" i="1" s="1"/>
  <c r="BD49" i="1"/>
  <c r="BE48" i="1"/>
  <c r="AT48" i="1"/>
  <c r="AU49" i="1"/>
  <c r="AS49" i="1" s="1"/>
  <c r="AX52" i="1"/>
  <c r="AV52" i="1" s="1"/>
  <c r="AR53" i="1"/>
  <c r="BK49" i="1" l="1"/>
  <c r="BL50" i="1"/>
  <c r="BJ50" i="1" s="1"/>
  <c r="AK38" i="3"/>
  <c r="AI38" i="3" s="1"/>
  <c r="AM56" i="3"/>
  <c r="AL57" i="3"/>
  <c r="AN58" i="3" s="1"/>
  <c r="Z56" i="3"/>
  <c r="V56" i="3" s="1"/>
  <c r="W55" i="3"/>
  <c r="AN50" i="1"/>
  <c r="AO51" i="1"/>
  <c r="AM51" i="1" s="1"/>
  <c r="BR48" i="1"/>
  <c r="BC49" i="1"/>
  <c r="BA49" i="1" s="1"/>
  <c r="BZ48" i="1"/>
  <c r="BX48" i="1" s="1"/>
  <c r="BQ47" i="1"/>
  <c r="BP48" i="1"/>
  <c r="CB48" i="1"/>
  <c r="BY47" i="1"/>
  <c r="BW50" i="1"/>
  <c r="CC50" i="1" s="1"/>
  <c r="CA49" i="1"/>
  <c r="BS49" i="1"/>
  <c r="BT48" i="1"/>
  <c r="BO51" i="1"/>
  <c r="BU51" i="1" s="1"/>
  <c r="AZ52" i="1"/>
  <c r="BF52" i="1" s="1"/>
  <c r="BB48" i="1"/>
  <c r="BD50" i="1"/>
  <c r="BE49" i="1"/>
  <c r="AX53" i="1"/>
  <c r="AV53" i="1" s="1"/>
  <c r="AR54" i="1"/>
  <c r="AW52" i="1"/>
  <c r="AT49" i="1"/>
  <c r="AU50" i="1"/>
  <c r="AS50" i="1" s="1"/>
  <c r="BK50" i="1" l="1"/>
  <c r="BL51" i="1"/>
  <c r="BJ51" i="1"/>
  <c r="AJ38" i="3"/>
  <c r="AM57" i="3"/>
  <c r="AL58" i="3"/>
  <c r="AN59" i="3" s="1"/>
  <c r="Z57" i="3"/>
  <c r="V57" i="3" s="1"/>
  <c r="W56" i="3"/>
  <c r="AN51" i="1"/>
  <c r="AO52" i="1"/>
  <c r="AM52" i="1" s="1"/>
  <c r="BR49" i="1"/>
  <c r="BP49" i="1" s="1"/>
  <c r="BZ49" i="1"/>
  <c r="BX49" i="1" s="1"/>
  <c r="BC50" i="1"/>
  <c r="CB49" i="1"/>
  <c r="BQ48" i="1"/>
  <c r="BY48" i="1"/>
  <c r="BT49" i="1"/>
  <c r="BS50" i="1"/>
  <c r="BO52" i="1"/>
  <c r="BU52" i="1" s="1"/>
  <c r="CA50" i="1"/>
  <c r="BW51" i="1"/>
  <c r="CC51" i="1" s="1"/>
  <c r="BE50" i="1"/>
  <c r="BD51" i="1"/>
  <c r="AZ53" i="1"/>
  <c r="BF53" i="1" s="1"/>
  <c r="BA50" i="1"/>
  <c r="BB49" i="1"/>
  <c r="AT50" i="1"/>
  <c r="AU51" i="1"/>
  <c r="AS51" i="1" s="1"/>
  <c r="AW53" i="1"/>
  <c r="AX54" i="1"/>
  <c r="AV54" i="1" s="1"/>
  <c r="AR55" i="1"/>
  <c r="BK51" i="1" l="1"/>
  <c r="BL52" i="1"/>
  <c r="BJ52" i="1"/>
  <c r="AK39" i="3"/>
  <c r="AI39" i="3" s="1"/>
  <c r="AL59" i="3"/>
  <c r="AN60" i="3" s="1"/>
  <c r="AM58" i="3"/>
  <c r="Z58" i="3"/>
  <c r="V58" i="3" s="1"/>
  <c r="W57" i="3"/>
  <c r="BC51" i="1"/>
  <c r="AN52" i="1"/>
  <c r="AO53" i="1"/>
  <c r="AM53" i="1" s="1"/>
  <c r="BR50" i="1"/>
  <c r="BP50" i="1" s="1"/>
  <c r="BZ50" i="1"/>
  <c r="BX50" i="1" s="1"/>
  <c r="BQ49" i="1"/>
  <c r="CB50" i="1"/>
  <c r="BY49" i="1"/>
  <c r="BO53" i="1"/>
  <c r="BU53" i="1" s="1"/>
  <c r="BW52" i="1"/>
  <c r="CC52" i="1" s="1"/>
  <c r="CA51" i="1"/>
  <c r="BS51" i="1"/>
  <c r="BT50" i="1"/>
  <c r="BB50" i="1"/>
  <c r="BA51" i="1"/>
  <c r="AZ54" i="1"/>
  <c r="BF54" i="1" s="1"/>
  <c r="BE51" i="1"/>
  <c r="BD52" i="1"/>
  <c r="AW54" i="1"/>
  <c r="AR56" i="1"/>
  <c r="AX55" i="1"/>
  <c r="AV55" i="1" s="1"/>
  <c r="AT51" i="1"/>
  <c r="AU52" i="1"/>
  <c r="AS52" i="1" s="1"/>
  <c r="BL53" i="1" l="1"/>
  <c r="BJ53" i="1" s="1"/>
  <c r="BK52" i="1"/>
  <c r="AJ39" i="3"/>
  <c r="AL60" i="3"/>
  <c r="AN61" i="3" s="1"/>
  <c r="AM59" i="3"/>
  <c r="W58" i="3"/>
  <c r="Z59" i="3"/>
  <c r="V59" i="3" s="1"/>
  <c r="AN53" i="1"/>
  <c r="AO54" i="1"/>
  <c r="AM54" i="1" s="1"/>
  <c r="BC52" i="1"/>
  <c r="BR51" i="1"/>
  <c r="BP51" i="1" s="1"/>
  <c r="BZ51" i="1"/>
  <c r="CB51" i="1"/>
  <c r="BW53" i="1"/>
  <c r="CC53" i="1" s="1"/>
  <c r="CA52" i="1"/>
  <c r="BY50" i="1"/>
  <c r="BX51" i="1"/>
  <c r="BQ50" i="1"/>
  <c r="BT51" i="1"/>
  <c r="BS52" i="1"/>
  <c r="BO54" i="1"/>
  <c r="BU54" i="1" s="1"/>
  <c r="BA52" i="1"/>
  <c r="BB51" i="1"/>
  <c r="AZ55" i="1"/>
  <c r="BF55" i="1" s="1"/>
  <c r="BD53" i="1"/>
  <c r="BE52" i="1"/>
  <c r="AW55" i="1"/>
  <c r="AU53" i="1"/>
  <c r="AS53" i="1" s="1"/>
  <c r="AT52" i="1"/>
  <c r="AR57" i="1"/>
  <c r="AX56" i="1"/>
  <c r="AV56" i="1" s="1"/>
  <c r="AW56" i="1" s="1"/>
  <c r="BK53" i="1" l="1"/>
  <c r="BL54" i="1"/>
  <c r="BJ54" i="1" s="1"/>
  <c r="AK40" i="3"/>
  <c r="AI40" i="3" s="1"/>
  <c r="AM60" i="3"/>
  <c r="AL61" i="3"/>
  <c r="AN62" i="3" s="1"/>
  <c r="Z60" i="3"/>
  <c r="V60" i="3" s="1"/>
  <c r="W59" i="3"/>
  <c r="BZ52" i="1"/>
  <c r="BX52" i="1" s="1"/>
  <c r="AN54" i="1"/>
  <c r="AO55" i="1"/>
  <c r="AM55" i="1" s="1"/>
  <c r="BR52" i="1"/>
  <c r="BP52" i="1" s="1"/>
  <c r="BC53" i="1"/>
  <c r="CB52" i="1"/>
  <c r="BY51" i="1"/>
  <c r="BS53" i="1"/>
  <c r="BT52" i="1"/>
  <c r="BQ51" i="1"/>
  <c r="BW54" i="1"/>
  <c r="CC54" i="1" s="1"/>
  <c r="CA53" i="1"/>
  <c r="BO55" i="1"/>
  <c r="BU55" i="1" s="1"/>
  <c r="AZ56" i="1"/>
  <c r="BF56" i="1" s="1"/>
  <c r="BA53" i="1"/>
  <c r="BB52" i="1"/>
  <c r="BD54" i="1"/>
  <c r="BE53" i="1"/>
  <c r="AU54" i="1"/>
  <c r="AS54" i="1" s="1"/>
  <c r="AT53" i="1"/>
  <c r="AX57" i="1"/>
  <c r="AV57" i="1" s="1"/>
  <c r="AW57" i="1" s="1"/>
  <c r="AR58" i="1"/>
  <c r="BR53" i="1" l="1"/>
  <c r="BK54" i="1"/>
  <c r="BL55" i="1"/>
  <c r="BJ55" i="1" s="1"/>
  <c r="AJ40" i="3"/>
  <c r="AM61" i="3"/>
  <c r="AL62" i="3"/>
  <c r="AN63" i="3" s="1"/>
  <c r="W60" i="3"/>
  <c r="Z61" i="3"/>
  <c r="V61" i="3" s="1"/>
  <c r="AN55" i="1"/>
  <c r="AO56" i="1"/>
  <c r="AM56" i="1" s="1"/>
  <c r="BZ53" i="1"/>
  <c r="BX53" i="1" s="1"/>
  <c r="BC54" i="1"/>
  <c r="BA54" i="1" s="1"/>
  <c r="BY52" i="1"/>
  <c r="BQ52" i="1"/>
  <c r="BP53" i="1"/>
  <c r="CB53" i="1"/>
  <c r="BW55" i="1"/>
  <c r="CC55" i="1" s="1"/>
  <c r="CA54" i="1"/>
  <c r="BT53" i="1"/>
  <c r="BS54" i="1"/>
  <c r="BO56" i="1"/>
  <c r="BU56" i="1" s="1"/>
  <c r="BB53" i="1"/>
  <c r="AZ57" i="1"/>
  <c r="BF57" i="1" s="1"/>
  <c r="BE54" i="1"/>
  <c r="BD55" i="1"/>
  <c r="AR59" i="1"/>
  <c r="AX58" i="1"/>
  <c r="AV58" i="1" s="1"/>
  <c r="AT54" i="1"/>
  <c r="AU55" i="1"/>
  <c r="AS55" i="1" s="1"/>
  <c r="BK55" i="1" l="1"/>
  <c r="BL56" i="1"/>
  <c r="BJ56" i="1" s="1"/>
  <c r="AK41" i="3"/>
  <c r="AI41" i="3" s="1"/>
  <c r="AM62" i="3"/>
  <c r="AL63" i="3"/>
  <c r="AN64" i="3" s="1"/>
  <c r="Z62" i="3"/>
  <c r="V62" i="3" s="1"/>
  <c r="W61" i="3"/>
  <c r="AO57" i="1"/>
  <c r="AM57" i="1" s="1"/>
  <c r="AN56" i="1"/>
  <c r="BC55" i="1"/>
  <c r="BZ54" i="1"/>
  <c r="BX54" i="1" s="1"/>
  <c r="BR54" i="1"/>
  <c r="BP54" i="1" s="1"/>
  <c r="CB54" i="1"/>
  <c r="BQ53" i="1"/>
  <c r="BY53" i="1"/>
  <c r="BS55" i="1"/>
  <c r="BT54" i="1"/>
  <c r="BO57" i="1"/>
  <c r="BU57" i="1" s="1"/>
  <c r="BW56" i="1"/>
  <c r="CC56" i="1" s="1"/>
  <c r="CA55" i="1"/>
  <c r="BB54" i="1"/>
  <c r="BA55" i="1"/>
  <c r="AZ58" i="1"/>
  <c r="BF58" i="1" s="1"/>
  <c r="BE55" i="1"/>
  <c r="BD56" i="1"/>
  <c r="AU56" i="1"/>
  <c r="AS56" i="1" s="1"/>
  <c r="AT55" i="1"/>
  <c r="AW58" i="1"/>
  <c r="AX59" i="1"/>
  <c r="AV59" i="1" s="1"/>
  <c r="AR60" i="1"/>
  <c r="BL57" i="1" l="1"/>
  <c r="BJ57" i="1" s="1"/>
  <c r="BK56" i="1"/>
  <c r="AJ41" i="3"/>
  <c r="AM63" i="3"/>
  <c r="AL64" i="3"/>
  <c r="AN65" i="3" s="1"/>
  <c r="W62" i="3"/>
  <c r="Z63" i="3"/>
  <c r="V63" i="3" s="1"/>
  <c r="BC56" i="1"/>
  <c r="BA56" i="1" s="1"/>
  <c r="AO58" i="1"/>
  <c r="AM58" i="1" s="1"/>
  <c r="AN57" i="1"/>
  <c r="BZ55" i="1"/>
  <c r="BR55" i="1"/>
  <c r="BP55" i="1" s="1"/>
  <c r="CB55" i="1"/>
  <c r="BQ54" i="1"/>
  <c r="BY54" i="1"/>
  <c r="BX55" i="1"/>
  <c r="BO58" i="1"/>
  <c r="BU58" i="1" s="1"/>
  <c r="BW57" i="1"/>
  <c r="CC57" i="1" s="1"/>
  <c r="CA56" i="1"/>
  <c r="BT55" i="1"/>
  <c r="BS56" i="1"/>
  <c r="BB55" i="1"/>
  <c r="AZ59" i="1"/>
  <c r="BF59" i="1" s="1"/>
  <c r="BD57" i="1"/>
  <c r="BE56" i="1"/>
  <c r="AW59" i="1"/>
  <c r="AU57" i="1"/>
  <c r="AS57" i="1" s="1"/>
  <c r="AT56" i="1"/>
  <c r="AR61" i="1"/>
  <c r="AX60" i="1"/>
  <c r="AV60" i="1" s="1"/>
  <c r="BK57" i="1" l="1"/>
  <c r="BL58" i="1"/>
  <c r="BJ58" i="1" s="1"/>
  <c r="AK42" i="3"/>
  <c r="AI42" i="3" s="1"/>
  <c r="AM64" i="3"/>
  <c r="AL65" i="3"/>
  <c r="AN66" i="3" s="1"/>
  <c r="W63" i="3"/>
  <c r="Z64" i="3"/>
  <c r="V64" i="3" s="1"/>
  <c r="BR56" i="1"/>
  <c r="AN58" i="1"/>
  <c r="AO59" i="1"/>
  <c r="AM59" i="1" s="1"/>
  <c r="BC57" i="1"/>
  <c r="BZ56" i="1"/>
  <c r="BX56" i="1" s="1"/>
  <c r="CB56" i="1"/>
  <c r="BY55" i="1"/>
  <c r="BW58" i="1"/>
  <c r="CC58" i="1" s="1"/>
  <c r="CA57" i="1"/>
  <c r="BP56" i="1"/>
  <c r="BQ55" i="1"/>
  <c r="BS57" i="1"/>
  <c r="BT56" i="1"/>
  <c r="BO59" i="1"/>
  <c r="BU59" i="1" s="1"/>
  <c r="AZ60" i="1"/>
  <c r="BF60" i="1" s="1"/>
  <c r="BA57" i="1"/>
  <c r="BB56" i="1"/>
  <c r="BD58" i="1"/>
  <c r="BE57" i="1"/>
  <c r="AW60" i="1"/>
  <c r="AT57" i="1"/>
  <c r="AU58" i="1"/>
  <c r="AS58" i="1" s="1"/>
  <c r="AR62" i="1"/>
  <c r="AX61" i="1"/>
  <c r="AV61" i="1" s="1"/>
  <c r="AW61" i="1" s="1"/>
  <c r="BK58" i="1" l="1"/>
  <c r="BL59" i="1"/>
  <c r="BJ59" i="1" s="1"/>
  <c r="AJ42" i="3"/>
  <c r="AM65" i="3"/>
  <c r="AL66" i="3"/>
  <c r="AN67" i="3" s="1"/>
  <c r="Z65" i="3"/>
  <c r="V65" i="3" s="1"/>
  <c r="W64" i="3"/>
  <c r="AN59" i="1"/>
  <c r="AO60" i="1"/>
  <c r="AM60" i="1" s="1"/>
  <c r="BZ57" i="1"/>
  <c r="BR57" i="1"/>
  <c r="BP57" i="1" s="1"/>
  <c r="BC58" i="1"/>
  <c r="BA58" i="1" s="1"/>
  <c r="BY56" i="1"/>
  <c r="BX57" i="1"/>
  <c r="BQ56" i="1"/>
  <c r="CB57" i="1"/>
  <c r="BT57" i="1"/>
  <c r="BS58" i="1"/>
  <c r="CA58" i="1"/>
  <c r="BW59" i="1"/>
  <c r="CC59" i="1" s="1"/>
  <c r="BO60" i="1"/>
  <c r="BU60" i="1" s="1"/>
  <c r="BB57" i="1"/>
  <c r="BE58" i="1"/>
  <c r="BD59" i="1"/>
  <c r="AZ61" i="1"/>
  <c r="BF61" i="1" s="1"/>
  <c r="AT58" i="1"/>
  <c r="AU59" i="1"/>
  <c r="AS59" i="1" s="1"/>
  <c r="AR63" i="1"/>
  <c r="AX62" i="1"/>
  <c r="AV62" i="1" s="1"/>
  <c r="BK59" i="1" l="1"/>
  <c r="BL60" i="1"/>
  <c r="BJ60" i="1" s="1"/>
  <c r="AK43" i="3"/>
  <c r="AI43" i="3" s="1"/>
  <c r="AM66" i="3"/>
  <c r="AL67" i="3"/>
  <c r="AN68" i="3" s="1"/>
  <c r="Z66" i="3"/>
  <c r="V66" i="3" s="1"/>
  <c r="W65" i="3"/>
  <c r="AN60" i="1"/>
  <c r="AO61" i="1"/>
  <c r="AM61" i="1" s="1"/>
  <c r="BZ58" i="1"/>
  <c r="BC59" i="1"/>
  <c r="BA59" i="1" s="1"/>
  <c r="BR58" i="1"/>
  <c r="BP58" i="1" s="1"/>
  <c r="BY57" i="1"/>
  <c r="BX58" i="1"/>
  <c r="CB58" i="1"/>
  <c r="BW60" i="1"/>
  <c r="CC60" i="1" s="1"/>
  <c r="CA59" i="1"/>
  <c r="BQ57" i="1"/>
  <c r="BS59" i="1"/>
  <c r="BT58" i="1"/>
  <c r="BO61" i="1"/>
  <c r="BU61" i="1" s="1"/>
  <c r="BB58" i="1"/>
  <c r="AZ62" i="1"/>
  <c r="BF62" i="1" s="1"/>
  <c r="BE59" i="1"/>
  <c r="BD60" i="1"/>
  <c r="AU60" i="1"/>
  <c r="AS60" i="1" s="1"/>
  <c r="AT59" i="1"/>
  <c r="AR64" i="1"/>
  <c r="AX63" i="1"/>
  <c r="AV63" i="1" s="1"/>
  <c r="AW63" i="1" s="1"/>
  <c r="AW62" i="1"/>
  <c r="BL61" i="1" l="1"/>
  <c r="BJ61" i="1" s="1"/>
  <c r="BK60" i="1"/>
  <c r="AJ43" i="3"/>
  <c r="AM67" i="3"/>
  <c r="AL68" i="3"/>
  <c r="AN69" i="3" s="1"/>
  <c r="W66" i="3"/>
  <c r="Z67" i="3"/>
  <c r="V67" i="3" s="1"/>
  <c r="BR59" i="1"/>
  <c r="BP59" i="1" s="1"/>
  <c r="AO62" i="1"/>
  <c r="AM62" i="1" s="1"/>
  <c r="AN61" i="1"/>
  <c r="BZ59" i="1"/>
  <c r="BX59" i="1" s="1"/>
  <c r="BC60" i="1"/>
  <c r="BA60" i="1" s="1"/>
  <c r="BY58" i="1"/>
  <c r="BQ58" i="1"/>
  <c r="CB59" i="1"/>
  <c r="BT59" i="1"/>
  <c r="BS60" i="1"/>
  <c r="BW61" i="1"/>
  <c r="CC61" i="1" s="1"/>
  <c r="CA60" i="1"/>
  <c r="BO62" i="1"/>
  <c r="BU62" i="1" s="1"/>
  <c r="BB59" i="1"/>
  <c r="AZ63" i="1"/>
  <c r="BF63" i="1" s="1"/>
  <c r="BD61" i="1"/>
  <c r="BE60" i="1"/>
  <c r="AX64" i="1"/>
  <c r="AV64" i="1" s="1"/>
  <c r="AW64" i="1" s="1"/>
  <c r="AR65" i="1"/>
  <c r="AU61" i="1"/>
  <c r="AS61" i="1" s="1"/>
  <c r="AT60" i="1"/>
  <c r="BK61" i="1" l="1"/>
  <c r="BL62" i="1"/>
  <c r="BJ62" i="1" s="1"/>
  <c r="AK44" i="3"/>
  <c r="AI44" i="3" s="1"/>
  <c r="AM68" i="3"/>
  <c r="AL69" i="3"/>
  <c r="AN70" i="3" s="1"/>
  <c r="W67" i="3"/>
  <c r="Z68" i="3"/>
  <c r="V68" i="3" s="1"/>
  <c r="AN62" i="1"/>
  <c r="AO63" i="1"/>
  <c r="AM63" i="1" s="1"/>
  <c r="BZ60" i="1"/>
  <c r="BX60" i="1" s="1"/>
  <c r="BC61" i="1"/>
  <c r="BA61" i="1" s="1"/>
  <c r="BR60" i="1"/>
  <c r="CB60" i="1"/>
  <c r="BY59" i="1"/>
  <c r="BP60" i="1"/>
  <c r="BQ59" i="1"/>
  <c r="BW62" i="1"/>
  <c r="CC62" i="1" s="1"/>
  <c r="CA61" i="1"/>
  <c r="BS61" i="1"/>
  <c r="BT60" i="1"/>
  <c r="BO63" i="1"/>
  <c r="BU63" i="1" s="1"/>
  <c r="AZ64" i="1"/>
  <c r="BF64" i="1" s="1"/>
  <c r="BB60" i="1"/>
  <c r="BD62" i="1"/>
  <c r="BE61" i="1"/>
  <c r="AT61" i="1"/>
  <c r="AU62" i="1"/>
  <c r="AS62" i="1" s="1"/>
  <c r="AX65" i="1"/>
  <c r="AV65" i="1" s="1"/>
  <c r="AW65" i="1" s="1"/>
  <c r="AR66" i="1"/>
  <c r="BK62" i="1" l="1"/>
  <c r="BL63" i="1"/>
  <c r="BJ63" i="1" s="1"/>
  <c r="AJ44" i="3"/>
  <c r="AM69" i="3"/>
  <c r="AL70" i="3"/>
  <c r="AN71" i="3" s="1"/>
  <c r="Z69" i="3"/>
  <c r="V69" i="3" s="1"/>
  <c r="W68" i="3"/>
  <c r="AO64" i="1"/>
  <c r="AM64" i="1" s="1"/>
  <c r="AN63" i="1"/>
  <c r="BC62" i="1"/>
  <c r="BA62" i="1" s="1"/>
  <c r="BR61" i="1"/>
  <c r="BP61" i="1" s="1"/>
  <c r="BZ61" i="1"/>
  <c r="BX61" i="1" s="1"/>
  <c r="CB61" i="1"/>
  <c r="BY60" i="1"/>
  <c r="BQ60" i="1"/>
  <c r="BT61" i="1"/>
  <c r="BS62" i="1"/>
  <c r="BO64" i="1"/>
  <c r="BU64" i="1" s="1"/>
  <c r="BW63" i="1"/>
  <c r="CC63" i="1" s="1"/>
  <c r="CA62" i="1"/>
  <c r="BB61" i="1"/>
  <c r="BE62" i="1"/>
  <c r="BD63" i="1"/>
  <c r="AZ65" i="1"/>
  <c r="BF65" i="1" s="1"/>
  <c r="AU63" i="1"/>
  <c r="AS63" i="1" s="1"/>
  <c r="AT62" i="1"/>
  <c r="AR67" i="1"/>
  <c r="AX66" i="1"/>
  <c r="AV66" i="1" s="1"/>
  <c r="AW66" i="1" s="1"/>
  <c r="BK63" i="1" l="1"/>
  <c r="BL64" i="1"/>
  <c r="BJ64" i="1" s="1"/>
  <c r="AK45" i="3"/>
  <c r="AI45" i="3" s="1"/>
  <c r="AM70" i="3"/>
  <c r="AL71" i="3"/>
  <c r="AN72" i="3" s="1"/>
  <c r="W69" i="3"/>
  <c r="Z70" i="3"/>
  <c r="V70" i="3" s="1"/>
  <c r="AN64" i="1"/>
  <c r="AO65" i="1"/>
  <c r="AM65" i="1" s="1"/>
  <c r="BC63" i="1"/>
  <c r="BR62" i="1"/>
  <c r="BP62" i="1" s="1"/>
  <c r="BZ62" i="1"/>
  <c r="BX62" i="1" s="1"/>
  <c r="CB62" i="1"/>
  <c r="BQ61" i="1"/>
  <c r="BO65" i="1"/>
  <c r="BU65" i="1" s="1"/>
  <c r="BY61" i="1"/>
  <c r="BS63" i="1"/>
  <c r="BT62" i="1"/>
  <c r="BW64" i="1"/>
  <c r="CC64" i="1" s="1"/>
  <c r="CA63" i="1"/>
  <c r="BA63" i="1"/>
  <c r="BB62" i="1"/>
  <c r="AZ66" i="1"/>
  <c r="BF66" i="1" s="1"/>
  <c r="BE63" i="1"/>
  <c r="BD64" i="1"/>
  <c r="AX67" i="1"/>
  <c r="AV67" i="1" s="1"/>
  <c r="AW67" i="1" s="1"/>
  <c r="AR68" i="1"/>
  <c r="AT63" i="1"/>
  <c r="AU64" i="1"/>
  <c r="AS64" i="1" s="1"/>
  <c r="BK64" i="1" l="1"/>
  <c r="BL65" i="1"/>
  <c r="BJ65" i="1" s="1"/>
  <c r="AJ45" i="3"/>
  <c r="AM71" i="3"/>
  <c r="AL72" i="3"/>
  <c r="AN73" i="3" s="1"/>
  <c r="W70" i="3"/>
  <c r="Z71" i="3"/>
  <c r="V71" i="3" s="1"/>
  <c r="AN65" i="1"/>
  <c r="AO66" i="1"/>
  <c r="AM66" i="1" s="1"/>
  <c r="BC64" i="1"/>
  <c r="BZ63" i="1"/>
  <c r="BR63" i="1"/>
  <c r="CB63" i="1"/>
  <c r="BY62" i="1"/>
  <c r="BX63" i="1"/>
  <c r="BQ62" i="1"/>
  <c r="BP63" i="1"/>
  <c r="BT63" i="1"/>
  <c r="BS64" i="1"/>
  <c r="BO66" i="1"/>
  <c r="BU66" i="1" s="1"/>
  <c r="BW65" i="1"/>
  <c r="CC65" i="1" s="1"/>
  <c r="CA64" i="1"/>
  <c r="BA64" i="1"/>
  <c r="BB63" i="1"/>
  <c r="AZ67" i="1"/>
  <c r="BF67" i="1" s="1"/>
  <c r="BD65" i="1"/>
  <c r="BE64" i="1"/>
  <c r="AU65" i="1"/>
  <c r="AS65" i="1" s="1"/>
  <c r="AT64" i="1"/>
  <c r="AR69" i="1"/>
  <c r="AX68" i="1"/>
  <c r="AV68" i="1" s="1"/>
  <c r="AW68" i="1" s="1"/>
  <c r="BC65" i="1" l="1"/>
  <c r="BL66" i="1"/>
  <c r="BJ66" i="1" s="1"/>
  <c r="BK65" i="1"/>
  <c r="AK46" i="3"/>
  <c r="AI46" i="3" s="1"/>
  <c r="AM72" i="3"/>
  <c r="AL73" i="3"/>
  <c r="AN74" i="3" s="1"/>
  <c r="Z72" i="3"/>
  <c r="V72" i="3" s="1"/>
  <c r="W71" i="3"/>
  <c r="BR64" i="1"/>
  <c r="AN66" i="1"/>
  <c r="AO67" i="1"/>
  <c r="AM67" i="1" s="1"/>
  <c r="BZ64" i="1"/>
  <c r="BX64" i="1" s="1"/>
  <c r="CB64" i="1"/>
  <c r="BP64" i="1"/>
  <c r="BQ63" i="1"/>
  <c r="BO67" i="1"/>
  <c r="BU67" i="1" s="1"/>
  <c r="BY63" i="1"/>
  <c r="BS65" i="1"/>
  <c r="BT64" i="1"/>
  <c r="BW66" i="1"/>
  <c r="CC66" i="1" s="1"/>
  <c r="CA65" i="1"/>
  <c r="AZ68" i="1"/>
  <c r="BF68" i="1" s="1"/>
  <c r="BA65" i="1"/>
  <c r="BB64" i="1"/>
  <c r="BD66" i="1"/>
  <c r="BE65" i="1"/>
  <c r="AR70" i="1"/>
  <c r="AX69" i="1"/>
  <c r="AV69" i="1" s="1"/>
  <c r="AW69" i="1" s="1"/>
  <c r="AT65" i="1"/>
  <c r="AU66" i="1"/>
  <c r="AS66" i="1" s="1"/>
  <c r="BK66" i="1" l="1"/>
  <c r="BL67" i="1"/>
  <c r="BJ67" i="1" s="1"/>
  <c r="AJ46" i="3"/>
  <c r="AM73" i="3"/>
  <c r="AL74" i="3"/>
  <c r="AN75" i="3" s="1"/>
  <c r="Z73" i="3"/>
  <c r="V73" i="3" s="1"/>
  <c r="W72" i="3"/>
  <c r="AN67" i="1"/>
  <c r="AO68" i="1"/>
  <c r="AM68" i="1" s="1"/>
  <c r="BZ65" i="1"/>
  <c r="BX65" i="1" s="1"/>
  <c r="BR65" i="1"/>
  <c r="BP65" i="1" s="1"/>
  <c r="BC66" i="1"/>
  <c r="BA66" i="1" s="1"/>
  <c r="CB65" i="1"/>
  <c r="BY64" i="1"/>
  <c r="BQ64" i="1"/>
  <c r="BT65" i="1"/>
  <c r="BS66" i="1"/>
  <c r="BO68" i="1"/>
  <c r="BU68" i="1" s="1"/>
  <c r="CA66" i="1"/>
  <c r="BW67" i="1"/>
  <c r="CC67" i="1" s="1"/>
  <c r="BE66" i="1"/>
  <c r="BD67" i="1"/>
  <c r="BB65" i="1"/>
  <c r="AZ69" i="1"/>
  <c r="BF69" i="1" s="1"/>
  <c r="AT66" i="1"/>
  <c r="AU67" i="1"/>
  <c r="AS67" i="1" s="1"/>
  <c r="AR71" i="1"/>
  <c r="AX70" i="1"/>
  <c r="AV70" i="1" s="1"/>
  <c r="AW70" i="1" s="1"/>
  <c r="BL68" i="1" l="1"/>
  <c r="BJ68" i="1" s="1"/>
  <c r="BK67" i="1"/>
  <c r="AK47" i="3"/>
  <c r="AI47" i="3" s="1"/>
  <c r="AM74" i="3"/>
  <c r="AL75" i="3"/>
  <c r="AN76" i="3" s="1"/>
  <c r="Z74" i="3"/>
  <c r="V74" i="3" s="1"/>
  <c r="W73" i="3"/>
  <c r="AN68" i="1"/>
  <c r="AO69" i="1"/>
  <c r="AM69" i="1" s="1"/>
  <c r="BR66" i="1"/>
  <c r="BZ66" i="1"/>
  <c r="BX66" i="1" s="1"/>
  <c r="BC67" i="1"/>
  <c r="BA67" i="1" s="1"/>
  <c r="CB66" i="1"/>
  <c r="BP66" i="1"/>
  <c r="BQ65" i="1"/>
  <c r="BO69" i="1"/>
  <c r="BU69" i="1" s="1"/>
  <c r="BY65" i="1"/>
  <c r="CA67" i="1"/>
  <c r="BW68" i="1"/>
  <c r="CC68" i="1" s="1"/>
  <c r="BS67" i="1"/>
  <c r="BT66" i="1"/>
  <c r="BB66" i="1"/>
  <c r="AZ70" i="1"/>
  <c r="BF70" i="1" s="1"/>
  <c r="BE67" i="1"/>
  <c r="BD68" i="1"/>
  <c r="AU68" i="1"/>
  <c r="AS68" i="1" s="1"/>
  <c r="AT67" i="1"/>
  <c r="AR72" i="1"/>
  <c r="AX71" i="1"/>
  <c r="AV71" i="1" s="1"/>
  <c r="AW71" i="1" s="1"/>
  <c r="BK68" i="1" l="1"/>
  <c r="BL69" i="1"/>
  <c r="BJ69" i="1"/>
  <c r="AJ47" i="3"/>
  <c r="AM75" i="3"/>
  <c r="AL76" i="3"/>
  <c r="AN77" i="3" s="1"/>
  <c r="W74" i="3"/>
  <c r="Z75" i="3"/>
  <c r="V75" i="3" s="1"/>
  <c r="BZ67" i="1"/>
  <c r="BX67" i="1" s="1"/>
  <c r="AN69" i="1"/>
  <c r="AO70" i="1"/>
  <c r="AM70" i="1" s="1"/>
  <c r="BR67" i="1"/>
  <c r="BP67" i="1" s="1"/>
  <c r="BC68" i="1"/>
  <c r="BA68" i="1" s="1"/>
  <c r="CB67" i="1"/>
  <c r="BY66" i="1"/>
  <c r="BQ66" i="1"/>
  <c r="BW69" i="1"/>
  <c r="CC69" i="1" s="1"/>
  <c r="CA68" i="1"/>
  <c r="BO70" i="1"/>
  <c r="BU70" i="1" s="1"/>
  <c r="BT67" i="1"/>
  <c r="BS68" i="1"/>
  <c r="BB67" i="1"/>
  <c r="AZ71" i="1"/>
  <c r="BF71" i="1" s="1"/>
  <c r="BD69" i="1"/>
  <c r="BE68" i="1"/>
  <c r="AT68" i="1"/>
  <c r="AU69" i="1"/>
  <c r="AS69" i="1" s="1"/>
  <c r="AR73" i="1"/>
  <c r="AX72" i="1"/>
  <c r="AV72" i="1" s="1"/>
  <c r="AW72" i="1" s="1"/>
  <c r="BK69" i="1" l="1"/>
  <c r="BL70" i="1"/>
  <c r="BJ70" i="1" s="1"/>
  <c r="AK48" i="3"/>
  <c r="AI48" i="3" s="1"/>
  <c r="AM76" i="3"/>
  <c r="AL77" i="3"/>
  <c r="AN78" i="3" s="1"/>
  <c r="Z76" i="3"/>
  <c r="V76" i="3" s="1"/>
  <c r="W75" i="3"/>
  <c r="AN70" i="1"/>
  <c r="AO71" i="1"/>
  <c r="AM71" i="1" s="1"/>
  <c r="BC69" i="1"/>
  <c r="BA69" i="1" s="1"/>
  <c r="BZ68" i="1"/>
  <c r="BX68" i="1" s="1"/>
  <c r="BR68" i="1"/>
  <c r="BP68" i="1" s="1"/>
  <c r="CB68" i="1"/>
  <c r="BQ67" i="1"/>
  <c r="BO71" i="1"/>
  <c r="BU71" i="1" s="1"/>
  <c r="BY67" i="1"/>
  <c r="BS69" i="1"/>
  <c r="BT68" i="1"/>
  <c r="BW70" i="1"/>
  <c r="CC70" i="1" s="1"/>
  <c r="CA69" i="1"/>
  <c r="BB68" i="1"/>
  <c r="AZ72" i="1"/>
  <c r="BF72" i="1" s="1"/>
  <c r="BD70" i="1"/>
  <c r="BE69" i="1"/>
  <c r="AX73" i="1"/>
  <c r="AV73" i="1" s="1"/>
  <c r="AW73" i="1" s="1"/>
  <c r="AR74" i="1"/>
  <c r="AT69" i="1"/>
  <c r="AU70" i="1"/>
  <c r="AS70" i="1" s="1"/>
  <c r="BL71" i="1" l="1"/>
  <c r="BJ71" i="1" s="1"/>
  <c r="BK70" i="1"/>
  <c r="AJ48" i="3"/>
  <c r="AM77" i="3"/>
  <c r="AL78" i="3"/>
  <c r="AN79" i="3" s="1"/>
  <c r="W76" i="3"/>
  <c r="Z77" i="3"/>
  <c r="V77" i="3" s="1"/>
  <c r="BZ69" i="1"/>
  <c r="BX69" i="1" s="1"/>
  <c r="BR69" i="1"/>
  <c r="AN71" i="1"/>
  <c r="AO72" i="1"/>
  <c r="AM72" i="1" s="1"/>
  <c r="BC70" i="1"/>
  <c r="BA70" i="1" s="1"/>
  <c r="CB69" i="1"/>
  <c r="BY68" i="1"/>
  <c r="BT69" i="1"/>
  <c r="BS70" i="1"/>
  <c r="BP69" i="1"/>
  <c r="BR70" i="1" s="1"/>
  <c r="BQ68" i="1"/>
  <c r="BO72" i="1"/>
  <c r="BU72" i="1" s="1"/>
  <c r="BW71" i="1"/>
  <c r="CC71" i="1" s="1"/>
  <c r="CA70" i="1"/>
  <c r="BB69" i="1"/>
  <c r="BE70" i="1"/>
  <c r="BD71" i="1"/>
  <c r="AZ73" i="1"/>
  <c r="BF73" i="1" s="1"/>
  <c r="AT70" i="1"/>
  <c r="AU71" i="1"/>
  <c r="AS71" i="1" s="1"/>
  <c r="AX74" i="1"/>
  <c r="AV74" i="1" s="1"/>
  <c r="AW74" i="1" s="1"/>
  <c r="AR75" i="1"/>
  <c r="BL72" i="1" l="1"/>
  <c r="BJ72" i="1" s="1"/>
  <c r="BK71" i="1"/>
  <c r="AK49" i="3"/>
  <c r="AI49" i="3" s="1"/>
  <c r="AM78" i="3"/>
  <c r="AL79" i="3"/>
  <c r="AN80" i="3" s="1"/>
  <c r="Z78" i="3"/>
  <c r="V78" i="3" s="1"/>
  <c r="W77" i="3"/>
  <c r="AN72" i="1"/>
  <c r="AO73" i="1"/>
  <c r="AM73" i="1" s="1"/>
  <c r="BC71" i="1"/>
  <c r="BA71" i="1" s="1"/>
  <c r="BZ70" i="1"/>
  <c r="CB70" i="1"/>
  <c r="BP70" i="1"/>
  <c r="BQ69" i="1"/>
  <c r="BO73" i="1"/>
  <c r="BU73" i="1" s="1"/>
  <c r="BS71" i="1"/>
  <c r="BT70" i="1"/>
  <c r="BY69" i="1"/>
  <c r="BX70" i="1"/>
  <c r="BW72" i="1"/>
  <c r="CC72" i="1" s="1"/>
  <c r="CA71" i="1"/>
  <c r="BB70" i="1"/>
  <c r="AZ74" i="1"/>
  <c r="BF74" i="1" s="1"/>
  <c r="BE71" i="1"/>
  <c r="BD72" i="1"/>
  <c r="AX75" i="1"/>
  <c r="AV75" i="1" s="1"/>
  <c r="AW75" i="1" s="1"/>
  <c r="AR76" i="1"/>
  <c r="AT71" i="1"/>
  <c r="AU72" i="1"/>
  <c r="AS72" i="1" s="1"/>
  <c r="BR71" i="1" l="1"/>
  <c r="BK72" i="1"/>
  <c r="BL73" i="1"/>
  <c r="BJ73" i="1" s="1"/>
  <c r="AJ49" i="3"/>
  <c r="AM79" i="3"/>
  <c r="AL80" i="3"/>
  <c r="AN81" i="3" s="1"/>
  <c r="W78" i="3"/>
  <c r="Z79" i="3"/>
  <c r="V79" i="3" s="1"/>
  <c r="AN73" i="1"/>
  <c r="AO74" i="1"/>
  <c r="AM74" i="1" s="1"/>
  <c r="BC72" i="1"/>
  <c r="BA72" i="1" s="1"/>
  <c r="BZ71" i="1"/>
  <c r="BX71" i="1" s="1"/>
  <c r="CB71" i="1"/>
  <c r="BQ70" i="1"/>
  <c r="BP71" i="1"/>
  <c r="BY70" i="1"/>
  <c r="BT71" i="1"/>
  <c r="BS72" i="1"/>
  <c r="BO74" i="1"/>
  <c r="BU74" i="1" s="1"/>
  <c r="BW73" i="1"/>
  <c r="CC73" i="1" s="1"/>
  <c r="CA72" i="1"/>
  <c r="BB71" i="1"/>
  <c r="AZ75" i="1"/>
  <c r="BF75" i="1" s="1"/>
  <c r="BD73" i="1"/>
  <c r="BE72" i="1"/>
  <c r="AU73" i="1"/>
  <c r="AS73" i="1" s="1"/>
  <c r="AT72" i="1"/>
  <c r="AR77" i="1"/>
  <c r="AX76" i="1"/>
  <c r="AV76" i="1" s="1"/>
  <c r="AW76" i="1" s="1"/>
  <c r="BL74" i="1" l="1"/>
  <c r="BJ74" i="1" s="1"/>
  <c r="BK73" i="1"/>
  <c r="AK50" i="3"/>
  <c r="AI50" i="3" s="1"/>
  <c r="AM80" i="3"/>
  <c r="AL81" i="3"/>
  <c r="AN82" i="3" s="1"/>
  <c r="Z80" i="3"/>
  <c r="V80" i="3" s="1"/>
  <c r="W79" i="3"/>
  <c r="AN74" i="1"/>
  <c r="AO75" i="1"/>
  <c r="AM75" i="1" s="1"/>
  <c r="BZ72" i="1"/>
  <c r="BX72" i="1" s="1"/>
  <c r="BC73" i="1"/>
  <c r="BA73" i="1" s="1"/>
  <c r="BR72" i="1"/>
  <c r="CB72" i="1"/>
  <c r="BY71" i="1"/>
  <c r="BO75" i="1"/>
  <c r="BU75" i="1" s="1"/>
  <c r="BP72" i="1"/>
  <c r="BQ71" i="1"/>
  <c r="BS73" i="1"/>
  <c r="BT72" i="1"/>
  <c r="BW74" i="1"/>
  <c r="CC74" i="1" s="1"/>
  <c r="CA73" i="1"/>
  <c r="AZ76" i="1"/>
  <c r="BF76" i="1" s="1"/>
  <c r="BB72" i="1"/>
  <c r="BD74" i="1"/>
  <c r="BE73" i="1"/>
  <c r="AX77" i="1"/>
  <c r="AV77" i="1" s="1"/>
  <c r="AW77" i="1" s="1"/>
  <c r="AR78" i="1"/>
  <c r="AT73" i="1"/>
  <c r="AU74" i="1"/>
  <c r="AS74" i="1" s="1"/>
  <c r="BK74" i="1" l="1"/>
  <c r="BL75" i="1"/>
  <c r="BJ75" i="1" s="1"/>
  <c r="AJ50" i="3"/>
  <c r="AM81" i="3"/>
  <c r="AL82" i="3"/>
  <c r="AN83" i="3" s="1"/>
  <c r="Z81" i="3"/>
  <c r="V81" i="3" s="1"/>
  <c r="W80" i="3"/>
  <c r="AN75" i="1"/>
  <c r="AO76" i="1"/>
  <c r="AM76" i="1" s="1"/>
  <c r="BR73" i="1"/>
  <c r="BP73" i="1" s="1"/>
  <c r="BC74" i="1"/>
  <c r="BZ73" i="1"/>
  <c r="BX73" i="1" s="1"/>
  <c r="BY72" i="1"/>
  <c r="CB73" i="1"/>
  <c r="BQ72" i="1"/>
  <c r="BT73" i="1"/>
  <c r="BS74" i="1"/>
  <c r="BO76" i="1"/>
  <c r="BU76" i="1" s="1"/>
  <c r="BW75" i="1"/>
  <c r="CC75" i="1" s="1"/>
  <c r="CA74" i="1"/>
  <c r="BA74" i="1"/>
  <c r="BB73" i="1"/>
  <c r="BE74" i="1"/>
  <c r="BD75" i="1"/>
  <c r="AZ77" i="1"/>
  <c r="BF77" i="1" s="1"/>
  <c r="AU75" i="1"/>
  <c r="AS75" i="1" s="1"/>
  <c r="AT74" i="1"/>
  <c r="AR79" i="1"/>
  <c r="AX78" i="1"/>
  <c r="AV78" i="1" s="1"/>
  <c r="AW78" i="1" s="1"/>
  <c r="BL76" i="1" l="1"/>
  <c r="BJ76" i="1" s="1"/>
  <c r="BK75" i="1"/>
  <c r="AK51" i="3"/>
  <c r="AI51" i="3" s="1"/>
  <c r="AM82" i="3"/>
  <c r="AL83" i="3"/>
  <c r="AN84" i="3" s="1"/>
  <c r="Z82" i="3"/>
  <c r="V82" i="3" s="1"/>
  <c r="W81" i="3"/>
  <c r="AN76" i="1"/>
  <c r="AO77" i="1"/>
  <c r="AM77" i="1" s="1"/>
  <c r="BC75" i="1"/>
  <c r="BA75" i="1" s="1"/>
  <c r="BZ74" i="1"/>
  <c r="BR74" i="1"/>
  <c r="CB74" i="1"/>
  <c r="BY73" i="1"/>
  <c r="BX74" i="1"/>
  <c r="BP74" i="1"/>
  <c r="BQ73" i="1"/>
  <c r="BO77" i="1"/>
  <c r="BU77" i="1" s="1"/>
  <c r="BS75" i="1"/>
  <c r="BT74" i="1"/>
  <c r="BW76" i="1"/>
  <c r="CC76" i="1" s="1"/>
  <c r="CA75" i="1"/>
  <c r="BB74" i="1"/>
  <c r="BE75" i="1"/>
  <c r="BD76" i="1"/>
  <c r="AZ78" i="1"/>
  <c r="BF78" i="1" s="1"/>
  <c r="AT75" i="1"/>
  <c r="AU76" i="1"/>
  <c r="AS76" i="1" s="1"/>
  <c r="AX79" i="1"/>
  <c r="AV79" i="1" s="1"/>
  <c r="AR80" i="1"/>
  <c r="BK76" i="1" l="1"/>
  <c r="BL77" i="1"/>
  <c r="BJ77" i="1" s="1"/>
  <c r="AJ51" i="3"/>
  <c r="AM83" i="3"/>
  <c r="AL84" i="3"/>
  <c r="AN85" i="3" s="1"/>
  <c r="W82" i="3"/>
  <c r="Z83" i="3"/>
  <c r="V83" i="3" s="1"/>
  <c r="AN77" i="1"/>
  <c r="AO78" i="1"/>
  <c r="AM78" i="1" s="1"/>
  <c r="BR75" i="1"/>
  <c r="BC76" i="1"/>
  <c r="BA76" i="1" s="1"/>
  <c r="BZ75" i="1"/>
  <c r="BX75" i="1" s="1"/>
  <c r="CB75" i="1"/>
  <c r="BY74" i="1"/>
  <c r="BT75" i="1"/>
  <c r="BS76" i="1"/>
  <c r="BQ74" i="1"/>
  <c r="BP75" i="1"/>
  <c r="BW77" i="1"/>
  <c r="CC77" i="1" s="1"/>
  <c r="CA76" i="1"/>
  <c r="BO78" i="1"/>
  <c r="BU78" i="1" s="1"/>
  <c r="BB75" i="1"/>
  <c r="BD77" i="1"/>
  <c r="BE76" i="1"/>
  <c r="AZ79" i="1"/>
  <c r="BF79" i="1" s="1"/>
  <c r="AX80" i="1"/>
  <c r="AV80" i="1" s="1"/>
  <c r="AW80" i="1" s="1"/>
  <c r="AR81" i="1"/>
  <c r="AW79" i="1"/>
  <c r="AT76" i="1"/>
  <c r="AU77" i="1"/>
  <c r="AS77" i="1" s="1"/>
  <c r="BL78" i="1" l="1"/>
  <c r="BJ78" i="1" s="1"/>
  <c r="BK77" i="1"/>
  <c r="AK52" i="3"/>
  <c r="AI52" i="3" s="1"/>
  <c r="AM84" i="3"/>
  <c r="AL85" i="3"/>
  <c r="AN86" i="3" s="1"/>
  <c r="W83" i="3"/>
  <c r="Z84" i="3"/>
  <c r="V84" i="3" s="1"/>
  <c r="AN78" i="1"/>
  <c r="AO79" i="1"/>
  <c r="AM79" i="1" s="1"/>
  <c r="BZ76" i="1"/>
  <c r="BX76" i="1" s="1"/>
  <c r="BC77" i="1"/>
  <c r="BA77" i="1" s="1"/>
  <c r="BR76" i="1"/>
  <c r="BP76" i="1" s="1"/>
  <c r="CB76" i="1"/>
  <c r="BQ75" i="1"/>
  <c r="BW78" i="1"/>
  <c r="CC78" i="1" s="1"/>
  <c r="CA77" i="1"/>
  <c r="BS77" i="1"/>
  <c r="BT76" i="1"/>
  <c r="BY75" i="1"/>
  <c r="BO79" i="1"/>
  <c r="BU79" i="1" s="1"/>
  <c r="BB76" i="1"/>
  <c r="AZ80" i="1"/>
  <c r="BF80" i="1" s="1"/>
  <c r="BD78" i="1"/>
  <c r="BE77" i="1"/>
  <c r="AU78" i="1"/>
  <c r="AS78" i="1" s="1"/>
  <c r="AT77" i="1"/>
  <c r="AX81" i="1"/>
  <c r="AV81" i="1" s="1"/>
  <c r="AW81" i="1" s="1"/>
  <c r="AR82" i="1"/>
  <c r="BL79" i="1" l="1"/>
  <c r="BJ79" i="1" s="1"/>
  <c r="BK78" i="1"/>
  <c r="AJ52" i="3"/>
  <c r="AL86" i="3"/>
  <c r="AN87" i="3" s="1"/>
  <c r="AM85" i="3"/>
  <c r="W84" i="3"/>
  <c r="Z85" i="3"/>
  <c r="V85" i="3" s="1"/>
  <c r="BZ77" i="1"/>
  <c r="BX77" i="1" s="1"/>
  <c r="AN79" i="1"/>
  <c r="AO80" i="1"/>
  <c r="AM80" i="1" s="1"/>
  <c r="BR77" i="1"/>
  <c r="BP77" i="1" s="1"/>
  <c r="BC78" i="1"/>
  <c r="BA78" i="1" s="1"/>
  <c r="BQ76" i="1"/>
  <c r="BY76" i="1"/>
  <c r="CB77" i="1"/>
  <c r="BT77" i="1"/>
  <c r="BS78" i="1"/>
  <c r="BW79" i="1"/>
  <c r="CC79" i="1" s="1"/>
  <c r="CA78" i="1"/>
  <c r="BO80" i="1"/>
  <c r="BU80" i="1" s="1"/>
  <c r="BB77" i="1"/>
  <c r="BE78" i="1"/>
  <c r="BD79" i="1"/>
  <c r="AZ81" i="1"/>
  <c r="BF81" i="1" s="1"/>
  <c r="AT78" i="1"/>
  <c r="AU79" i="1"/>
  <c r="AS79" i="1" s="1"/>
  <c r="AX82" i="1"/>
  <c r="AV82" i="1" s="1"/>
  <c r="AW82" i="1" s="1"/>
  <c r="AR83" i="1"/>
  <c r="BL80" i="1" l="1"/>
  <c r="BJ80" i="1" s="1"/>
  <c r="BK79" i="1"/>
  <c r="AK53" i="3"/>
  <c r="AI53" i="3" s="1"/>
  <c r="AL87" i="3"/>
  <c r="AN88" i="3" s="1"/>
  <c r="AM86" i="3"/>
  <c r="W85" i="3"/>
  <c r="Z86" i="3"/>
  <c r="V86" i="3" s="1"/>
  <c r="BR78" i="1"/>
  <c r="BP78" i="1" s="1"/>
  <c r="AN80" i="1"/>
  <c r="AO81" i="1"/>
  <c r="AM81" i="1" s="1"/>
  <c r="BC79" i="1"/>
  <c r="BZ78" i="1"/>
  <c r="BX78" i="1" s="1"/>
  <c r="BQ77" i="1"/>
  <c r="BY77" i="1"/>
  <c r="CA79" i="1"/>
  <c r="CB78" i="1"/>
  <c r="BW80" i="1"/>
  <c r="CC80" i="1" s="1"/>
  <c r="BS79" i="1"/>
  <c r="BT78" i="1"/>
  <c r="BO81" i="1"/>
  <c r="BU81" i="1" s="1"/>
  <c r="BA79" i="1"/>
  <c r="BB78" i="1"/>
  <c r="AZ82" i="1"/>
  <c r="BF82" i="1" s="1"/>
  <c r="BE79" i="1"/>
  <c r="BD80" i="1"/>
  <c r="AX83" i="1"/>
  <c r="AV83" i="1" s="1"/>
  <c r="AR84" i="1"/>
  <c r="AU80" i="1"/>
  <c r="AS80" i="1" s="1"/>
  <c r="AT79" i="1"/>
  <c r="BL81" i="1" l="1"/>
  <c r="BJ81" i="1" s="1"/>
  <c r="BK80" i="1"/>
  <c r="AJ53" i="3"/>
  <c r="AM87" i="3"/>
  <c r="AL88" i="3"/>
  <c r="AN89" i="3" s="1"/>
  <c r="W86" i="3"/>
  <c r="Z87" i="3"/>
  <c r="V87" i="3" s="1"/>
  <c r="AN81" i="1"/>
  <c r="AO82" i="1"/>
  <c r="AM82" i="1" s="1"/>
  <c r="BC80" i="1"/>
  <c r="BR79" i="1"/>
  <c r="BZ79" i="1"/>
  <c r="BX79" i="1" s="1"/>
  <c r="BT79" i="1"/>
  <c r="BS80" i="1"/>
  <c r="CB79" i="1"/>
  <c r="BY78" i="1"/>
  <c r="BQ78" i="1"/>
  <c r="BP79" i="1"/>
  <c r="BR80" i="1" s="1"/>
  <c r="BO82" i="1"/>
  <c r="BU82" i="1" s="1"/>
  <c r="BW81" i="1"/>
  <c r="CC81" i="1" s="1"/>
  <c r="CA80" i="1"/>
  <c r="BA80" i="1"/>
  <c r="BC81" i="1" s="1"/>
  <c r="BB79" i="1"/>
  <c r="AZ83" i="1"/>
  <c r="BF83" i="1" s="1"/>
  <c r="BD81" i="1"/>
  <c r="BE80" i="1"/>
  <c r="AT80" i="1"/>
  <c r="AU81" i="1"/>
  <c r="AS81" i="1" s="1"/>
  <c r="AW83" i="1"/>
  <c r="AX84" i="1"/>
  <c r="AV84" i="1" s="1"/>
  <c r="AW84" i="1" s="1"/>
  <c r="AR85" i="1"/>
  <c r="BL82" i="1" l="1"/>
  <c r="BJ82" i="1" s="1"/>
  <c r="BK81" i="1"/>
  <c r="AK54" i="3"/>
  <c r="AI54" i="3" s="1"/>
  <c r="AM88" i="3"/>
  <c r="AL89" i="3"/>
  <c r="AN90" i="3" s="1"/>
  <c r="Z88" i="3"/>
  <c r="V88" i="3" s="1"/>
  <c r="W87" i="3"/>
  <c r="AN82" i="1"/>
  <c r="AO83" i="1"/>
  <c r="AM83" i="1" s="1"/>
  <c r="BZ80" i="1"/>
  <c r="BX80" i="1" s="1"/>
  <c r="BP80" i="1"/>
  <c r="BQ79" i="1"/>
  <c r="CB80" i="1"/>
  <c r="BY79" i="1"/>
  <c r="BO83" i="1"/>
  <c r="BU83" i="1" s="1"/>
  <c r="BS81" i="1"/>
  <c r="BT80" i="1"/>
  <c r="BW82" i="1"/>
  <c r="CC82" i="1" s="1"/>
  <c r="CA81" i="1"/>
  <c r="BA81" i="1"/>
  <c r="BB80" i="1"/>
  <c r="AZ84" i="1"/>
  <c r="BF84" i="1" s="1"/>
  <c r="BD82" i="1"/>
  <c r="BE81" i="1"/>
  <c r="AR86" i="1"/>
  <c r="AX85" i="1"/>
  <c r="AV85" i="1" s="1"/>
  <c r="AW85" i="1" s="1"/>
  <c r="AU82" i="1"/>
  <c r="AS82" i="1" s="1"/>
  <c r="AT81" i="1"/>
  <c r="BL83" i="1" l="1"/>
  <c r="BJ83" i="1" s="1"/>
  <c r="BK82" i="1"/>
  <c r="AJ54" i="3"/>
  <c r="AL90" i="3"/>
  <c r="AN91" i="3" s="1"/>
  <c r="AM89" i="3"/>
  <c r="Z89" i="3"/>
  <c r="V89" i="3" s="1"/>
  <c r="W88" i="3"/>
  <c r="BC82" i="1"/>
  <c r="AN83" i="1"/>
  <c r="AO84" i="1"/>
  <c r="AM84" i="1" s="1"/>
  <c r="BZ81" i="1"/>
  <c r="BX81" i="1" s="1"/>
  <c r="BR81" i="1"/>
  <c r="BP81" i="1" s="1"/>
  <c r="CB81" i="1"/>
  <c r="BY80" i="1"/>
  <c r="BT81" i="1"/>
  <c r="BS82" i="1"/>
  <c r="BQ80" i="1"/>
  <c r="BW83" i="1"/>
  <c r="CC83" i="1" s="1"/>
  <c r="CA82" i="1"/>
  <c r="BO84" i="1"/>
  <c r="BU84" i="1" s="1"/>
  <c r="BA82" i="1"/>
  <c r="BB81" i="1"/>
  <c r="BE82" i="1"/>
  <c r="BD83" i="1"/>
  <c r="AZ85" i="1"/>
  <c r="BF85" i="1" s="1"/>
  <c r="AT82" i="1"/>
  <c r="AU83" i="1"/>
  <c r="AS83" i="1" s="1"/>
  <c r="AX86" i="1"/>
  <c r="AV86" i="1" s="1"/>
  <c r="AW86" i="1" s="1"/>
  <c r="AR87" i="1"/>
  <c r="BL84" i="1" l="1"/>
  <c r="BJ84" i="1" s="1"/>
  <c r="BK83" i="1"/>
  <c r="AK55" i="3"/>
  <c r="AI55" i="3" s="1"/>
  <c r="AM90" i="3"/>
  <c r="AL91" i="3"/>
  <c r="AN92" i="3" s="1"/>
  <c r="Z90" i="3"/>
  <c r="V90" i="3" s="1"/>
  <c r="W89" i="3"/>
  <c r="AN84" i="1"/>
  <c r="AO85" i="1"/>
  <c r="AM85" i="1" s="1"/>
  <c r="BC83" i="1"/>
  <c r="BR82" i="1"/>
  <c r="BP82" i="1" s="1"/>
  <c r="BZ82" i="1"/>
  <c r="CB82" i="1"/>
  <c r="BQ81" i="1"/>
  <c r="BW84" i="1"/>
  <c r="CC84" i="1" s="1"/>
  <c r="CA83" i="1"/>
  <c r="BS83" i="1"/>
  <c r="BT82" i="1"/>
  <c r="BY81" i="1"/>
  <c r="BX82" i="1"/>
  <c r="BZ83" i="1" s="1"/>
  <c r="BO85" i="1"/>
  <c r="BU85" i="1" s="1"/>
  <c r="BB82" i="1"/>
  <c r="BA83" i="1"/>
  <c r="BC84" i="1" s="1"/>
  <c r="AZ86" i="1"/>
  <c r="BF86" i="1" s="1"/>
  <c r="BE83" i="1"/>
  <c r="BD84" i="1"/>
  <c r="AT83" i="1"/>
  <c r="AU84" i="1"/>
  <c r="AS84" i="1" s="1"/>
  <c r="AX87" i="1"/>
  <c r="AV87" i="1" s="1"/>
  <c r="AR88" i="1"/>
  <c r="BL85" i="1" l="1"/>
  <c r="BJ85" i="1" s="1"/>
  <c r="BK84" i="1"/>
  <c r="AJ55" i="3"/>
  <c r="AM91" i="3"/>
  <c r="AL92" i="3"/>
  <c r="AN93" i="3" s="1"/>
  <c r="W90" i="3"/>
  <c r="Z91" i="3"/>
  <c r="V91" i="3" s="1"/>
  <c r="AN85" i="1"/>
  <c r="AO86" i="1"/>
  <c r="AM86" i="1" s="1"/>
  <c r="BR83" i="1"/>
  <c r="BP83" i="1" s="1"/>
  <c r="BQ82" i="1"/>
  <c r="BY82" i="1"/>
  <c r="BX83" i="1"/>
  <c r="CB83" i="1"/>
  <c r="BT83" i="1"/>
  <c r="BS84" i="1"/>
  <c r="BW85" i="1"/>
  <c r="CC85" i="1" s="1"/>
  <c r="CA84" i="1"/>
  <c r="BO86" i="1"/>
  <c r="BU86" i="1" s="1"/>
  <c r="BA84" i="1"/>
  <c r="BB83" i="1"/>
  <c r="AZ87" i="1"/>
  <c r="BF87" i="1" s="1"/>
  <c r="BD85" i="1"/>
  <c r="BE84" i="1"/>
  <c r="AW87" i="1"/>
  <c r="AT84" i="1"/>
  <c r="AU85" i="1"/>
  <c r="AS85" i="1" s="1"/>
  <c r="AR89" i="1"/>
  <c r="AX88" i="1"/>
  <c r="AV88" i="1" s="1"/>
  <c r="AW88" i="1" s="1"/>
  <c r="BL86" i="1" l="1"/>
  <c r="BJ86" i="1" s="1"/>
  <c r="BK85" i="1"/>
  <c r="AK56" i="3"/>
  <c r="AI56" i="3" s="1"/>
  <c r="AM92" i="3"/>
  <c r="AL93" i="3"/>
  <c r="AN94" i="3" s="1"/>
  <c r="Z92" i="3"/>
  <c r="V92" i="3" s="1"/>
  <c r="W91" i="3"/>
  <c r="AN86" i="1"/>
  <c r="AO87" i="1"/>
  <c r="AM87" i="1" s="1"/>
  <c r="BZ84" i="1"/>
  <c r="BC85" i="1"/>
  <c r="BR84" i="1"/>
  <c r="BP84" i="1" s="1"/>
  <c r="BY83" i="1"/>
  <c r="BX84" i="1"/>
  <c r="BQ83" i="1"/>
  <c r="CB84" i="1"/>
  <c r="BW86" i="1"/>
  <c r="CC86" i="1" s="1"/>
  <c r="CA85" i="1"/>
  <c r="BS85" i="1"/>
  <c r="BT84" i="1"/>
  <c r="BO87" i="1"/>
  <c r="BU87" i="1" s="1"/>
  <c r="AZ88" i="1"/>
  <c r="BF88" i="1" s="1"/>
  <c r="BA85" i="1"/>
  <c r="BB84" i="1"/>
  <c r="BD86" i="1"/>
  <c r="BE85" i="1"/>
  <c r="AU86" i="1"/>
  <c r="AS86" i="1" s="1"/>
  <c r="AT85" i="1"/>
  <c r="AR90" i="1"/>
  <c r="AX89" i="1"/>
  <c r="AV89" i="1" s="1"/>
  <c r="BL87" i="1" l="1"/>
  <c r="BJ87" i="1" s="1"/>
  <c r="BK86" i="1"/>
  <c r="AJ56" i="3"/>
  <c r="AM93" i="3"/>
  <c r="AL94" i="3"/>
  <c r="AN95" i="3" s="1"/>
  <c r="W92" i="3"/>
  <c r="Z93" i="3"/>
  <c r="V93" i="3" s="1"/>
  <c r="BR85" i="1"/>
  <c r="AN87" i="1"/>
  <c r="AO88" i="1"/>
  <c r="AM88" i="1" s="1"/>
  <c r="BZ85" i="1"/>
  <c r="BX85" i="1" s="1"/>
  <c r="AX90" i="1"/>
  <c r="AV90" i="1" s="1"/>
  <c r="AR91" i="1"/>
  <c r="AX91" i="1" s="1"/>
  <c r="BC86" i="1"/>
  <c r="BA86" i="1" s="1"/>
  <c r="CB85" i="1"/>
  <c r="BQ84" i="1"/>
  <c r="BP85" i="1"/>
  <c r="BT85" i="1"/>
  <c r="BS86" i="1"/>
  <c r="BY84" i="1"/>
  <c r="BO88" i="1"/>
  <c r="BU88" i="1" s="1"/>
  <c r="BW87" i="1"/>
  <c r="CC87" i="1" s="1"/>
  <c r="CA86" i="1"/>
  <c r="BB85" i="1"/>
  <c r="BE86" i="1"/>
  <c r="BD87" i="1"/>
  <c r="AZ89" i="1"/>
  <c r="BF89" i="1" s="1"/>
  <c r="AU87" i="1"/>
  <c r="AS87" i="1" s="1"/>
  <c r="AT86" i="1"/>
  <c r="AW89" i="1"/>
  <c r="BK87" i="1" l="1"/>
  <c r="BL88" i="1"/>
  <c r="BJ88" i="1"/>
  <c r="AK57" i="3"/>
  <c r="AI57" i="3" s="1"/>
  <c r="AM94" i="3"/>
  <c r="AL95" i="3"/>
  <c r="AN96" i="3" s="1"/>
  <c r="Z94" i="3"/>
  <c r="V94" i="3" s="1"/>
  <c r="W93" i="3"/>
  <c r="BZ86" i="1"/>
  <c r="BX86" i="1" s="1"/>
  <c r="AN88" i="1"/>
  <c r="AO89" i="1"/>
  <c r="AM89" i="1" s="1"/>
  <c r="BC87" i="1"/>
  <c r="BA87" i="1" s="1"/>
  <c r="BR86" i="1"/>
  <c r="BP86" i="1" s="1"/>
  <c r="CB86" i="1"/>
  <c r="BY85" i="1"/>
  <c r="BO89" i="1"/>
  <c r="BU89" i="1" s="1"/>
  <c r="BS87" i="1"/>
  <c r="BT86" i="1"/>
  <c r="BQ85" i="1"/>
  <c r="BW88" i="1"/>
  <c r="CC88" i="1" s="1"/>
  <c r="CA87" i="1"/>
  <c r="BB86" i="1"/>
  <c r="AZ90" i="1"/>
  <c r="BF90" i="1" s="1"/>
  <c r="BE87" i="1"/>
  <c r="BD88" i="1"/>
  <c r="AW90" i="1"/>
  <c r="AV91" i="1"/>
  <c r="AW91" i="1" s="1"/>
  <c r="AT87" i="1"/>
  <c r="AU88" i="1"/>
  <c r="AS88" i="1" s="1"/>
  <c r="BL89" i="1" l="1"/>
  <c r="BJ89" i="1" s="1"/>
  <c r="BK88" i="1"/>
  <c r="AJ57" i="3"/>
  <c r="AK58" i="3"/>
  <c r="AI58" i="3" s="1"/>
  <c r="AM95" i="3"/>
  <c r="AL96" i="3"/>
  <c r="AN97" i="3" s="1"/>
  <c r="W94" i="3"/>
  <c r="Z95" i="3"/>
  <c r="V95" i="3" s="1"/>
  <c r="AN89" i="1"/>
  <c r="AO90" i="1"/>
  <c r="AM90" i="1" s="1"/>
  <c r="BR87" i="1"/>
  <c r="BZ87" i="1"/>
  <c r="BX87" i="1" s="1"/>
  <c r="BC88" i="1"/>
  <c r="BA88" i="1" s="1"/>
  <c r="CB87" i="1"/>
  <c r="BY86" i="1"/>
  <c r="BT87" i="1"/>
  <c r="BS88" i="1"/>
  <c r="BQ86" i="1"/>
  <c r="BP87" i="1"/>
  <c r="BO90" i="1"/>
  <c r="BU90" i="1" s="1"/>
  <c r="BW89" i="1"/>
  <c r="CC89" i="1" s="1"/>
  <c r="CA88" i="1"/>
  <c r="BB87" i="1"/>
  <c r="AZ91" i="1"/>
  <c r="BF91" i="1" s="1"/>
  <c r="BD89" i="1"/>
  <c r="BE88" i="1"/>
  <c r="AT88" i="1"/>
  <c r="AU89" i="1"/>
  <c r="AS89" i="1" s="1"/>
  <c r="BL90" i="1" l="1"/>
  <c r="BJ90" i="1" s="1"/>
  <c r="BK89" i="1"/>
  <c r="AJ58" i="3"/>
  <c r="AM96" i="3"/>
  <c r="AL97" i="3"/>
  <c r="AN98" i="3" s="1"/>
  <c r="Z96" i="3"/>
  <c r="V96" i="3" s="1"/>
  <c r="W95" i="3"/>
  <c r="AN90" i="1"/>
  <c r="AO91" i="1"/>
  <c r="AM91" i="1" s="1"/>
  <c r="AN91" i="1" s="1"/>
  <c r="BC89" i="1"/>
  <c r="BR88" i="1"/>
  <c r="BZ88" i="1"/>
  <c r="CB88" i="1"/>
  <c r="BO91" i="1"/>
  <c r="BU91" i="1" s="1"/>
  <c r="BP88" i="1"/>
  <c r="BQ87" i="1"/>
  <c r="BS89" i="1"/>
  <c r="BT88" i="1"/>
  <c r="BY87" i="1"/>
  <c r="BX88" i="1"/>
  <c r="BW90" i="1"/>
  <c r="CC90" i="1" s="1"/>
  <c r="CA89" i="1"/>
  <c r="BA89" i="1"/>
  <c r="BB88" i="1"/>
  <c r="BD90" i="1"/>
  <c r="BE89" i="1"/>
  <c r="AT89" i="1"/>
  <c r="AU90" i="1"/>
  <c r="AS90" i="1" s="1"/>
  <c r="BK90" i="1" l="1"/>
  <c r="BL91" i="1"/>
  <c r="BJ91" i="1"/>
  <c r="BK91" i="1" s="1"/>
  <c r="AK59" i="3"/>
  <c r="AI59" i="3" s="1"/>
  <c r="AM97" i="3"/>
  <c r="AL98" i="3"/>
  <c r="AN99" i="3" s="1"/>
  <c r="Z97" i="3"/>
  <c r="V97" i="3" s="1"/>
  <c r="W96" i="3"/>
  <c r="BC90" i="1"/>
  <c r="BA90" i="1" s="1"/>
  <c r="BR89" i="1"/>
  <c r="BZ89" i="1"/>
  <c r="CB89" i="1"/>
  <c r="BQ88" i="1"/>
  <c r="BP89" i="1"/>
  <c r="BY88" i="1"/>
  <c r="BX89" i="1"/>
  <c r="BT89" i="1"/>
  <c r="BS90" i="1"/>
  <c r="BW91" i="1"/>
  <c r="CC91" i="1" s="1"/>
  <c r="CA90" i="1"/>
  <c r="BE90" i="1"/>
  <c r="BD91" i="1"/>
  <c r="BE91" i="1" s="1"/>
  <c r="BB89" i="1"/>
  <c r="AT90" i="1"/>
  <c r="AU91" i="1"/>
  <c r="AS91" i="1" s="1"/>
  <c r="AT91" i="1" s="1"/>
  <c r="AJ59" i="3" l="1"/>
  <c r="AM98" i="3"/>
  <c r="AL99" i="3"/>
  <c r="AN100" i="3" s="1"/>
  <c r="Z98" i="3"/>
  <c r="V98" i="3" s="1"/>
  <c r="W97" i="3"/>
  <c r="BR90" i="1"/>
  <c r="BP90" i="1" s="1"/>
  <c r="BZ90" i="1"/>
  <c r="BX90" i="1" s="1"/>
  <c r="BC91" i="1"/>
  <c r="BA91" i="1" s="1"/>
  <c r="BB91" i="1" s="1"/>
  <c r="CA91" i="1"/>
  <c r="CB91" i="1" s="1"/>
  <c r="CB90" i="1"/>
  <c r="BY89" i="1"/>
  <c r="BQ89" i="1"/>
  <c r="BS91" i="1"/>
  <c r="BT91" i="1" s="1"/>
  <c r="BT90" i="1"/>
  <c r="BB90" i="1"/>
  <c r="BR91" i="1" l="1"/>
  <c r="AK60" i="3"/>
  <c r="AI60" i="3" s="1"/>
  <c r="AM99" i="3"/>
  <c r="AL100" i="3"/>
  <c r="AN101" i="3" s="1"/>
  <c r="W98" i="3"/>
  <c r="Z99" i="3"/>
  <c r="V99" i="3" s="1"/>
  <c r="BZ91" i="1"/>
  <c r="BX91" i="1" s="1"/>
  <c r="BY91" i="1" s="1"/>
  <c r="BY90" i="1"/>
  <c r="BQ90" i="1"/>
  <c r="BP91" i="1"/>
  <c r="BQ91" i="1" s="1"/>
  <c r="AJ60" i="3" l="1"/>
  <c r="AM100" i="3"/>
  <c r="AL101" i="3"/>
  <c r="AN102" i="3" s="1"/>
  <c r="W99" i="3"/>
  <c r="Z100" i="3"/>
  <c r="V100" i="3" s="1"/>
  <c r="BD18" i="3"/>
  <c r="BK18" i="3" s="1"/>
  <c r="BM19" i="3"/>
  <c r="BM20" i="3" s="1"/>
  <c r="BM21" i="3" s="1"/>
  <c r="BM22" i="3" s="1"/>
  <c r="BM23" i="3" s="1"/>
  <c r="BM24" i="3" s="1"/>
  <c r="BM25" i="3" s="1"/>
  <c r="BM26" i="3" s="1"/>
  <c r="BM27" i="3" s="1"/>
  <c r="BM28" i="3" s="1"/>
  <c r="BM29" i="3" s="1"/>
  <c r="BM30" i="3" s="1"/>
  <c r="BM31" i="3" s="1"/>
  <c r="BM32" i="3" s="1"/>
  <c r="BM33" i="3" s="1"/>
  <c r="BM34" i="3" s="1"/>
  <c r="BM35" i="3" s="1"/>
  <c r="BM36" i="3" s="1"/>
  <c r="BM37" i="3" s="1"/>
  <c r="BM38" i="3" s="1"/>
  <c r="BM39" i="3" s="1"/>
  <c r="BM40" i="3" s="1"/>
  <c r="BM41" i="3" s="1"/>
  <c r="BM42" i="3" s="1"/>
  <c r="BM43" i="3" s="1"/>
  <c r="BM44" i="3" s="1"/>
  <c r="BM45" i="3" s="1"/>
  <c r="BM46" i="3" s="1"/>
  <c r="BM47" i="3" s="1"/>
  <c r="BM48" i="3" s="1"/>
  <c r="BM49" i="3" s="1"/>
  <c r="BM50" i="3" s="1"/>
  <c r="BM51" i="3" s="1"/>
  <c r="BM52" i="3" s="1"/>
  <c r="BM53" i="3" s="1"/>
  <c r="BM54" i="3" s="1"/>
  <c r="BM55" i="3" s="1"/>
  <c r="BM56" i="3" s="1"/>
  <c r="BM57" i="3" s="1"/>
  <c r="BM58" i="3" s="1"/>
  <c r="BM59" i="3" s="1"/>
  <c r="BM60" i="3" s="1"/>
  <c r="BM61" i="3" s="1"/>
  <c r="BM62" i="3" s="1"/>
  <c r="BM63" i="3" s="1"/>
  <c r="BM64" i="3" s="1"/>
  <c r="BM65" i="3" s="1"/>
  <c r="BM66" i="3" s="1"/>
  <c r="BM67" i="3" s="1"/>
  <c r="BM68" i="3" s="1"/>
  <c r="BM69" i="3" s="1"/>
  <c r="BM70" i="3" s="1"/>
  <c r="BM71" i="3" s="1"/>
  <c r="BM72" i="3" s="1"/>
  <c r="BM73" i="3" s="1"/>
  <c r="BM74" i="3" s="1"/>
  <c r="BM75" i="3" s="1"/>
  <c r="BM76" i="3" s="1"/>
  <c r="BM77" i="3" s="1"/>
  <c r="BM78" i="3" s="1"/>
  <c r="BM79" i="3" s="1"/>
  <c r="BM80" i="3" s="1"/>
  <c r="BM81" i="3" s="1"/>
  <c r="BM82" i="3" s="1"/>
  <c r="BM83" i="3" s="1"/>
  <c r="BM84" i="3" s="1"/>
  <c r="BM85" i="3" s="1"/>
  <c r="BM86" i="3" s="1"/>
  <c r="BM87" i="3" s="1"/>
  <c r="BM88" i="3" s="1"/>
  <c r="BM89" i="3" s="1"/>
  <c r="BM90" i="3" s="1"/>
  <c r="BM91" i="3" s="1"/>
  <c r="BM92" i="3" s="1"/>
  <c r="BM93" i="3" s="1"/>
  <c r="BM94" i="3" s="1"/>
  <c r="BM95" i="3" s="1"/>
  <c r="BM96" i="3" s="1"/>
  <c r="BM97" i="3" s="1"/>
  <c r="BM98" i="3" s="1"/>
  <c r="BM99" i="3" s="1"/>
  <c r="BM100" i="3" s="1"/>
  <c r="BM101" i="3" s="1"/>
  <c r="BM102" i="3" s="1"/>
  <c r="BM103" i="3" s="1"/>
  <c r="BM104" i="3" s="1"/>
  <c r="BM105" i="3" s="1"/>
  <c r="BM106" i="3" s="1"/>
  <c r="BM107" i="3" s="1"/>
  <c r="BM108" i="3" s="1"/>
  <c r="BM109" i="3" s="1"/>
  <c r="BM110" i="3" s="1"/>
  <c r="BM111" i="3" s="1"/>
  <c r="BM112" i="3" s="1"/>
  <c r="BM113" i="3" s="1"/>
  <c r="BM114" i="3" s="1"/>
  <c r="BM115" i="3" s="1"/>
  <c r="BM116" i="3" s="1"/>
  <c r="BM117" i="3" s="1"/>
  <c r="BM118" i="3" s="1"/>
  <c r="BM119" i="3" s="1"/>
  <c r="BM120" i="3" s="1"/>
  <c r="BM121" i="3" s="1"/>
  <c r="BM122" i="3" s="1"/>
  <c r="BM123" i="3" s="1"/>
  <c r="BM124" i="3" s="1"/>
  <c r="BM125" i="3" s="1"/>
  <c r="BM126" i="3" s="1"/>
  <c r="BM127" i="3" s="1"/>
  <c r="BM128" i="3" s="1"/>
  <c r="BM129" i="3" s="1"/>
  <c r="BM130" i="3" s="1"/>
  <c r="BM131" i="3" s="1"/>
  <c r="BM132" i="3" s="1"/>
  <c r="BM133" i="3" s="1"/>
  <c r="BM134" i="3" s="1"/>
  <c r="BM135" i="3" s="1"/>
  <c r="BM136" i="3" s="1"/>
  <c r="BM137" i="3" s="1"/>
  <c r="BM138" i="3" s="1"/>
  <c r="BM139" i="3" s="1"/>
  <c r="BM140" i="3" s="1"/>
  <c r="BM141" i="3" s="1"/>
  <c r="BM142" i="3" s="1"/>
  <c r="BM143" i="3" s="1"/>
  <c r="BM144" i="3" s="1"/>
  <c r="BM145" i="3" s="1"/>
  <c r="BM146" i="3" s="1"/>
  <c r="BM147" i="3" s="1"/>
  <c r="BM148" i="3" s="1"/>
  <c r="BM149" i="3" s="1"/>
  <c r="BM150" i="3" s="1"/>
  <c r="BM151" i="3" s="1"/>
  <c r="BM152" i="3" s="1"/>
  <c r="BM153" i="3" s="1"/>
  <c r="BM154" i="3" s="1"/>
  <c r="BM155" i="3" s="1"/>
  <c r="BM156" i="3" s="1"/>
  <c r="BM157" i="3" s="1"/>
  <c r="BM158" i="3" s="1"/>
  <c r="BM159" i="3" s="1"/>
  <c r="BM160" i="3" s="1"/>
  <c r="BM161" i="3" s="1"/>
  <c r="BM162" i="3" s="1"/>
  <c r="BM163" i="3" s="1"/>
  <c r="BM164" i="3" s="1"/>
  <c r="BM165" i="3" s="1"/>
  <c r="BM166" i="3" s="1"/>
  <c r="BM167" i="3" s="1"/>
  <c r="BM168" i="3" s="1"/>
  <c r="BM169" i="3" s="1"/>
  <c r="BM170" i="3" s="1"/>
  <c r="BM171" i="3" s="1"/>
  <c r="BM172" i="3" s="1"/>
  <c r="BM173" i="3" s="1"/>
  <c r="BM174" i="3" s="1"/>
  <c r="BM175" i="3" s="1"/>
  <c r="BM176" i="3" s="1"/>
  <c r="BM177" i="3" s="1"/>
  <c r="BM178" i="3" s="1"/>
  <c r="BM179" i="3" s="1"/>
  <c r="BM180" i="3" s="1"/>
  <c r="BM181" i="3" s="1"/>
  <c r="BM182" i="3" s="1"/>
  <c r="BM183" i="3" s="1"/>
  <c r="BM184" i="3" s="1"/>
  <c r="BM185" i="3" s="1"/>
  <c r="BM186" i="3" s="1"/>
  <c r="BM187" i="3" s="1"/>
  <c r="BM188" i="3" s="1"/>
  <c r="BM189" i="3" s="1"/>
  <c r="BM190" i="3" s="1"/>
  <c r="BM191" i="3" s="1"/>
  <c r="BM192" i="3" s="1"/>
  <c r="BM193" i="3" s="1"/>
  <c r="BM194" i="3" s="1"/>
  <c r="BM195" i="3" s="1"/>
  <c r="BM196" i="3" s="1"/>
  <c r="BM197" i="3" s="1"/>
  <c r="BM198" i="3" s="1"/>
  <c r="BM199" i="3" s="1"/>
  <c r="BM200" i="3" s="1"/>
  <c r="BM201" i="3" s="1"/>
  <c r="BM202" i="3" s="1"/>
  <c r="BM203" i="3" s="1"/>
  <c r="BM204" i="3" s="1"/>
  <c r="BM205" i="3" s="1"/>
  <c r="BM206" i="3" s="1"/>
  <c r="BM207" i="3" s="1"/>
  <c r="BM208" i="3" s="1"/>
  <c r="BM209" i="3" s="1"/>
  <c r="BM210" i="3" s="1"/>
  <c r="BM211" i="3" s="1"/>
  <c r="BM212" i="3" s="1"/>
  <c r="BM213" i="3" s="1"/>
  <c r="BM214" i="3" s="1"/>
  <c r="BM215" i="3" s="1"/>
  <c r="BM216" i="3" s="1"/>
  <c r="BM217" i="3" s="1"/>
  <c r="BM218" i="3" s="1"/>
  <c r="BM219" i="3" s="1"/>
  <c r="BM220" i="3" s="1"/>
  <c r="BM221" i="3" s="1"/>
  <c r="BM222" i="3" s="1"/>
  <c r="BM223" i="3" s="1"/>
  <c r="BM224" i="3" s="1"/>
  <c r="BM225" i="3" s="1"/>
  <c r="BM226" i="3" s="1"/>
  <c r="BM227" i="3" s="1"/>
  <c r="BM228" i="3" s="1"/>
  <c r="BM229" i="3" s="1"/>
  <c r="BM230" i="3" s="1"/>
  <c r="BM231" i="3" s="1"/>
  <c r="BM232" i="3" s="1"/>
  <c r="BM233" i="3" s="1"/>
  <c r="BM234" i="3" s="1"/>
  <c r="BM235" i="3" s="1"/>
  <c r="BM236" i="3" s="1"/>
  <c r="BM237" i="3" s="1"/>
  <c r="BM238" i="3" s="1"/>
  <c r="BM239" i="3" s="1"/>
  <c r="BM240" i="3" s="1"/>
  <c r="BM241" i="3" s="1"/>
  <c r="BM242" i="3" s="1"/>
  <c r="BM243" i="3" s="1"/>
  <c r="BM244" i="3" s="1"/>
  <c r="BM245" i="3" s="1"/>
  <c r="BM246" i="3" s="1"/>
  <c r="BM247" i="3" s="1"/>
  <c r="BM248" i="3" s="1"/>
  <c r="BM249" i="3" s="1"/>
  <c r="BM250" i="3" s="1"/>
  <c r="BM251" i="3" s="1"/>
  <c r="BM252" i="3" s="1"/>
  <c r="BM253" i="3" s="1"/>
  <c r="BM254" i="3" s="1"/>
  <c r="BM255" i="3" s="1"/>
  <c r="BM256" i="3" s="1"/>
  <c r="BM257" i="3" s="1"/>
  <c r="BM258" i="3" s="1"/>
  <c r="BM259" i="3" s="1"/>
  <c r="BM260" i="3" s="1"/>
  <c r="BM261" i="3" s="1"/>
  <c r="BM262" i="3" s="1"/>
  <c r="BM263" i="3" s="1"/>
  <c r="BM264" i="3" s="1"/>
  <c r="BM265" i="3" s="1"/>
  <c r="BM266" i="3" s="1"/>
  <c r="BM267" i="3" s="1"/>
  <c r="BM268" i="3" s="1"/>
  <c r="BM269" i="3" s="1"/>
  <c r="BM270" i="3" s="1"/>
  <c r="BM271" i="3" s="1"/>
  <c r="BM272" i="3" s="1"/>
  <c r="BM273" i="3" s="1"/>
  <c r="BM274" i="3" s="1"/>
  <c r="BM275" i="3" s="1"/>
  <c r="BM276" i="3" s="1"/>
  <c r="BM277" i="3" s="1"/>
  <c r="BK17" i="3"/>
  <c r="CE33" i="3"/>
  <c r="CE32" i="3"/>
  <c r="CE31" i="3"/>
  <c r="CE30" i="3"/>
  <c r="CE29" i="3"/>
  <c r="CE28" i="3"/>
  <c r="CE27" i="3"/>
  <c r="CE26" i="3"/>
  <c r="CE25" i="3"/>
  <c r="CE24" i="3"/>
  <c r="CE23" i="3"/>
  <c r="CE22" i="3"/>
  <c r="CE21" i="3"/>
  <c r="CE20" i="3"/>
  <c r="CE19" i="3"/>
  <c r="CE18" i="3"/>
  <c r="CE17" i="3"/>
  <c r="CA10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17" i="3"/>
  <c r="BW138" i="3"/>
  <c r="CM138" i="3" s="1"/>
  <c r="BW139" i="3"/>
  <c r="CM139" i="3" s="1"/>
  <c r="BW140" i="3"/>
  <c r="CM140" i="3" s="1"/>
  <c r="BW141" i="3"/>
  <c r="BW142" i="3"/>
  <c r="CM142" i="3" s="1"/>
  <c r="BW143" i="3"/>
  <c r="CM143" i="3" s="1"/>
  <c r="BW144" i="3"/>
  <c r="CM144" i="3" s="1"/>
  <c r="CK144" i="3" s="1"/>
  <c r="BW145" i="3"/>
  <c r="CM145" i="3" s="1"/>
  <c r="CK145" i="3" s="1"/>
  <c r="BW146" i="3"/>
  <c r="CM146" i="3" s="1"/>
  <c r="CK146" i="3" s="1"/>
  <c r="BW147" i="3"/>
  <c r="CM147" i="3" s="1"/>
  <c r="BW148" i="3"/>
  <c r="CM148" i="3" s="1"/>
  <c r="BW149" i="3"/>
  <c r="CM149" i="3" s="1"/>
  <c r="BW150" i="3"/>
  <c r="CM150" i="3" s="1"/>
  <c r="BW151" i="3"/>
  <c r="CM151" i="3" s="1"/>
  <c r="BW152" i="3"/>
  <c r="CM152" i="3" s="1"/>
  <c r="BW153" i="3"/>
  <c r="CM153" i="3" s="1"/>
  <c r="BW154" i="3"/>
  <c r="CM154" i="3" s="1"/>
  <c r="BW155" i="3"/>
  <c r="CM155" i="3" s="1"/>
  <c r="BW156" i="3"/>
  <c r="CM156" i="3" s="1"/>
  <c r="CK156" i="3" s="1"/>
  <c r="BW157" i="3"/>
  <c r="CM157" i="3" s="1"/>
  <c r="CK157" i="3" s="1"/>
  <c r="BW158" i="3"/>
  <c r="CM158" i="3" s="1"/>
  <c r="BW159" i="3"/>
  <c r="CM159" i="3" s="1"/>
  <c r="BW160" i="3"/>
  <c r="CM160" i="3" s="1"/>
  <c r="BW161" i="3"/>
  <c r="CM161" i="3" s="1"/>
  <c r="BW162" i="3"/>
  <c r="CM162" i="3" s="1"/>
  <c r="CK162" i="3" s="1"/>
  <c r="BW163" i="3"/>
  <c r="CM163" i="3" s="1"/>
  <c r="CK163" i="3" s="1"/>
  <c r="BW164" i="3"/>
  <c r="CM164" i="3" s="1"/>
  <c r="CK164" i="3" s="1"/>
  <c r="BW165" i="3"/>
  <c r="CM165" i="3" s="1"/>
  <c r="CK165" i="3" s="1"/>
  <c r="BW166" i="3"/>
  <c r="CM166" i="3" s="1"/>
  <c r="CK166" i="3" s="1"/>
  <c r="BW167" i="3"/>
  <c r="CM167" i="3" s="1"/>
  <c r="CK167" i="3" s="1"/>
  <c r="BW168" i="3"/>
  <c r="CM168" i="3" s="1"/>
  <c r="CK168" i="3" s="1"/>
  <c r="BW169" i="3"/>
  <c r="CM169" i="3" s="1"/>
  <c r="CK169" i="3" s="1"/>
  <c r="BW170" i="3"/>
  <c r="CM170" i="3" s="1"/>
  <c r="CK170" i="3" s="1"/>
  <c r="BW171" i="3"/>
  <c r="CM171" i="3" s="1"/>
  <c r="CK171" i="3" s="1"/>
  <c r="BW172" i="3"/>
  <c r="CM172" i="3" s="1"/>
  <c r="CK172" i="3" s="1"/>
  <c r="BW173" i="3"/>
  <c r="CM173" i="3" s="1"/>
  <c r="CK173" i="3" s="1"/>
  <c r="BW174" i="3"/>
  <c r="CM174" i="3" s="1"/>
  <c r="BW175" i="3"/>
  <c r="CM175" i="3" s="1"/>
  <c r="BW176" i="3"/>
  <c r="CM176" i="3" s="1"/>
  <c r="CK176" i="3" s="1"/>
  <c r="BW177" i="3"/>
  <c r="CM177" i="3" s="1"/>
  <c r="CK177" i="3" s="1"/>
  <c r="BW178" i="3"/>
  <c r="CM178" i="3" s="1"/>
  <c r="CK178" i="3" s="1"/>
  <c r="BW179" i="3"/>
  <c r="CM179" i="3" s="1"/>
  <c r="BW180" i="3"/>
  <c r="CM180" i="3" s="1"/>
  <c r="CK180" i="3" s="1"/>
  <c r="BW181" i="3"/>
  <c r="CM181" i="3" s="1"/>
  <c r="BW182" i="3"/>
  <c r="CM182" i="3" s="1"/>
  <c r="CK182" i="3" s="1"/>
  <c r="BW183" i="3"/>
  <c r="CM183" i="3" s="1"/>
  <c r="BW184" i="3"/>
  <c r="CM184" i="3" s="1"/>
  <c r="CK184" i="3" s="1"/>
  <c r="BW185" i="3"/>
  <c r="CM185" i="3" s="1"/>
  <c r="CK185" i="3" s="1"/>
  <c r="BW186" i="3"/>
  <c r="CM186" i="3" s="1"/>
  <c r="BW187" i="3"/>
  <c r="CM187" i="3" s="1"/>
  <c r="BW188" i="3"/>
  <c r="CM188" i="3" s="1"/>
  <c r="CK188" i="3" s="1"/>
  <c r="BW189" i="3"/>
  <c r="CM189" i="3" s="1"/>
  <c r="BW190" i="3"/>
  <c r="CM190" i="3" s="1"/>
  <c r="BW191" i="3"/>
  <c r="CM191" i="3" s="1"/>
  <c r="BW192" i="3"/>
  <c r="CM192" i="3" s="1"/>
  <c r="BW193" i="3"/>
  <c r="CM193" i="3" s="1"/>
  <c r="BW194" i="3"/>
  <c r="CM194" i="3" s="1"/>
  <c r="BW195" i="3"/>
  <c r="CM195" i="3" s="1"/>
  <c r="BW196" i="3"/>
  <c r="CM196" i="3" s="1"/>
  <c r="BW197" i="3"/>
  <c r="CM197" i="3" s="1"/>
  <c r="BW198" i="3"/>
  <c r="CM198" i="3" s="1"/>
  <c r="BW199" i="3"/>
  <c r="CM199" i="3" s="1"/>
  <c r="BW200" i="3"/>
  <c r="CM200" i="3" s="1"/>
  <c r="BW201" i="3"/>
  <c r="CM201" i="3" s="1"/>
  <c r="CK201" i="3" s="1"/>
  <c r="BW202" i="3"/>
  <c r="CM202" i="3" s="1"/>
  <c r="BW203" i="3"/>
  <c r="CM203" i="3" s="1"/>
  <c r="BW204" i="3"/>
  <c r="CM204" i="3" s="1"/>
  <c r="BW205" i="3"/>
  <c r="CM205" i="3" s="1"/>
  <c r="BW206" i="3"/>
  <c r="CM206" i="3" s="1"/>
  <c r="BW207" i="3"/>
  <c r="CM207" i="3" s="1"/>
  <c r="BW208" i="3"/>
  <c r="CM208" i="3" s="1"/>
  <c r="BW209" i="3"/>
  <c r="CM209" i="3" s="1"/>
  <c r="BW210" i="3"/>
  <c r="CM210" i="3" s="1"/>
  <c r="BW211" i="3"/>
  <c r="CM211" i="3" s="1"/>
  <c r="BW212" i="3"/>
  <c r="CM212" i="3" s="1"/>
  <c r="CK212" i="3" s="1"/>
  <c r="BW213" i="3"/>
  <c r="CM213" i="3" s="1"/>
  <c r="BW214" i="3"/>
  <c r="CM214" i="3" s="1"/>
  <c r="CK214" i="3" s="1"/>
  <c r="BW215" i="3"/>
  <c r="CM215" i="3" s="1"/>
  <c r="BW216" i="3"/>
  <c r="CM216" i="3" s="1"/>
  <c r="CK216" i="3" s="1"/>
  <c r="BW217" i="3"/>
  <c r="CM217" i="3" s="1"/>
  <c r="BW218" i="3"/>
  <c r="CM218" i="3" s="1"/>
  <c r="CK218" i="3" s="1"/>
  <c r="BW219" i="3"/>
  <c r="CM219" i="3" s="1"/>
  <c r="BW220" i="3"/>
  <c r="CM220" i="3" s="1"/>
  <c r="CK220" i="3" s="1"/>
  <c r="BW221" i="3"/>
  <c r="CM221" i="3" s="1"/>
  <c r="BW222" i="3"/>
  <c r="CM222" i="3" s="1"/>
  <c r="BW223" i="3"/>
  <c r="CM223" i="3" s="1"/>
  <c r="BW224" i="3"/>
  <c r="CM224" i="3" s="1"/>
  <c r="BW225" i="3"/>
  <c r="CM225" i="3" s="1"/>
  <c r="BW226" i="3"/>
  <c r="CM226" i="3" s="1"/>
  <c r="BW227" i="3"/>
  <c r="CM227" i="3" s="1"/>
  <c r="BW228" i="3"/>
  <c r="CM228" i="3" s="1"/>
  <c r="BW229" i="3"/>
  <c r="CM229" i="3" s="1"/>
  <c r="BW230" i="3"/>
  <c r="CM230" i="3" s="1"/>
  <c r="CK230" i="3" s="1"/>
  <c r="BW231" i="3"/>
  <c r="CM231" i="3" s="1"/>
  <c r="BW232" i="3"/>
  <c r="CM232" i="3" s="1"/>
  <c r="CK232" i="3" s="1"/>
  <c r="BW233" i="3"/>
  <c r="CM233" i="3" s="1"/>
  <c r="BW234" i="3"/>
  <c r="CM234" i="3" s="1"/>
  <c r="BW235" i="3"/>
  <c r="CM235" i="3" s="1"/>
  <c r="BW236" i="3"/>
  <c r="CM236" i="3" s="1"/>
  <c r="CK236" i="3" s="1"/>
  <c r="BW237" i="3"/>
  <c r="CM237" i="3" s="1"/>
  <c r="CK237" i="3" s="1"/>
  <c r="BW238" i="3"/>
  <c r="CM238" i="3" s="1"/>
  <c r="CK238" i="3" s="1"/>
  <c r="BW239" i="3"/>
  <c r="CM239" i="3" s="1"/>
  <c r="BW240" i="3"/>
  <c r="CM240" i="3" s="1"/>
  <c r="BW241" i="3"/>
  <c r="CM241" i="3" s="1"/>
  <c r="CK241" i="3" s="1"/>
  <c r="BW242" i="3"/>
  <c r="CM242" i="3" s="1"/>
  <c r="CK242" i="3" s="1"/>
  <c r="BW243" i="3"/>
  <c r="CM243" i="3" s="1"/>
  <c r="CK243" i="3" s="1"/>
  <c r="BW244" i="3"/>
  <c r="CM244" i="3" s="1"/>
  <c r="CK244" i="3" s="1"/>
  <c r="BW245" i="3"/>
  <c r="CM245" i="3" s="1"/>
  <c r="CK245" i="3" s="1"/>
  <c r="BW246" i="3"/>
  <c r="CM246" i="3" s="1"/>
  <c r="BW247" i="3"/>
  <c r="CM247" i="3" s="1"/>
  <c r="CK247" i="3" s="1"/>
  <c r="BW248" i="3"/>
  <c r="CM248" i="3" s="1"/>
  <c r="CK248" i="3" s="1"/>
  <c r="BW249" i="3"/>
  <c r="CM249" i="3" s="1"/>
  <c r="CK249" i="3" s="1"/>
  <c r="BW250" i="3"/>
  <c r="CM250" i="3" s="1"/>
  <c r="BW251" i="3"/>
  <c r="CM251" i="3" s="1"/>
  <c r="CK251" i="3" s="1"/>
  <c r="BW252" i="3"/>
  <c r="CM252" i="3" s="1"/>
  <c r="CK252" i="3" s="1"/>
  <c r="BW253" i="3"/>
  <c r="CM253" i="3" s="1"/>
  <c r="CK253" i="3" s="1"/>
  <c r="BW254" i="3"/>
  <c r="CM254" i="3" s="1"/>
  <c r="BW255" i="3"/>
  <c r="CM255" i="3" s="1"/>
  <c r="CK255" i="3" s="1"/>
  <c r="BW256" i="3"/>
  <c r="CM256" i="3" s="1"/>
  <c r="CK256" i="3" s="1"/>
  <c r="BW257" i="3"/>
  <c r="CM257" i="3" s="1"/>
  <c r="CK257" i="3" s="1"/>
  <c r="BW258" i="3"/>
  <c r="CM258" i="3" s="1"/>
  <c r="BW259" i="3"/>
  <c r="CM259" i="3" s="1"/>
  <c r="CK259" i="3" s="1"/>
  <c r="BW260" i="3"/>
  <c r="CM260" i="3" s="1"/>
  <c r="BW261" i="3"/>
  <c r="CM261" i="3" s="1"/>
  <c r="CK261" i="3" s="1"/>
  <c r="BW262" i="3"/>
  <c r="CM262" i="3" s="1"/>
  <c r="BW263" i="3"/>
  <c r="CM263" i="3" s="1"/>
  <c r="CK263" i="3" s="1"/>
  <c r="BW264" i="3"/>
  <c r="CM264" i="3" s="1"/>
  <c r="BW265" i="3"/>
  <c r="CM265" i="3" s="1"/>
  <c r="CK265" i="3" s="1"/>
  <c r="BW266" i="3"/>
  <c r="CM266" i="3" s="1"/>
  <c r="CK266" i="3" s="1"/>
  <c r="BW267" i="3"/>
  <c r="CM267" i="3" s="1"/>
  <c r="CK267" i="3" s="1"/>
  <c r="BW268" i="3"/>
  <c r="CM268" i="3" s="1"/>
  <c r="CK268" i="3" s="1"/>
  <c r="BW269" i="3"/>
  <c r="CM269" i="3" s="1"/>
  <c r="CK269" i="3" s="1"/>
  <c r="BW270" i="3"/>
  <c r="CM270" i="3" s="1"/>
  <c r="BW271" i="3"/>
  <c r="CM271" i="3" s="1"/>
  <c r="CK271" i="3" s="1"/>
  <c r="BW272" i="3"/>
  <c r="CM272" i="3" s="1"/>
  <c r="BW273" i="3"/>
  <c r="CM273" i="3" s="1"/>
  <c r="CK273" i="3" s="1"/>
  <c r="BW274" i="3"/>
  <c r="CM274" i="3" s="1"/>
  <c r="CK274" i="3" s="1"/>
  <c r="BW275" i="3"/>
  <c r="CM275" i="3" s="1"/>
  <c r="CK275" i="3" s="1"/>
  <c r="BW276" i="3"/>
  <c r="CM276" i="3" s="1"/>
  <c r="CK276" i="3" s="1"/>
  <c r="BW277" i="3"/>
  <c r="CM277" i="3" s="1"/>
  <c r="P18" i="3"/>
  <c r="AK61" i="3" l="1"/>
  <c r="AI61" i="3" s="1"/>
  <c r="AM101" i="3"/>
  <c r="AL102" i="3"/>
  <c r="AN103" i="3" s="1"/>
  <c r="W100" i="3"/>
  <c r="Z101" i="3"/>
  <c r="V101" i="3" s="1"/>
  <c r="BD19" i="3"/>
  <c r="BD20" i="3" s="1"/>
  <c r="BD21" i="3" s="1"/>
  <c r="BD22" i="3" s="1"/>
  <c r="BD23" i="3" s="1"/>
  <c r="BD24" i="3" s="1"/>
  <c r="BD25" i="3" s="1"/>
  <c r="BD26" i="3" s="1"/>
  <c r="BD27" i="3" s="1"/>
  <c r="BD28" i="3" s="1"/>
  <c r="BD29" i="3" s="1"/>
  <c r="BD30" i="3" s="1"/>
  <c r="BD31" i="3" s="1"/>
  <c r="BD32" i="3" s="1"/>
  <c r="BD33" i="3" s="1"/>
  <c r="BD34" i="3" s="1"/>
  <c r="BD35" i="3" s="1"/>
  <c r="BD36" i="3" s="1"/>
  <c r="BD37" i="3" s="1"/>
  <c r="BD38" i="3" s="1"/>
  <c r="BD39" i="3" s="1"/>
  <c r="BD40" i="3" s="1"/>
  <c r="BD41" i="3" s="1"/>
  <c r="BD42" i="3" s="1"/>
  <c r="BD43" i="3" s="1"/>
  <c r="BD44" i="3" s="1"/>
  <c r="BD45" i="3" s="1"/>
  <c r="BD46" i="3" s="1"/>
  <c r="BD47" i="3" s="1"/>
  <c r="BD48" i="3" s="1"/>
  <c r="BD49" i="3" s="1"/>
  <c r="BD50" i="3" s="1"/>
  <c r="BD51" i="3" s="1"/>
  <c r="BD52" i="3" s="1"/>
  <c r="BD53" i="3" s="1"/>
  <c r="BD54" i="3" s="1"/>
  <c r="BD55" i="3" s="1"/>
  <c r="BD56" i="3" s="1"/>
  <c r="BD57" i="3" s="1"/>
  <c r="BD58" i="3" s="1"/>
  <c r="BD59" i="3" s="1"/>
  <c r="BD60" i="3" s="1"/>
  <c r="BD61" i="3" s="1"/>
  <c r="BD62" i="3" s="1"/>
  <c r="BD63" i="3" s="1"/>
  <c r="BD64" i="3" s="1"/>
  <c r="BD65" i="3" s="1"/>
  <c r="BD66" i="3" s="1"/>
  <c r="BD67" i="3" s="1"/>
  <c r="BD68" i="3" s="1"/>
  <c r="BD69" i="3" s="1"/>
  <c r="BD70" i="3" s="1"/>
  <c r="BD71" i="3" s="1"/>
  <c r="BD72" i="3" s="1"/>
  <c r="BD73" i="3" s="1"/>
  <c r="BD74" i="3" s="1"/>
  <c r="BD75" i="3" s="1"/>
  <c r="BD76" i="3" s="1"/>
  <c r="BD77" i="3" s="1"/>
  <c r="BD78" i="3" s="1"/>
  <c r="BD79" i="3" s="1"/>
  <c r="BD80" i="3" s="1"/>
  <c r="BD81" i="3" s="1"/>
  <c r="BD82" i="3" s="1"/>
  <c r="BD83" i="3" s="1"/>
  <c r="BD84" i="3" s="1"/>
  <c r="BD85" i="3" s="1"/>
  <c r="BD86" i="3" s="1"/>
  <c r="BD87" i="3" s="1"/>
  <c r="BD88" i="3" s="1"/>
  <c r="BD89" i="3" s="1"/>
  <c r="BD90" i="3" s="1"/>
  <c r="BD91" i="3" s="1"/>
  <c r="BD92" i="3" s="1"/>
  <c r="BD93" i="3" s="1"/>
  <c r="BD94" i="3" s="1"/>
  <c r="BD95" i="3" s="1"/>
  <c r="BD96" i="3" s="1"/>
  <c r="BD97" i="3" s="1"/>
  <c r="BD98" i="3" s="1"/>
  <c r="BD99" i="3" s="1"/>
  <c r="BD100" i="3" s="1"/>
  <c r="BD101" i="3" s="1"/>
  <c r="BD102" i="3" s="1"/>
  <c r="BD103" i="3" s="1"/>
  <c r="BD104" i="3" s="1"/>
  <c r="BD105" i="3" s="1"/>
  <c r="BD106" i="3" s="1"/>
  <c r="BD107" i="3" s="1"/>
  <c r="BD108" i="3" s="1"/>
  <c r="BD109" i="3" s="1"/>
  <c r="BD110" i="3" s="1"/>
  <c r="BD111" i="3" s="1"/>
  <c r="BD112" i="3" s="1"/>
  <c r="BD113" i="3" s="1"/>
  <c r="BD114" i="3" s="1"/>
  <c r="BD115" i="3" s="1"/>
  <c r="BD116" i="3" s="1"/>
  <c r="BD117" i="3" s="1"/>
  <c r="BD118" i="3" s="1"/>
  <c r="BD119" i="3" s="1"/>
  <c r="BD120" i="3" s="1"/>
  <c r="BD121" i="3" s="1"/>
  <c r="BD122" i="3" s="1"/>
  <c r="BD123" i="3" s="1"/>
  <c r="BD124" i="3" s="1"/>
  <c r="BD125" i="3" s="1"/>
  <c r="BD126" i="3" s="1"/>
  <c r="BD127" i="3" s="1"/>
  <c r="BD128" i="3" s="1"/>
  <c r="BD129" i="3" s="1"/>
  <c r="BD130" i="3" s="1"/>
  <c r="BD131" i="3" s="1"/>
  <c r="BD132" i="3" s="1"/>
  <c r="BD133" i="3" s="1"/>
  <c r="BD134" i="3" s="1"/>
  <c r="BD135" i="3" s="1"/>
  <c r="BD136" i="3" s="1"/>
  <c r="BD137" i="3" s="1"/>
  <c r="BD138" i="3" s="1"/>
  <c r="BD139" i="3" s="1"/>
  <c r="BD140" i="3" s="1"/>
  <c r="BD141" i="3" s="1"/>
  <c r="BD142" i="3" s="1"/>
  <c r="BD143" i="3" s="1"/>
  <c r="BD144" i="3" s="1"/>
  <c r="BD145" i="3" s="1"/>
  <c r="BD146" i="3" s="1"/>
  <c r="BD147" i="3" s="1"/>
  <c r="BD148" i="3" s="1"/>
  <c r="BD149" i="3" s="1"/>
  <c r="BD150" i="3" s="1"/>
  <c r="BD151" i="3" s="1"/>
  <c r="BD152" i="3" s="1"/>
  <c r="BD153" i="3" s="1"/>
  <c r="BD154" i="3" s="1"/>
  <c r="BD155" i="3" s="1"/>
  <c r="BD156" i="3" s="1"/>
  <c r="BD157" i="3" s="1"/>
  <c r="BD158" i="3" s="1"/>
  <c r="BD159" i="3" s="1"/>
  <c r="BD160" i="3" s="1"/>
  <c r="BD161" i="3" s="1"/>
  <c r="BD162" i="3" s="1"/>
  <c r="BD163" i="3" s="1"/>
  <c r="BD164" i="3" s="1"/>
  <c r="BD165" i="3" s="1"/>
  <c r="BD166" i="3" s="1"/>
  <c r="BD167" i="3" s="1"/>
  <c r="BD168" i="3" s="1"/>
  <c r="BD169" i="3" s="1"/>
  <c r="BD170" i="3" s="1"/>
  <c r="BD171" i="3" s="1"/>
  <c r="BD172" i="3" s="1"/>
  <c r="BD173" i="3" s="1"/>
  <c r="BD174" i="3" s="1"/>
  <c r="BD175" i="3" s="1"/>
  <c r="BD176" i="3" s="1"/>
  <c r="BD177" i="3" s="1"/>
  <c r="BD178" i="3" s="1"/>
  <c r="BD179" i="3" s="1"/>
  <c r="BD180" i="3" s="1"/>
  <c r="BD181" i="3" s="1"/>
  <c r="BD182" i="3" s="1"/>
  <c r="BD183" i="3" s="1"/>
  <c r="BD184" i="3" s="1"/>
  <c r="BD185" i="3" s="1"/>
  <c r="BD186" i="3" s="1"/>
  <c r="BD187" i="3" s="1"/>
  <c r="BD188" i="3" s="1"/>
  <c r="BD189" i="3" s="1"/>
  <c r="BD190" i="3" s="1"/>
  <c r="BD191" i="3" s="1"/>
  <c r="BD192" i="3" s="1"/>
  <c r="BD193" i="3" s="1"/>
  <c r="BD194" i="3" s="1"/>
  <c r="BD195" i="3" s="1"/>
  <c r="BD196" i="3" s="1"/>
  <c r="BD197" i="3" s="1"/>
  <c r="BD198" i="3" s="1"/>
  <c r="BD199" i="3" s="1"/>
  <c r="BD200" i="3" s="1"/>
  <c r="BD201" i="3" s="1"/>
  <c r="BD202" i="3" s="1"/>
  <c r="BD203" i="3" s="1"/>
  <c r="BD204" i="3" s="1"/>
  <c r="BD205" i="3" s="1"/>
  <c r="BD206" i="3" s="1"/>
  <c r="BD207" i="3" s="1"/>
  <c r="BD208" i="3" s="1"/>
  <c r="BD209" i="3" s="1"/>
  <c r="BD210" i="3" s="1"/>
  <c r="BD211" i="3" s="1"/>
  <c r="BD212" i="3" s="1"/>
  <c r="BD213" i="3" s="1"/>
  <c r="BD214" i="3" s="1"/>
  <c r="BD215" i="3" s="1"/>
  <c r="BD216" i="3" s="1"/>
  <c r="BD217" i="3" s="1"/>
  <c r="BD218" i="3" s="1"/>
  <c r="BD219" i="3" s="1"/>
  <c r="BD220" i="3" s="1"/>
  <c r="BD221" i="3" s="1"/>
  <c r="BD222" i="3" s="1"/>
  <c r="BD223" i="3" s="1"/>
  <c r="BD224" i="3" s="1"/>
  <c r="BD225" i="3" s="1"/>
  <c r="BD226" i="3" s="1"/>
  <c r="BD227" i="3" s="1"/>
  <c r="BD228" i="3" s="1"/>
  <c r="BD229" i="3" s="1"/>
  <c r="BD230" i="3" s="1"/>
  <c r="BD231" i="3" s="1"/>
  <c r="BD232" i="3" s="1"/>
  <c r="BD233" i="3" s="1"/>
  <c r="BD234" i="3" s="1"/>
  <c r="BD235" i="3" s="1"/>
  <c r="BD236" i="3" s="1"/>
  <c r="BD237" i="3" s="1"/>
  <c r="BD238" i="3" s="1"/>
  <c r="BD239" i="3" s="1"/>
  <c r="BD240" i="3" s="1"/>
  <c r="BD241" i="3" s="1"/>
  <c r="BD242" i="3" s="1"/>
  <c r="BD243" i="3" s="1"/>
  <c r="BD244" i="3" s="1"/>
  <c r="BD245" i="3" s="1"/>
  <c r="BD246" i="3" s="1"/>
  <c r="BD247" i="3" s="1"/>
  <c r="BD248" i="3" s="1"/>
  <c r="BD249" i="3" s="1"/>
  <c r="BD250" i="3" s="1"/>
  <c r="BD251" i="3" s="1"/>
  <c r="BD252" i="3" s="1"/>
  <c r="BD253" i="3" s="1"/>
  <c r="BD254" i="3" s="1"/>
  <c r="BD255" i="3" s="1"/>
  <c r="BD256" i="3" s="1"/>
  <c r="BD257" i="3" s="1"/>
  <c r="BD258" i="3" s="1"/>
  <c r="BD259" i="3" s="1"/>
  <c r="BD260" i="3" s="1"/>
  <c r="BD261" i="3" s="1"/>
  <c r="BD262" i="3" s="1"/>
  <c r="BD263" i="3" s="1"/>
  <c r="BD264" i="3" s="1"/>
  <c r="BD265" i="3" s="1"/>
  <c r="BD266" i="3" s="1"/>
  <c r="BD267" i="3" s="1"/>
  <c r="BD268" i="3" s="1"/>
  <c r="BD269" i="3" s="1"/>
  <c r="BD270" i="3" s="1"/>
  <c r="BD271" i="3" s="1"/>
  <c r="BD272" i="3" s="1"/>
  <c r="BD273" i="3" s="1"/>
  <c r="BD274" i="3" s="1"/>
  <c r="BD275" i="3" s="1"/>
  <c r="BD276" i="3" s="1"/>
  <c r="BD277" i="3" s="1"/>
  <c r="BP18" i="3"/>
  <c r="BN18" i="3" s="1"/>
  <c r="BP19" i="3" s="1"/>
  <c r="BN19" i="3" s="1"/>
  <c r="BP20" i="3" s="1"/>
  <c r="BN20" i="3" s="1"/>
  <c r="BJ18" i="3"/>
  <c r="BH18" i="3" s="1"/>
  <c r="CD269" i="3"/>
  <c r="CD253" i="3"/>
  <c r="CD237" i="3"/>
  <c r="CD221" i="3"/>
  <c r="CD205" i="3"/>
  <c r="CD189" i="3"/>
  <c r="CD173" i="3"/>
  <c r="CD157" i="3"/>
  <c r="CD265" i="3"/>
  <c r="CD249" i="3"/>
  <c r="CD233" i="3"/>
  <c r="CD217" i="3"/>
  <c r="CD201" i="3"/>
  <c r="CD185" i="3"/>
  <c r="CD169" i="3"/>
  <c r="CD153" i="3"/>
  <c r="CD277" i="3"/>
  <c r="CD261" i="3"/>
  <c r="CD245" i="3"/>
  <c r="CD229" i="3"/>
  <c r="CD213" i="3"/>
  <c r="CD197" i="3"/>
  <c r="CD181" i="3"/>
  <c r="CD165" i="3"/>
  <c r="CD149" i="3"/>
  <c r="CM141" i="3"/>
  <c r="CD141" i="3"/>
  <c r="CD273" i="3"/>
  <c r="CD257" i="3"/>
  <c r="CD241" i="3"/>
  <c r="CD225" i="3"/>
  <c r="CD209" i="3"/>
  <c r="CD193" i="3"/>
  <c r="CD177" i="3"/>
  <c r="CD161" i="3"/>
  <c r="CD145" i="3"/>
  <c r="CD276" i="3"/>
  <c r="CD272" i="3"/>
  <c r="CD268" i="3"/>
  <c r="CD264" i="3"/>
  <c r="CD260" i="3"/>
  <c r="CD256" i="3"/>
  <c r="CD252" i="3"/>
  <c r="CD248" i="3"/>
  <c r="CD244" i="3"/>
  <c r="CD240" i="3"/>
  <c r="CD236" i="3"/>
  <c r="CD232" i="3"/>
  <c r="CD228" i="3"/>
  <c r="CD224" i="3"/>
  <c r="CD220" i="3"/>
  <c r="CD216" i="3"/>
  <c r="CD212" i="3"/>
  <c r="CD208" i="3"/>
  <c r="CD204" i="3"/>
  <c r="CD200" i="3"/>
  <c r="CD196" i="3"/>
  <c r="CD192" i="3"/>
  <c r="CD188" i="3"/>
  <c r="CD184" i="3"/>
  <c r="CD180" i="3"/>
  <c r="CD176" i="3"/>
  <c r="CD172" i="3"/>
  <c r="CD168" i="3"/>
  <c r="CD164" i="3"/>
  <c r="CD160" i="3"/>
  <c r="CD156" i="3"/>
  <c r="CD152" i="3"/>
  <c r="CD148" i="3"/>
  <c r="CD144" i="3"/>
  <c r="CD140" i="3"/>
  <c r="CD275" i="3"/>
  <c r="CD271" i="3"/>
  <c r="CD267" i="3"/>
  <c r="CD263" i="3"/>
  <c r="CD259" i="3"/>
  <c r="CD255" i="3"/>
  <c r="CD251" i="3"/>
  <c r="CD247" i="3"/>
  <c r="CD243" i="3"/>
  <c r="CD239" i="3"/>
  <c r="CD235" i="3"/>
  <c r="CD231" i="3"/>
  <c r="CD227" i="3"/>
  <c r="CD223" i="3"/>
  <c r="CD219" i="3"/>
  <c r="CD215" i="3"/>
  <c r="CD211" i="3"/>
  <c r="CD207" i="3"/>
  <c r="CD203" i="3"/>
  <c r="CD199" i="3"/>
  <c r="CD195" i="3"/>
  <c r="CD191" i="3"/>
  <c r="CD187" i="3"/>
  <c r="CD183" i="3"/>
  <c r="CD179" i="3"/>
  <c r="CD175" i="3"/>
  <c r="CD171" i="3"/>
  <c r="CD167" i="3"/>
  <c r="CD163" i="3"/>
  <c r="CD159" i="3"/>
  <c r="CD155" i="3"/>
  <c r="CD151" i="3"/>
  <c r="CD147" i="3"/>
  <c r="CD143" i="3"/>
  <c r="CD139" i="3"/>
  <c r="CD274" i="3"/>
  <c r="CD270" i="3"/>
  <c r="CD266" i="3"/>
  <c r="CD262" i="3"/>
  <c r="CD258" i="3"/>
  <c r="CD254" i="3"/>
  <c r="CD250" i="3"/>
  <c r="CD246" i="3"/>
  <c r="CD242" i="3"/>
  <c r="CD238" i="3"/>
  <c r="CD234" i="3"/>
  <c r="CD230" i="3"/>
  <c r="CD226" i="3"/>
  <c r="CD222" i="3"/>
  <c r="CD218" i="3"/>
  <c r="CD214" i="3"/>
  <c r="CD210" i="3"/>
  <c r="CD206" i="3"/>
  <c r="CD202" i="3"/>
  <c r="CD198" i="3"/>
  <c r="CD194" i="3"/>
  <c r="CD190" i="3"/>
  <c r="CD186" i="3"/>
  <c r="CD182" i="3"/>
  <c r="CD178" i="3"/>
  <c r="CD174" i="3"/>
  <c r="CD170" i="3"/>
  <c r="CD166" i="3"/>
  <c r="CD162" i="3"/>
  <c r="CD158" i="3"/>
  <c r="CD154" i="3"/>
  <c r="CD150" i="3"/>
  <c r="CD146" i="3"/>
  <c r="CD142" i="3"/>
  <c r="CD138" i="3"/>
  <c r="CK143" i="3"/>
  <c r="CK195" i="3"/>
  <c r="CK197" i="3"/>
  <c r="CK191" i="3"/>
  <c r="CK189" i="3"/>
  <c r="CK174" i="3"/>
  <c r="CK148" i="3"/>
  <c r="CK139" i="3"/>
  <c r="CK277" i="3"/>
  <c r="CK199" i="3"/>
  <c r="CK193" i="3"/>
  <c r="CK183" i="3"/>
  <c r="CK138" i="3"/>
  <c r="CK239" i="3"/>
  <c r="CK227" i="3"/>
  <c r="CK223" i="3"/>
  <c r="CK211" i="3"/>
  <c r="CK202" i="3"/>
  <c r="CK224" i="3"/>
  <c r="CK217" i="3"/>
  <c r="CK194" i="3"/>
  <c r="CK270" i="3"/>
  <c r="CK264" i="3"/>
  <c r="CK262" i="3"/>
  <c r="CK260" i="3"/>
  <c r="CK258" i="3"/>
  <c r="CK254" i="3"/>
  <c r="CK250" i="3"/>
  <c r="CK246" i="3"/>
  <c r="CK240" i="3"/>
  <c r="CK234" i="3"/>
  <c r="CK233" i="3"/>
  <c r="CK231" i="3"/>
  <c r="CK229" i="3"/>
  <c r="CK225" i="3"/>
  <c r="CK215" i="3"/>
  <c r="CK205" i="3"/>
  <c r="CK219" i="3"/>
  <c r="CK210" i="3"/>
  <c r="CK235" i="3"/>
  <c r="CK228" i="3"/>
  <c r="CK272" i="3"/>
  <c r="CK226" i="3"/>
  <c r="CK222" i="3"/>
  <c r="CK221" i="3"/>
  <c r="CK213" i="3"/>
  <c r="CK208" i="3"/>
  <c r="CK196" i="3"/>
  <c r="CK187" i="3"/>
  <c r="CK190" i="3"/>
  <c r="CK186" i="3"/>
  <c r="CK179" i="3"/>
  <c r="CK203" i="3"/>
  <c r="CK198" i="3"/>
  <c r="CK161" i="3"/>
  <c r="CK209" i="3"/>
  <c r="CK206" i="3"/>
  <c r="CK175" i="3"/>
  <c r="CK151" i="3"/>
  <c r="CK207" i="3"/>
  <c r="CK204" i="3"/>
  <c r="CK200" i="3"/>
  <c r="CK192" i="3"/>
  <c r="CK181" i="3"/>
  <c r="CK160" i="3"/>
  <c r="CK159" i="3"/>
  <c r="CK150" i="3"/>
  <c r="CK154" i="3"/>
  <c r="CK155" i="3"/>
  <c r="CK152" i="3"/>
  <c r="CK158" i="3"/>
  <c r="CK153" i="3"/>
  <c r="CK149" i="3"/>
  <c r="CK147" i="3"/>
  <c r="CK142" i="3"/>
  <c r="CK140" i="3"/>
  <c r="AJ61" i="3" l="1"/>
  <c r="AM102" i="3"/>
  <c r="AL103" i="3"/>
  <c r="AN104" i="3" s="1"/>
  <c r="W101" i="3"/>
  <c r="Z102" i="3"/>
  <c r="V102" i="3" s="1"/>
  <c r="CK141" i="3"/>
  <c r="BO19" i="3"/>
  <c r="BO20" i="3"/>
  <c r="BP21" i="3"/>
  <c r="BN21" i="3" s="1"/>
  <c r="BG18" i="3"/>
  <c r="BI18" i="3"/>
  <c r="BJ19" i="3"/>
  <c r="BH19" i="3" s="1"/>
  <c r="BK19" i="3"/>
  <c r="AK62" i="3" l="1"/>
  <c r="AI62" i="3" s="1"/>
  <c r="AM103" i="3"/>
  <c r="AL104" i="3"/>
  <c r="AN105" i="3" s="1"/>
  <c r="W102" i="3"/>
  <c r="Z103" i="3"/>
  <c r="V103" i="3" s="1"/>
  <c r="BE18" i="3"/>
  <c r="BO21" i="3"/>
  <c r="BP22" i="3"/>
  <c r="BN22" i="3" s="1"/>
  <c r="BJ20" i="3"/>
  <c r="BH20" i="3" s="1"/>
  <c r="BK20" i="3"/>
  <c r="BI19" i="3"/>
  <c r="AJ62" i="3" l="1"/>
  <c r="AM104" i="3"/>
  <c r="AL105" i="3"/>
  <c r="AN106" i="3" s="1"/>
  <c r="Z104" i="3"/>
  <c r="V104" i="3" s="1"/>
  <c r="W103" i="3"/>
  <c r="BF18" i="3"/>
  <c r="BG19" i="3"/>
  <c r="BE19" i="3" s="1"/>
  <c r="BP23" i="3"/>
  <c r="BN23" i="3" s="1"/>
  <c r="BO22" i="3"/>
  <c r="BJ21" i="3"/>
  <c r="BH21" i="3" s="1"/>
  <c r="BK21" i="3"/>
  <c r="BI20" i="3"/>
  <c r="AK63" i="3" l="1"/>
  <c r="AI63" i="3" s="1"/>
  <c r="AM105" i="3"/>
  <c r="AL106" i="3"/>
  <c r="AN107" i="3" s="1"/>
  <c r="Z105" i="3"/>
  <c r="V105" i="3" s="1"/>
  <c r="W104" i="3"/>
  <c r="BF19" i="3"/>
  <c r="BG20" i="3"/>
  <c r="BE20" i="3" s="1"/>
  <c r="BO23" i="3"/>
  <c r="BP24" i="3"/>
  <c r="BN24" i="3" s="1"/>
  <c r="BK22" i="3"/>
  <c r="BJ22" i="3"/>
  <c r="BH22" i="3" s="1"/>
  <c r="BI21" i="3"/>
  <c r="AJ63" i="3" l="1"/>
  <c r="AM106" i="3"/>
  <c r="AL107" i="3"/>
  <c r="AN108" i="3" s="1"/>
  <c r="Z106" i="3"/>
  <c r="V106" i="3" s="1"/>
  <c r="W105" i="3"/>
  <c r="BF20" i="3"/>
  <c r="BG21" i="3"/>
  <c r="BE21" i="3" s="1"/>
  <c r="BO24" i="3"/>
  <c r="BP25" i="3"/>
  <c r="BN25" i="3" s="1"/>
  <c r="BK23" i="3"/>
  <c r="BJ23" i="3"/>
  <c r="BH23" i="3" s="1"/>
  <c r="BI22" i="3"/>
  <c r="AK64" i="3" l="1"/>
  <c r="AI64" i="3" s="1"/>
  <c r="AM107" i="3"/>
  <c r="AL108" i="3"/>
  <c r="AN109" i="3" s="1"/>
  <c r="W106" i="3"/>
  <c r="Z107" i="3"/>
  <c r="V107" i="3" s="1"/>
  <c r="BG22" i="3"/>
  <c r="BE22" i="3" s="1"/>
  <c r="BF21" i="3"/>
  <c r="BO25" i="3"/>
  <c r="BP26" i="3"/>
  <c r="BN26" i="3" s="1"/>
  <c r="BJ24" i="3"/>
  <c r="BH24" i="3" s="1"/>
  <c r="BK24" i="3"/>
  <c r="BI23" i="3"/>
  <c r="AJ64" i="3" l="1"/>
  <c r="AM108" i="3"/>
  <c r="AL109" i="3"/>
  <c r="AN110" i="3" s="1"/>
  <c r="W107" i="3"/>
  <c r="Z108" i="3"/>
  <c r="V108" i="3" s="1"/>
  <c r="BG23" i="3"/>
  <c r="BE23" i="3" s="1"/>
  <c r="BF22" i="3"/>
  <c r="BP27" i="3"/>
  <c r="BN27" i="3" s="1"/>
  <c r="BO26" i="3"/>
  <c r="BJ25" i="3"/>
  <c r="BH25" i="3" s="1"/>
  <c r="BK25" i="3"/>
  <c r="BI24" i="3"/>
  <c r="AK65" i="3" l="1"/>
  <c r="AI65" i="3" s="1"/>
  <c r="AM109" i="3"/>
  <c r="AL110" i="3"/>
  <c r="AN111" i="3" s="1"/>
  <c r="W108" i="3"/>
  <c r="Z109" i="3"/>
  <c r="V109" i="3" s="1"/>
  <c r="BG24" i="3"/>
  <c r="BE24" i="3" s="1"/>
  <c r="BF23" i="3"/>
  <c r="BO27" i="3"/>
  <c r="BP28" i="3"/>
  <c r="BN28" i="3" s="1"/>
  <c r="BJ26" i="3"/>
  <c r="BH26" i="3" s="1"/>
  <c r="BK26" i="3"/>
  <c r="BI25" i="3"/>
  <c r="AJ65" i="3" l="1"/>
  <c r="AM110" i="3"/>
  <c r="AL111" i="3"/>
  <c r="AN112" i="3" s="1"/>
  <c r="W109" i="3"/>
  <c r="Z110" i="3"/>
  <c r="V110" i="3" s="1"/>
  <c r="BF24" i="3"/>
  <c r="BG25" i="3"/>
  <c r="BE25" i="3" s="1"/>
  <c r="BO28" i="3"/>
  <c r="BP29" i="3"/>
  <c r="BN29" i="3" s="1"/>
  <c r="BK27" i="3"/>
  <c r="BJ27" i="3"/>
  <c r="BH27" i="3" s="1"/>
  <c r="BI26" i="3"/>
  <c r="AK66" i="3" l="1"/>
  <c r="AI66" i="3" s="1"/>
  <c r="AM111" i="3"/>
  <c r="AL112" i="3"/>
  <c r="AN113" i="3" s="1"/>
  <c r="W110" i="3"/>
  <c r="Z111" i="3"/>
  <c r="V111" i="3" s="1"/>
  <c r="BF25" i="3"/>
  <c r="BG26" i="3"/>
  <c r="BE26" i="3" s="1"/>
  <c r="BO29" i="3"/>
  <c r="BP30" i="3"/>
  <c r="BN30" i="3" s="1"/>
  <c r="BK28" i="3"/>
  <c r="BJ28" i="3"/>
  <c r="BH28" i="3" s="1"/>
  <c r="BI27" i="3"/>
  <c r="AJ66" i="3" l="1"/>
  <c r="AM112" i="3"/>
  <c r="AL113" i="3"/>
  <c r="AN114" i="3" s="1"/>
  <c r="Z112" i="3"/>
  <c r="V112" i="3" s="1"/>
  <c r="W111" i="3"/>
  <c r="BF26" i="3"/>
  <c r="BG27" i="3"/>
  <c r="BE27" i="3" s="1"/>
  <c r="BP31" i="3"/>
  <c r="BN31" i="3" s="1"/>
  <c r="BO30" i="3"/>
  <c r="BJ29" i="3"/>
  <c r="BH29" i="3" s="1"/>
  <c r="BK29" i="3"/>
  <c r="BI28" i="3"/>
  <c r="AK67" i="3" l="1"/>
  <c r="AI67" i="3" s="1"/>
  <c r="AL114" i="3"/>
  <c r="AN115" i="3" s="1"/>
  <c r="AM113" i="3"/>
  <c r="Z113" i="3"/>
  <c r="V113" i="3" s="1"/>
  <c r="W112" i="3"/>
  <c r="BF27" i="3"/>
  <c r="BG28" i="3"/>
  <c r="BE28" i="3" s="1"/>
  <c r="BO31" i="3"/>
  <c r="BP32" i="3"/>
  <c r="BN32" i="3" s="1"/>
  <c r="BJ30" i="3"/>
  <c r="BH30" i="3" s="1"/>
  <c r="BK30" i="3"/>
  <c r="BI29" i="3"/>
  <c r="AJ67" i="3" l="1"/>
  <c r="AM114" i="3"/>
  <c r="AL115" i="3"/>
  <c r="AN116" i="3" s="1"/>
  <c r="Z114" i="3"/>
  <c r="V114" i="3" s="1"/>
  <c r="Z115" i="3" s="1"/>
  <c r="V115" i="3" s="1"/>
  <c r="W113" i="3"/>
  <c r="BF28" i="3"/>
  <c r="BG29" i="3"/>
  <c r="BE29" i="3" s="1"/>
  <c r="BO32" i="3"/>
  <c r="BP33" i="3"/>
  <c r="BN33" i="3" s="1"/>
  <c r="BJ31" i="3"/>
  <c r="BH31" i="3" s="1"/>
  <c r="BK31" i="3"/>
  <c r="BI30" i="3"/>
  <c r="AK68" i="3" l="1"/>
  <c r="AI68" i="3" s="1"/>
  <c r="AM115" i="3"/>
  <c r="AL116" i="3"/>
  <c r="AN117" i="3" s="1"/>
  <c r="W114" i="3"/>
  <c r="Z116" i="3"/>
  <c r="V116" i="3" s="1"/>
  <c r="BG30" i="3"/>
  <c r="BE30" i="3" s="1"/>
  <c r="BF29" i="3"/>
  <c r="BO33" i="3"/>
  <c r="BP34" i="3"/>
  <c r="BN34" i="3" s="1"/>
  <c r="BK32" i="3"/>
  <c r="BJ32" i="3"/>
  <c r="BH32" i="3" s="1"/>
  <c r="BI31" i="3"/>
  <c r="AJ68" i="3" l="1"/>
  <c r="AM116" i="3"/>
  <c r="AL117" i="3"/>
  <c r="AN118" i="3" s="1"/>
  <c r="W115" i="3"/>
  <c r="Z117" i="3"/>
  <c r="V117" i="3" s="1"/>
  <c r="X117" i="3" s="1"/>
  <c r="BG31" i="3"/>
  <c r="BE31" i="3" s="1"/>
  <c r="BF30" i="3"/>
  <c r="BP35" i="3"/>
  <c r="BN35" i="3" s="1"/>
  <c r="BO34" i="3"/>
  <c r="BJ33" i="3"/>
  <c r="BH33" i="3" s="1"/>
  <c r="BK33" i="3"/>
  <c r="BI32" i="3"/>
  <c r="AK69" i="3" l="1"/>
  <c r="AI69" i="3" s="1"/>
  <c r="AM117" i="3"/>
  <c r="AL118" i="3"/>
  <c r="AN119" i="3" s="1"/>
  <c r="W116" i="3"/>
  <c r="BF31" i="3"/>
  <c r="BG32" i="3"/>
  <c r="BE32" i="3" s="1"/>
  <c r="BO35" i="3"/>
  <c r="BP36" i="3"/>
  <c r="BN36" i="3" s="1"/>
  <c r="BK34" i="3"/>
  <c r="BJ34" i="3"/>
  <c r="BH34" i="3" s="1"/>
  <c r="BI33" i="3"/>
  <c r="AJ69" i="3" l="1"/>
  <c r="AM118" i="3"/>
  <c r="AL119" i="3"/>
  <c r="AN120" i="3" s="1"/>
  <c r="Z118" i="3"/>
  <c r="V118" i="3" s="1"/>
  <c r="W117" i="3"/>
  <c r="BF32" i="3"/>
  <c r="BG33" i="3"/>
  <c r="BE33" i="3" s="1"/>
  <c r="BO36" i="3"/>
  <c r="BP37" i="3"/>
  <c r="BN37" i="3" s="1"/>
  <c r="BJ35" i="3"/>
  <c r="BH35" i="3" s="1"/>
  <c r="BK35" i="3"/>
  <c r="BI34" i="3"/>
  <c r="AK70" i="3" l="1"/>
  <c r="AI70" i="3" s="1"/>
  <c r="AM119" i="3"/>
  <c r="AL120" i="3"/>
  <c r="AN121" i="3" s="1"/>
  <c r="X118" i="3"/>
  <c r="Y118" i="3" s="1"/>
  <c r="Z119" i="3"/>
  <c r="V119" i="3" s="1"/>
  <c r="W118" i="3"/>
  <c r="BG34" i="3"/>
  <c r="BE34" i="3" s="1"/>
  <c r="BF33" i="3"/>
  <c r="BO37" i="3"/>
  <c r="BP38" i="3"/>
  <c r="BN38" i="3" s="1"/>
  <c r="BJ36" i="3"/>
  <c r="BH36" i="3" s="1"/>
  <c r="BK36" i="3"/>
  <c r="BI35" i="3"/>
  <c r="AJ70" i="3" l="1"/>
  <c r="AM120" i="3"/>
  <c r="AL121" i="3"/>
  <c r="AN122" i="3" s="1"/>
  <c r="X119" i="3"/>
  <c r="Y119" i="3" s="1"/>
  <c r="Z120" i="3"/>
  <c r="V120" i="3" s="1"/>
  <c r="AA121" i="3"/>
  <c r="W119" i="3"/>
  <c r="BF34" i="3"/>
  <c r="BG35" i="3"/>
  <c r="BE35" i="3" s="1"/>
  <c r="BP39" i="3"/>
  <c r="BN39" i="3" s="1"/>
  <c r="BO38" i="3"/>
  <c r="BJ37" i="3"/>
  <c r="BH37" i="3" s="1"/>
  <c r="BK37" i="3"/>
  <c r="BI36" i="3"/>
  <c r="AK71" i="3" l="1"/>
  <c r="AI71" i="3" s="1"/>
  <c r="AL122" i="3"/>
  <c r="AN123" i="3" s="1"/>
  <c r="AM121" i="3"/>
  <c r="X120" i="3"/>
  <c r="Y120" i="3" s="1"/>
  <c r="Z121" i="3"/>
  <c r="V121" i="3" s="1"/>
  <c r="T121" i="3"/>
  <c r="W120" i="3"/>
  <c r="BF35" i="3"/>
  <c r="BG36" i="3"/>
  <c r="BE36" i="3" s="1"/>
  <c r="BO39" i="3"/>
  <c r="BP40" i="3"/>
  <c r="BN40" i="3" s="1"/>
  <c r="BK38" i="3"/>
  <c r="BJ38" i="3"/>
  <c r="BH38" i="3" s="1"/>
  <c r="BI37" i="3"/>
  <c r="AJ71" i="3" l="1"/>
  <c r="AL123" i="3"/>
  <c r="AN124" i="3" s="1"/>
  <c r="AM122" i="3"/>
  <c r="U121" i="3"/>
  <c r="X121" i="3"/>
  <c r="Y121" i="3" s="1"/>
  <c r="AA122" i="3"/>
  <c r="T122" i="3" s="1"/>
  <c r="Z122" i="3"/>
  <c r="V122" i="3" s="1"/>
  <c r="W121" i="3"/>
  <c r="BF36" i="3"/>
  <c r="BG37" i="3"/>
  <c r="BE37" i="3" s="1"/>
  <c r="BO40" i="3"/>
  <c r="BP41" i="3"/>
  <c r="BN41" i="3" s="1"/>
  <c r="BK39" i="3"/>
  <c r="BJ39" i="3"/>
  <c r="BH39" i="3" s="1"/>
  <c r="BI38" i="3"/>
  <c r="AK72" i="3" l="1"/>
  <c r="AI72" i="3" s="1"/>
  <c r="AM123" i="3"/>
  <c r="AL124" i="3"/>
  <c r="AN125" i="3" s="1"/>
  <c r="X122" i="3"/>
  <c r="U122" i="3"/>
  <c r="AA123" i="3"/>
  <c r="T123" i="3" s="1"/>
  <c r="Z123" i="3"/>
  <c r="V123" i="3" s="1"/>
  <c r="Z124" i="3" s="1"/>
  <c r="Y122" i="3"/>
  <c r="W122" i="3"/>
  <c r="BF37" i="3"/>
  <c r="BG38" i="3"/>
  <c r="BE38" i="3" s="1"/>
  <c r="BO41" i="3"/>
  <c r="BP42" i="3"/>
  <c r="BN42" i="3" s="1"/>
  <c r="BJ40" i="3"/>
  <c r="BH40" i="3" s="1"/>
  <c r="BK40" i="3"/>
  <c r="BI39" i="3"/>
  <c r="AJ72" i="3" l="1"/>
  <c r="AM124" i="3"/>
  <c r="AL125" i="3"/>
  <c r="AN126" i="3" s="1"/>
  <c r="U123" i="3"/>
  <c r="X123" i="3"/>
  <c r="Y123" i="3" s="1"/>
  <c r="AA124" i="3"/>
  <c r="T124" i="3" s="1"/>
  <c r="AA125" i="3" s="1"/>
  <c r="T125" i="3" s="1"/>
  <c r="V124" i="3"/>
  <c r="Z125" i="3" s="1"/>
  <c r="W123" i="3"/>
  <c r="BG39" i="3"/>
  <c r="BE39" i="3" s="1"/>
  <c r="BF38" i="3"/>
  <c r="BP43" i="3"/>
  <c r="BN43" i="3" s="1"/>
  <c r="BO42" i="3"/>
  <c r="BJ41" i="3"/>
  <c r="BH41" i="3" s="1"/>
  <c r="BK41" i="3"/>
  <c r="BI40" i="3"/>
  <c r="AK73" i="3" l="1"/>
  <c r="AI73" i="3" s="1"/>
  <c r="AM125" i="3"/>
  <c r="AL126" i="3"/>
  <c r="AN127" i="3" s="1"/>
  <c r="U125" i="3"/>
  <c r="U124" i="3"/>
  <c r="X124" i="3"/>
  <c r="Y124" i="3" s="1"/>
  <c r="V125" i="3"/>
  <c r="AA126" i="3"/>
  <c r="W124" i="3"/>
  <c r="BF39" i="3"/>
  <c r="BG40" i="3"/>
  <c r="BE40" i="3" s="1"/>
  <c r="BO43" i="3"/>
  <c r="BP44" i="3"/>
  <c r="BN44" i="3" s="1"/>
  <c r="BJ42" i="3"/>
  <c r="BH42" i="3" s="1"/>
  <c r="BK42" i="3"/>
  <c r="BI41" i="3"/>
  <c r="AJ73" i="3" l="1"/>
  <c r="AM126" i="3"/>
  <c r="AL127" i="3"/>
  <c r="AN128" i="3" s="1"/>
  <c r="X125" i="3"/>
  <c r="Y125" i="3" s="1"/>
  <c r="Z126" i="3"/>
  <c r="V126" i="3" s="1"/>
  <c r="T126" i="3"/>
  <c r="W125" i="3"/>
  <c r="BF40" i="3"/>
  <c r="BG41" i="3"/>
  <c r="BE41" i="3" s="1"/>
  <c r="BO44" i="3"/>
  <c r="BP45" i="3"/>
  <c r="BN45" i="3" s="1"/>
  <c r="BK43" i="3"/>
  <c r="BJ43" i="3"/>
  <c r="BH43" i="3" s="1"/>
  <c r="BI42" i="3"/>
  <c r="AK74" i="3" l="1"/>
  <c r="AI74" i="3" s="1"/>
  <c r="AM127" i="3"/>
  <c r="AL128" i="3"/>
  <c r="AN129" i="3" s="1"/>
  <c r="X126" i="3"/>
  <c r="Y126" i="3" s="1"/>
  <c r="U126" i="3"/>
  <c r="AA127" i="3"/>
  <c r="T127" i="3" s="1"/>
  <c r="Z127" i="3"/>
  <c r="V127" i="3" s="1"/>
  <c r="W126" i="3"/>
  <c r="BG42" i="3"/>
  <c r="BE42" i="3" s="1"/>
  <c r="BF41" i="3"/>
  <c r="BO45" i="3"/>
  <c r="BP46" i="3"/>
  <c r="BN46" i="3" s="1"/>
  <c r="BK44" i="3"/>
  <c r="BJ44" i="3"/>
  <c r="BH44" i="3" s="1"/>
  <c r="BI43" i="3"/>
  <c r="AJ74" i="3" l="1"/>
  <c r="AM128" i="3"/>
  <c r="AL129" i="3"/>
  <c r="AN130" i="3" s="1"/>
  <c r="U127" i="3"/>
  <c r="X127" i="3"/>
  <c r="Y127" i="3" s="1"/>
  <c r="AA128" i="3"/>
  <c r="T128" i="3" s="1"/>
  <c r="Z128" i="3"/>
  <c r="V128" i="3" s="1"/>
  <c r="W127" i="3"/>
  <c r="BF42" i="3"/>
  <c r="BG43" i="3"/>
  <c r="BE43" i="3" s="1"/>
  <c r="BP47" i="3"/>
  <c r="BN47" i="3" s="1"/>
  <c r="BO46" i="3"/>
  <c r="BJ45" i="3"/>
  <c r="BH45" i="3" s="1"/>
  <c r="BK45" i="3"/>
  <c r="BI44" i="3"/>
  <c r="AK75" i="3" l="1"/>
  <c r="AI75" i="3" s="1"/>
  <c r="AL130" i="3"/>
  <c r="AN131" i="3" s="1"/>
  <c r="AM129" i="3"/>
  <c r="U128" i="3"/>
  <c r="X128" i="3"/>
  <c r="Y128" i="3" s="1"/>
  <c r="AA129" i="3"/>
  <c r="T129" i="3" s="1"/>
  <c r="Z129" i="3"/>
  <c r="V129" i="3" s="1"/>
  <c r="W128" i="3"/>
  <c r="BG44" i="3"/>
  <c r="BE44" i="3" s="1"/>
  <c r="BF43" i="3"/>
  <c r="BO47" i="3"/>
  <c r="BP48" i="3"/>
  <c r="BN48" i="3" s="1"/>
  <c r="BJ46" i="3"/>
  <c r="BH46" i="3" s="1"/>
  <c r="BK46" i="3"/>
  <c r="BI45" i="3"/>
  <c r="AJ75" i="3" l="1"/>
  <c r="AM130" i="3"/>
  <c r="AL131" i="3"/>
  <c r="AN132" i="3" s="1"/>
  <c r="U129" i="3"/>
  <c r="X129" i="3"/>
  <c r="Y129" i="3" s="1"/>
  <c r="AA130" i="3"/>
  <c r="T130" i="3" s="1"/>
  <c r="Z130" i="3"/>
  <c r="V130" i="3" s="1"/>
  <c r="W129" i="3"/>
  <c r="BF44" i="3"/>
  <c r="BG45" i="3"/>
  <c r="BE45" i="3" s="1"/>
  <c r="BO48" i="3"/>
  <c r="BP49" i="3"/>
  <c r="BN49" i="3" s="1"/>
  <c r="BJ47" i="3"/>
  <c r="BH47" i="3" s="1"/>
  <c r="BK47" i="3"/>
  <c r="BI46" i="3"/>
  <c r="AK76" i="3" l="1"/>
  <c r="AI76" i="3" s="1"/>
  <c r="AM131" i="3"/>
  <c r="AL132" i="3"/>
  <c r="AN133" i="3" s="1"/>
  <c r="X130" i="3"/>
  <c r="Y130" i="3" s="1"/>
  <c r="U130" i="3"/>
  <c r="AA131" i="3"/>
  <c r="T131" i="3" s="1"/>
  <c r="Z131" i="3"/>
  <c r="V131" i="3" s="1"/>
  <c r="W130" i="3"/>
  <c r="BG46" i="3"/>
  <c r="BE46" i="3" s="1"/>
  <c r="BF45" i="3"/>
  <c r="BO49" i="3"/>
  <c r="BP50" i="3"/>
  <c r="BN50" i="3" s="1"/>
  <c r="BK48" i="3"/>
  <c r="BJ48" i="3"/>
  <c r="BI47" i="3"/>
  <c r="AJ76" i="3" l="1"/>
  <c r="AM132" i="3"/>
  <c r="AL133" i="3"/>
  <c r="AN134" i="3" s="1"/>
  <c r="U131" i="3"/>
  <c r="X131" i="3"/>
  <c r="Y131" i="3" s="1"/>
  <c r="AA132" i="3"/>
  <c r="T132" i="3" s="1"/>
  <c r="Z132" i="3"/>
  <c r="V132" i="3" s="1"/>
  <c r="W131" i="3"/>
  <c r="BG47" i="3"/>
  <c r="BE47" i="3" s="1"/>
  <c r="BF46" i="3"/>
  <c r="BH48" i="3"/>
  <c r="BP51" i="3"/>
  <c r="BN51" i="3" s="1"/>
  <c r="BO50" i="3"/>
  <c r="BJ49" i="3"/>
  <c r="BK49" i="3"/>
  <c r="AK77" i="3" l="1"/>
  <c r="AI77" i="3" s="1"/>
  <c r="AL134" i="3"/>
  <c r="AN135" i="3" s="1"/>
  <c r="AM133" i="3"/>
  <c r="U132" i="3"/>
  <c r="X132" i="3"/>
  <c r="Y132" i="3" s="1"/>
  <c r="AA133" i="3"/>
  <c r="T133" i="3" s="1"/>
  <c r="Z133" i="3"/>
  <c r="V133" i="3" s="1"/>
  <c r="BH49" i="3"/>
  <c r="BI49" i="3" s="1"/>
  <c r="W132" i="3"/>
  <c r="BI48" i="3"/>
  <c r="BF47" i="3"/>
  <c r="BG48" i="3"/>
  <c r="BE48" i="3" s="1"/>
  <c r="BO51" i="3"/>
  <c r="BP52" i="3"/>
  <c r="BN52" i="3" s="1"/>
  <c r="BK50" i="3"/>
  <c r="BJ50" i="3"/>
  <c r="BH50" i="3" s="1"/>
  <c r="AJ77" i="3" l="1"/>
  <c r="AL135" i="3"/>
  <c r="AN136" i="3" s="1"/>
  <c r="AM134" i="3"/>
  <c r="AA134" i="3"/>
  <c r="T134" i="3" s="1"/>
  <c r="AA135" i="3" s="1"/>
  <c r="U133" i="3"/>
  <c r="X133" i="3"/>
  <c r="Y133" i="3" s="1"/>
  <c r="Z134" i="3"/>
  <c r="V134" i="3" s="1"/>
  <c r="W133" i="3"/>
  <c r="BG49" i="3"/>
  <c r="BE49" i="3" s="1"/>
  <c r="BF48" i="3"/>
  <c r="BO52" i="3"/>
  <c r="BP53" i="3"/>
  <c r="BN53" i="3" s="1"/>
  <c r="BJ51" i="3"/>
  <c r="BH51" i="3" s="1"/>
  <c r="BK51" i="3"/>
  <c r="BI50" i="3"/>
  <c r="AK78" i="3" l="1"/>
  <c r="AI78" i="3" s="1"/>
  <c r="AM135" i="3"/>
  <c r="AL136" i="3"/>
  <c r="AN137" i="3" s="1"/>
  <c r="X134" i="3"/>
  <c r="Y134" i="3" s="1"/>
  <c r="U134" i="3"/>
  <c r="Z135" i="3"/>
  <c r="V135" i="3" s="1"/>
  <c r="T135" i="3"/>
  <c r="W134" i="3"/>
  <c r="BI51" i="3"/>
  <c r="BF49" i="3"/>
  <c r="BG50" i="3"/>
  <c r="BE50" i="3" s="1"/>
  <c r="BO53" i="3"/>
  <c r="BP54" i="3"/>
  <c r="BN54" i="3" s="1"/>
  <c r="BJ52" i="3"/>
  <c r="BK52" i="3"/>
  <c r="AJ78" i="3" l="1"/>
  <c r="AM136" i="3"/>
  <c r="AL137" i="3"/>
  <c r="AN138" i="3" s="1"/>
  <c r="U135" i="3"/>
  <c r="X135" i="3"/>
  <c r="Y135" i="3" s="1"/>
  <c r="AA136" i="3"/>
  <c r="T136" i="3" s="1"/>
  <c r="Z136" i="3"/>
  <c r="V136" i="3" s="1"/>
  <c r="W135" i="3"/>
  <c r="BG51" i="3"/>
  <c r="BE51" i="3" s="1"/>
  <c r="BF50" i="3"/>
  <c r="BH52" i="3"/>
  <c r="BP55" i="3"/>
  <c r="BN55" i="3" s="1"/>
  <c r="BO54" i="3"/>
  <c r="BJ53" i="3"/>
  <c r="BK53" i="3"/>
  <c r="AK79" i="3" l="1"/>
  <c r="AI79" i="3" s="1"/>
  <c r="AL138" i="3"/>
  <c r="AN139" i="3" s="1"/>
  <c r="AM137" i="3"/>
  <c r="AA137" i="3"/>
  <c r="T137" i="3" s="1"/>
  <c r="AA138" i="3" s="1"/>
  <c r="U136" i="3"/>
  <c r="X136" i="3"/>
  <c r="Y136" i="3" s="1"/>
  <c r="Z137" i="3"/>
  <c r="V137" i="3" s="1"/>
  <c r="BH53" i="3"/>
  <c r="BI53" i="3" s="1"/>
  <c r="W136" i="3"/>
  <c r="BI52" i="3"/>
  <c r="BF51" i="3"/>
  <c r="BG52" i="3"/>
  <c r="BE52" i="3" s="1"/>
  <c r="BO55" i="3"/>
  <c r="BP56" i="3"/>
  <c r="BN56" i="3" s="1"/>
  <c r="BK54" i="3"/>
  <c r="BJ54" i="3"/>
  <c r="AJ79" i="3" l="1"/>
  <c r="AL139" i="3"/>
  <c r="AN140" i="3" s="1"/>
  <c r="AM138" i="3"/>
  <c r="U137" i="3"/>
  <c r="X137" i="3"/>
  <c r="Y137" i="3" s="1"/>
  <c r="Z138" i="3"/>
  <c r="V138" i="3" s="1"/>
  <c r="T138" i="3"/>
  <c r="BH54" i="3"/>
  <c r="BI54" i="3" s="1"/>
  <c r="W137" i="3"/>
  <c r="BF52" i="3"/>
  <c r="BG53" i="3"/>
  <c r="BE53" i="3" s="1"/>
  <c r="BO56" i="3"/>
  <c r="BP57" i="3"/>
  <c r="BN57" i="3" s="1"/>
  <c r="BK55" i="3"/>
  <c r="BJ55" i="3"/>
  <c r="AK80" i="3" l="1"/>
  <c r="AI80" i="3" s="1"/>
  <c r="AM139" i="3"/>
  <c r="AL140" i="3"/>
  <c r="AN141" i="3" s="1"/>
  <c r="X138" i="3"/>
  <c r="Y138" i="3" s="1"/>
  <c r="U138" i="3"/>
  <c r="AA139" i="3"/>
  <c r="T139" i="3" s="1"/>
  <c r="Z139" i="3"/>
  <c r="V139" i="3" s="1"/>
  <c r="Z140" i="3" s="1"/>
  <c r="BH55" i="3"/>
  <c r="BI55" i="3" s="1"/>
  <c r="W138" i="3"/>
  <c r="BG54" i="3"/>
  <c r="BE54" i="3" s="1"/>
  <c r="BF53" i="3"/>
  <c r="BO57" i="3"/>
  <c r="BP58" i="3"/>
  <c r="BN58" i="3" s="1"/>
  <c r="BJ56" i="3"/>
  <c r="BK56" i="3"/>
  <c r="AJ80" i="3" l="1"/>
  <c r="AM140" i="3"/>
  <c r="AL141" i="3"/>
  <c r="AN142" i="3" s="1"/>
  <c r="U139" i="3"/>
  <c r="X139" i="3"/>
  <c r="Y139" i="3" s="1"/>
  <c r="AA140" i="3"/>
  <c r="T140" i="3" s="1"/>
  <c r="AA141" i="3" s="1"/>
  <c r="T141" i="3" s="1"/>
  <c r="V140" i="3"/>
  <c r="BH56" i="3"/>
  <c r="BI56" i="3" s="1"/>
  <c r="W139" i="3"/>
  <c r="BF54" i="3"/>
  <c r="BG55" i="3"/>
  <c r="BE55" i="3" s="1"/>
  <c r="BO58" i="3"/>
  <c r="BP59" i="3"/>
  <c r="BN59" i="3" s="1"/>
  <c r="BJ57" i="3"/>
  <c r="BK57" i="3"/>
  <c r="AK81" i="3" l="1"/>
  <c r="AI81" i="3" s="1"/>
  <c r="AM141" i="3"/>
  <c r="AL142" i="3"/>
  <c r="AN143" i="3" s="1"/>
  <c r="U141" i="3"/>
  <c r="U140" i="3"/>
  <c r="X140" i="3"/>
  <c r="Y140" i="3" s="1"/>
  <c r="BH57" i="3"/>
  <c r="BI57" i="3" s="1"/>
  <c r="Z141" i="3"/>
  <c r="V141" i="3" s="1"/>
  <c r="AA142" i="3"/>
  <c r="T142" i="3" s="1"/>
  <c r="W140" i="3"/>
  <c r="BF55" i="3"/>
  <c r="BG56" i="3"/>
  <c r="BE56" i="3" s="1"/>
  <c r="BO59" i="3"/>
  <c r="BP60" i="3"/>
  <c r="BN60" i="3" s="1"/>
  <c r="BJ58" i="3"/>
  <c r="BK58" i="3"/>
  <c r="AJ81" i="3" l="1"/>
  <c r="AM142" i="3"/>
  <c r="AL143" i="3"/>
  <c r="AN144" i="3" s="1"/>
  <c r="U142" i="3"/>
  <c r="X141" i="3"/>
  <c r="Y141" i="3" s="1"/>
  <c r="Z142" i="3"/>
  <c r="V142" i="3" s="1"/>
  <c r="AA143" i="3"/>
  <c r="T143" i="3" s="1"/>
  <c r="W141" i="3"/>
  <c r="BG57" i="3"/>
  <c r="BE57" i="3" s="1"/>
  <c r="BF56" i="3"/>
  <c r="BH58" i="3"/>
  <c r="BI58" i="3" s="1"/>
  <c r="BO60" i="3"/>
  <c r="BP61" i="3"/>
  <c r="BN61" i="3" s="1"/>
  <c r="BK59" i="3"/>
  <c r="BJ59" i="3"/>
  <c r="AK82" i="3" l="1"/>
  <c r="AI82" i="3" s="1"/>
  <c r="AM143" i="3"/>
  <c r="AL144" i="3"/>
  <c r="AN145" i="3" s="1"/>
  <c r="U143" i="3"/>
  <c r="X142" i="3"/>
  <c r="Y142" i="3" s="1"/>
  <c r="Z143" i="3"/>
  <c r="V143" i="3" s="1"/>
  <c r="X143" i="3" s="1"/>
  <c r="AA144" i="3"/>
  <c r="T144" i="3" s="1"/>
  <c r="W142" i="3"/>
  <c r="BF57" i="3"/>
  <c r="BG58" i="3"/>
  <c r="BE58" i="3" s="1"/>
  <c r="BH59" i="3"/>
  <c r="BO61" i="3"/>
  <c r="BP62" i="3"/>
  <c r="BN62" i="3" s="1"/>
  <c r="BK60" i="3"/>
  <c r="BJ60" i="3"/>
  <c r="AJ82" i="3" l="1"/>
  <c r="AM144" i="3"/>
  <c r="AL145" i="3"/>
  <c r="AN146" i="3" s="1"/>
  <c r="U144" i="3"/>
  <c r="Y143" i="3"/>
  <c r="Z144" i="3"/>
  <c r="V144" i="3" s="1"/>
  <c r="AA145" i="3"/>
  <c r="T145" i="3" s="1"/>
  <c r="BH60" i="3"/>
  <c r="BI60" i="3" s="1"/>
  <c r="W143" i="3"/>
  <c r="BI59" i="3"/>
  <c r="BG59" i="3"/>
  <c r="BE59" i="3" s="1"/>
  <c r="BF58" i="3"/>
  <c r="BO62" i="3"/>
  <c r="BP63" i="3"/>
  <c r="BN63" i="3" s="1"/>
  <c r="BJ61" i="3"/>
  <c r="BK61" i="3"/>
  <c r="AK83" i="3" l="1"/>
  <c r="AI83" i="3" s="1"/>
  <c r="AM145" i="3"/>
  <c r="AL146" i="3"/>
  <c r="AN147" i="3" s="1"/>
  <c r="X144" i="3"/>
  <c r="Y144" i="3" s="1"/>
  <c r="U145" i="3"/>
  <c r="Z145" i="3"/>
  <c r="V145" i="3" s="1"/>
  <c r="X145" i="3" s="1"/>
  <c r="BH61" i="3"/>
  <c r="BI61" i="3" s="1"/>
  <c r="AA146" i="3"/>
  <c r="T146" i="3" s="1"/>
  <c r="W144" i="3"/>
  <c r="BG60" i="3"/>
  <c r="BE60" i="3" s="1"/>
  <c r="BF59" i="3"/>
  <c r="BO63" i="3"/>
  <c r="BP64" i="3"/>
  <c r="BN64" i="3" s="1"/>
  <c r="BJ62" i="3"/>
  <c r="BK62" i="3"/>
  <c r="AJ83" i="3" l="1"/>
  <c r="AM146" i="3"/>
  <c r="AL147" i="3"/>
  <c r="AN148" i="3" s="1"/>
  <c r="BH62" i="3"/>
  <c r="U146" i="3"/>
  <c r="Y145" i="3"/>
  <c r="Z146" i="3"/>
  <c r="V146" i="3" s="1"/>
  <c r="AA147" i="3"/>
  <c r="T147" i="3" s="1"/>
  <c r="W145" i="3"/>
  <c r="BF60" i="3"/>
  <c r="BG61" i="3"/>
  <c r="BE61" i="3" s="1"/>
  <c r="BO64" i="3"/>
  <c r="BP65" i="3"/>
  <c r="BN65" i="3" s="1"/>
  <c r="BJ63" i="3"/>
  <c r="BK63" i="3"/>
  <c r="BI62" i="3"/>
  <c r="AK84" i="3" l="1"/>
  <c r="AI84" i="3" s="1"/>
  <c r="AM147" i="3"/>
  <c r="AL148" i="3"/>
  <c r="AN149" i="3" s="1"/>
  <c r="U147" i="3"/>
  <c r="X146" i="3"/>
  <c r="Y146" i="3" s="1"/>
  <c r="Z147" i="3"/>
  <c r="V147" i="3" s="1"/>
  <c r="X147" i="3" s="1"/>
  <c r="AA148" i="3"/>
  <c r="W146" i="3"/>
  <c r="BG62" i="3"/>
  <c r="BE62" i="3" s="1"/>
  <c r="BF61" i="3"/>
  <c r="BH63" i="3"/>
  <c r="BO65" i="3"/>
  <c r="BP66" i="3"/>
  <c r="BN66" i="3" s="1"/>
  <c r="BK64" i="3"/>
  <c r="BJ64" i="3"/>
  <c r="AJ84" i="3" l="1"/>
  <c r="AK85" i="3"/>
  <c r="AI85" i="3" s="1"/>
  <c r="AM148" i="3"/>
  <c r="AL149" i="3"/>
  <c r="AN150" i="3" s="1"/>
  <c r="Y147" i="3"/>
  <c r="Z148" i="3"/>
  <c r="V148" i="3" s="1"/>
  <c r="T148" i="3"/>
  <c r="W147" i="3"/>
  <c r="BH64" i="3"/>
  <c r="BI63" i="3"/>
  <c r="BF62" i="3"/>
  <c r="BG63" i="3"/>
  <c r="BE63" i="3" s="1"/>
  <c r="BO66" i="3"/>
  <c r="BP67" i="3"/>
  <c r="BN67" i="3" s="1"/>
  <c r="BJ65" i="3"/>
  <c r="BK65" i="3"/>
  <c r="BI64" i="3"/>
  <c r="AJ85" i="3" l="1"/>
  <c r="AM149" i="3"/>
  <c r="AL150" i="3"/>
  <c r="AN151" i="3" s="1"/>
  <c r="U148" i="3"/>
  <c r="X148" i="3"/>
  <c r="Y148" i="3" s="1"/>
  <c r="AA149" i="3"/>
  <c r="T149" i="3" s="1"/>
  <c r="Z149" i="3"/>
  <c r="V149" i="3" s="1"/>
  <c r="W148" i="3"/>
  <c r="BG64" i="3"/>
  <c r="BE64" i="3" s="1"/>
  <c r="BF63" i="3"/>
  <c r="BH65" i="3"/>
  <c r="BI65" i="3" s="1"/>
  <c r="BO67" i="3"/>
  <c r="BP68" i="3"/>
  <c r="BN68" i="3" s="1"/>
  <c r="BK66" i="3"/>
  <c r="BJ66" i="3"/>
  <c r="AK86" i="3" l="1"/>
  <c r="AI86" i="3" s="1"/>
  <c r="AM150" i="3"/>
  <c r="AL151" i="3"/>
  <c r="AN152" i="3" s="1"/>
  <c r="AA150" i="3"/>
  <c r="T150" i="3" s="1"/>
  <c r="AA151" i="3" s="1"/>
  <c r="T151" i="3" s="1"/>
  <c r="U149" i="3"/>
  <c r="X149" i="3"/>
  <c r="Y149" i="3" s="1"/>
  <c r="Z150" i="3"/>
  <c r="V150" i="3" s="1"/>
  <c r="W149" i="3"/>
  <c r="BH66" i="3"/>
  <c r="BI66" i="3" s="1"/>
  <c r="BF64" i="3"/>
  <c r="BG65" i="3"/>
  <c r="BE65" i="3" s="1"/>
  <c r="BO68" i="3"/>
  <c r="BP69" i="3"/>
  <c r="BN69" i="3" s="1"/>
  <c r="BJ67" i="3"/>
  <c r="BK67" i="3"/>
  <c r="AJ86" i="3" l="1"/>
  <c r="AM151" i="3"/>
  <c r="AL152" i="3"/>
  <c r="AN153" i="3" s="1"/>
  <c r="U151" i="3"/>
  <c r="X150" i="3"/>
  <c r="Y150" i="3" s="1"/>
  <c r="U150" i="3"/>
  <c r="Z151" i="3"/>
  <c r="V151" i="3" s="1"/>
  <c r="Z152" i="3" s="1"/>
  <c r="AA152" i="3"/>
  <c r="T152" i="3" s="1"/>
  <c r="W150" i="3"/>
  <c r="BF65" i="3"/>
  <c r="BG66" i="3"/>
  <c r="BE66" i="3" s="1"/>
  <c r="BH67" i="3"/>
  <c r="BO69" i="3"/>
  <c r="BP70" i="3"/>
  <c r="BN70" i="3" s="1"/>
  <c r="BJ68" i="3"/>
  <c r="BK68" i="3"/>
  <c r="AK87" i="3" l="1"/>
  <c r="AI87" i="3" s="1"/>
  <c r="AM152" i="3"/>
  <c r="AL153" i="3"/>
  <c r="AN154" i="3" s="1"/>
  <c r="X151" i="3"/>
  <c r="Y151" i="3" s="1"/>
  <c r="U152" i="3"/>
  <c r="V152" i="3"/>
  <c r="X152" i="3" s="1"/>
  <c r="AA153" i="3"/>
  <c r="T153" i="3" s="1"/>
  <c r="W151" i="3"/>
  <c r="BG67" i="3"/>
  <c r="BE67" i="3" s="1"/>
  <c r="BF66" i="3"/>
  <c r="BH68" i="3"/>
  <c r="BI67" i="3"/>
  <c r="BO70" i="3"/>
  <c r="BP71" i="3"/>
  <c r="BN71" i="3" s="1"/>
  <c r="BJ69" i="3"/>
  <c r="BK69" i="3"/>
  <c r="AJ87" i="3" l="1"/>
  <c r="AM153" i="3"/>
  <c r="AL154" i="3"/>
  <c r="AN155" i="3" s="1"/>
  <c r="U153" i="3"/>
  <c r="Y152" i="3"/>
  <c r="Z153" i="3"/>
  <c r="V153" i="3" s="1"/>
  <c r="AA154" i="3"/>
  <c r="T154" i="3" s="1"/>
  <c r="W152" i="3"/>
  <c r="BH69" i="3"/>
  <c r="BI69" i="3" s="1"/>
  <c r="BF67" i="3"/>
  <c r="BG68" i="3"/>
  <c r="BE68" i="3" s="1"/>
  <c r="BI68" i="3"/>
  <c r="BO71" i="3"/>
  <c r="BP72" i="3"/>
  <c r="BN72" i="3" s="1"/>
  <c r="BK70" i="3"/>
  <c r="BJ70" i="3"/>
  <c r="AK88" i="3" l="1"/>
  <c r="AI88" i="3" s="1"/>
  <c r="AM154" i="3"/>
  <c r="AL155" i="3"/>
  <c r="AN156" i="3" s="1"/>
  <c r="Z154" i="3"/>
  <c r="V154" i="3" s="1"/>
  <c r="X154" i="3" s="1"/>
  <c r="X153" i="3"/>
  <c r="Y153" i="3" s="1"/>
  <c r="U154" i="3"/>
  <c r="AA155" i="3"/>
  <c r="T155" i="3" s="1"/>
  <c r="W153" i="3"/>
  <c r="BF68" i="3"/>
  <c r="BG69" i="3"/>
  <c r="BE69" i="3" s="1"/>
  <c r="BH70" i="3"/>
  <c r="BI70" i="3" s="1"/>
  <c r="BO72" i="3"/>
  <c r="BP73" i="3"/>
  <c r="BN73" i="3" s="1"/>
  <c r="BK71" i="3"/>
  <c r="BJ71" i="3"/>
  <c r="AJ88" i="3" l="1"/>
  <c r="AM155" i="3"/>
  <c r="AL156" i="3"/>
  <c r="AN157" i="3" s="1"/>
  <c r="U155" i="3"/>
  <c r="Y154" i="3"/>
  <c r="Z155" i="3"/>
  <c r="V155" i="3" s="1"/>
  <c r="AA156" i="3"/>
  <c r="T156" i="3" s="1"/>
  <c r="W154" i="3"/>
  <c r="BH71" i="3"/>
  <c r="BI71" i="3" s="1"/>
  <c r="BG70" i="3"/>
  <c r="BE70" i="3" s="1"/>
  <c r="BF69" i="3"/>
  <c r="BO73" i="3"/>
  <c r="BP74" i="3"/>
  <c r="BN74" i="3" s="1"/>
  <c r="BJ72" i="3"/>
  <c r="BK72" i="3"/>
  <c r="AK89" i="3" l="1"/>
  <c r="AI89" i="3" s="1"/>
  <c r="AM156" i="3"/>
  <c r="AL157" i="3"/>
  <c r="AN158" i="3" s="1"/>
  <c r="X155" i="3"/>
  <c r="Y155" i="3" s="1"/>
  <c r="U156" i="3"/>
  <c r="Z156" i="3"/>
  <c r="V156" i="3" s="1"/>
  <c r="X156" i="3" s="1"/>
  <c r="AA157" i="3"/>
  <c r="T157" i="3" s="1"/>
  <c r="W155" i="3"/>
  <c r="BF70" i="3"/>
  <c r="BG71" i="3"/>
  <c r="BE71" i="3" s="1"/>
  <c r="BH72" i="3"/>
  <c r="BO74" i="3"/>
  <c r="BP75" i="3"/>
  <c r="BN75" i="3" s="1"/>
  <c r="BJ73" i="3"/>
  <c r="BK73" i="3"/>
  <c r="AJ89" i="3" l="1"/>
  <c r="AM157" i="3"/>
  <c r="AL158" i="3"/>
  <c r="AN159" i="3" s="1"/>
  <c r="U157" i="3"/>
  <c r="Y156" i="3"/>
  <c r="Z157" i="3"/>
  <c r="V157" i="3" s="1"/>
  <c r="X157" i="3" s="1"/>
  <c r="AA158" i="3"/>
  <c r="BH73" i="3"/>
  <c r="W156" i="3"/>
  <c r="BF71" i="3"/>
  <c r="BG72" i="3"/>
  <c r="BE72" i="3" s="1"/>
  <c r="BI72" i="3"/>
  <c r="BO75" i="3"/>
  <c r="BP76" i="3"/>
  <c r="BN76" i="3" s="1"/>
  <c r="BJ74" i="3"/>
  <c r="BK74" i="3"/>
  <c r="AK90" i="3" l="1"/>
  <c r="AI90" i="3" s="1"/>
  <c r="AM158" i="3"/>
  <c r="AL159" i="3"/>
  <c r="AN160" i="3" s="1"/>
  <c r="Y157" i="3"/>
  <c r="Z158" i="3"/>
  <c r="V158" i="3" s="1"/>
  <c r="BH74" i="3"/>
  <c r="BI74" i="3" s="1"/>
  <c r="T158" i="3"/>
  <c r="BI73" i="3"/>
  <c r="W157" i="3"/>
  <c r="BF72" i="3"/>
  <c r="BG73" i="3"/>
  <c r="BE73" i="3" s="1"/>
  <c r="BO76" i="3"/>
  <c r="BP77" i="3"/>
  <c r="BN77" i="3" s="1"/>
  <c r="BK75" i="3"/>
  <c r="BJ75" i="3"/>
  <c r="AJ90" i="3" l="1"/>
  <c r="AL160" i="3"/>
  <c r="AN161" i="3" s="1"/>
  <c r="AM159" i="3"/>
  <c r="X158" i="3"/>
  <c r="Y158" i="3" s="1"/>
  <c r="U158" i="3"/>
  <c r="BH75" i="3"/>
  <c r="BI75" i="3" s="1"/>
  <c r="Z159" i="3"/>
  <c r="V159" i="3" s="1"/>
  <c r="AA159" i="3"/>
  <c r="W158" i="3"/>
  <c r="BG74" i="3"/>
  <c r="BE74" i="3" s="1"/>
  <c r="BF73" i="3"/>
  <c r="BO77" i="3"/>
  <c r="BP78" i="3"/>
  <c r="BN78" i="3" s="1"/>
  <c r="BK76" i="3"/>
  <c r="BJ76" i="3"/>
  <c r="AK91" i="3" l="1"/>
  <c r="AI91" i="3" s="1"/>
  <c r="AM160" i="3"/>
  <c r="AL161" i="3"/>
  <c r="AN162" i="3" s="1"/>
  <c r="BH76" i="3"/>
  <c r="BI76" i="3" s="1"/>
  <c r="Z160" i="3"/>
  <c r="V160" i="3" s="1"/>
  <c r="T159" i="3"/>
  <c r="W159" i="3"/>
  <c r="BG75" i="3"/>
  <c r="BE75" i="3" s="1"/>
  <c r="BF74" i="3"/>
  <c r="BO78" i="3"/>
  <c r="BP79" i="3"/>
  <c r="BN79" i="3" s="1"/>
  <c r="BJ77" i="3"/>
  <c r="BH77" i="3" s="1"/>
  <c r="BK77" i="3"/>
  <c r="AJ91" i="3" l="1"/>
  <c r="AM161" i="3"/>
  <c r="AL162" i="3"/>
  <c r="AN163" i="3" s="1"/>
  <c r="U159" i="3"/>
  <c r="X159" i="3"/>
  <c r="Y159" i="3" s="1"/>
  <c r="AA160" i="3"/>
  <c r="T160" i="3" s="1"/>
  <c r="W160" i="3"/>
  <c r="BF75" i="3"/>
  <c r="BG76" i="3"/>
  <c r="BE76" i="3" s="1"/>
  <c r="BO79" i="3"/>
  <c r="BP80" i="3"/>
  <c r="BN80" i="3" s="1"/>
  <c r="BJ78" i="3"/>
  <c r="BH78" i="3" s="1"/>
  <c r="BK78" i="3"/>
  <c r="BI77" i="3"/>
  <c r="AK92" i="3" l="1"/>
  <c r="AI92" i="3" s="1"/>
  <c r="AM162" i="3"/>
  <c r="AL163" i="3"/>
  <c r="AN164" i="3" s="1"/>
  <c r="U160" i="3"/>
  <c r="X160" i="3"/>
  <c r="Y160" i="3" s="1"/>
  <c r="AA161" i="3"/>
  <c r="T161" i="3" s="1"/>
  <c r="Z161" i="3"/>
  <c r="V161" i="3" s="1"/>
  <c r="BF76" i="3"/>
  <c r="BG77" i="3"/>
  <c r="BE77" i="3" s="1"/>
  <c r="BO80" i="3"/>
  <c r="BP81" i="3"/>
  <c r="BN81" i="3" s="1"/>
  <c r="BJ79" i="3"/>
  <c r="BH79" i="3" s="1"/>
  <c r="BK79" i="3"/>
  <c r="BI78" i="3"/>
  <c r="AJ92" i="3" l="1"/>
  <c r="AM163" i="3"/>
  <c r="AL164" i="3"/>
  <c r="AN165" i="3" s="1"/>
  <c r="U161" i="3"/>
  <c r="X161" i="3"/>
  <c r="Y161" i="3" s="1"/>
  <c r="AA162" i="3"/>
  <c r="T162" i="3" s="1"/>
  <c r="W161" i="3"/>
  <c r="Z162" i="3"/>
  <c r="V162" i="3" s="1"/>
  <c r="BG78" i="3"/>
  <c r="BE78" i="3" s="1"/>
  <c r="BF77" i="3"/>
  <c r="BO81" i="3"/>
  <c r="BP82" i="3"/>
  <c r="BN82" i="3" s="1"/>
  <c r="BK80" i="3"/>
  <c r="BJ80" i="3"/>
  <c r="BH80" i="3" s="1"/>
  <c r="BI79" i="3"/>
  <c r="AK93" i="3" l="1"/>
  <c r="AI93" i="3" s="1"/>
  <c r="AL165" i="3"/>
  <c r="AN166" i="3" s="1"/>
  <c r="AM164" i="3"/>
  <c r="X162" i="3"/>
  <c r="Y162" i="3" s="1"/>
  <c r="U162" i="3"/>
  <c r="AA163" i="3"/>
  <c r="T163" i="3" s="1"/>
  <c r="Z163" i="3"/>
  <c r="V163" i="3" s="1"/>
  <c r="W162" i="3"/>
  <c r="BG79" i="3"/>
  <c r="BE79" i="3" s="1"/>
  <c r="BF78" i="3"/>
  <c r="BO82" i="3"/>
  <c r="BP83" i="3"/>
  <c r="BN83" i="3" s="1"/>
  <c r="BJ81" i="3"/>
  <c r="BH81" i="3" s="1"/>
  <c r="BK81" i="3"/>
  <c r="BI80" i="3"/>
  <c r="AJ93" i="3" l="1"/>
  <c r="AM165" i="3"/>
  <c r="AL166" i="3"/>
  <c r="AN167" i="3" s="1"/>
  <c r="U163" i="3"/>
  <c r="X163" i="3"/>
  <c r="Y163" i="3" s="1"/>
  <c r="AA164" i="3"/>
  <c r="T164" i="3" s="1"/>
  <c r="Z164" i="3"/>
  <c r="V164" i="3" s="1"/>
  <c r="W163" i="3"/>
  <c r="BG80" i="3"/>
  <c r="BE80" i="3" s="1"/>
  <c r="BF79" i="3"/>
  <c r="BO83" i="3"/>
  <c r="BP84" i="3"/>
  <c r="BN84" i="3" s="1"/>
  <c r="BK82" i="3"/>
  <c r="BJ82" i="3"/>
  <c r="BH82" i="3" s="1"/>
  <c r="BI81" i="3"/>
  <c r="AK94" i="3" l="1"/>
  <c r="AI94" i="3" s="1"/>
  <c r="AM166" i="3"/>
  <c r="AL167" i="3"/>
  <c r="AN168" i="3" s="1"/>
  <c r="U164" i="3"/>
  <c r="X164" i="3"/>
  <c r="Y164" i="3" s="1"/>
  <c r="AA165" i="3"/>
  <c r="T165" i="3" s="1"/>
  <c r="Z165" i="3"/>
  <c r="V165" i="3" s="1"/>
  <c r="W164" i="3"/>
  <c r="BG81" i="3"/>
  <c r="BE81" i="3" s="1"/>
  <c r="BF80" i="3"/>
  <c r="BO84" i="3"/>
  <c r="BP85" i="3"/>
  <c r="BN85" i="3" s="1"/>
  <c r="BJ83" i="3"/>
  <c r="BH83" i="3" s="1"/>
  <c r="BK83" i="3"/>
  <c r="BI82" i="3"/>
  <c r="AJ94" i="3" l="1"/>
  <c r="AM167" i="3"/>
  <c r="AL168" i="3"/>
  <c r="AN169" i="3" s="1"/>
  <c r="U165" i="3"/>
  <c r="X165" i="3"/>
  <c r="Y165" i="3" s="1"/>
  <c r="AA166" i="3"/>
  <c r="T166" i="3" s="1"/>
  <c r="Z166" i="3"/>
  <c r="V166" i="3" s="1"/>
  <c r="W165" i="3"/>
  <c r="BF81" i="3"/>
  <c r="BG82" i="3"/>
  <c r="BE82" i="3" s="1"/>
  <c r="BO85" i="3"/>
  <c r="BP86" i="3"/>
  <c r="BN86" i="3" s="1"/>
  <c r="BJ84" i="3"/>
  <c r="BH84" i="3" s="1"/>
  <c r="BK84" i="3"/>
  <c r="BI83" i="3"/>
  <c r="AK95" i="3" l="1"/>
  <c r="AI95" i="3" s="1"/>
  <c r="AM168" i="3"/>
  <c r="AL169" i="3"/>
  <c r="AN170" i="3" s="1"/>
  <c r="X166" i="3"/>
  <c r="Y166" i="3" s="1"/>
  <c r="U166" i="3"/>
  <c r="AA167" i="3"/>
  <c r="T167" i="3" s="1"/>
  <c r="Z167" i="3"/>
  <c r="V167" i="3" s="1"/>
  <c r="W166" i="3"/>
  <c r="BF82" i="3"/>
  <c r="BG83" i="3"/>
  <c r="BE83" i="3" s="1"/>
  <c r="BO86" i="3"/>
  <c r="BP87" i="3"/>
  <c r="BN87" i="3" s="1"/>
  <c r="BJ85" i="3"/>
  <c r="BH85" i="3" s="1"/>
  <c r="BK85" i="3"/>
  <c r="BI84" i="3"/>
  <c r="AJ95" i="3" l="1"/>
  <c r="AM169" i="3"/>
  <c r="AL170" i="3"/>
  <c r="AN171" i="3" s="1"/>
  <c r="U167" i="3"/>
  <c r="X167" i="3"/>
  <c r="Y167" i="3" s="1"/>
  <c r="AA168" i="3"/>
  <c r="T168" i="3" s="1"/>
  <c r="Z168" i="3"/>
  <c r="V168" i="3" s="1"/>
  <c r="W167" i="3"/>
  <c r="BG84" i="3"/>
  <c r="BE84" i="3" s="1"/>
  <c r="BF83" i="3"/>
  <c r="BO87" i="3"/>
  <c r="BP88" i="3"/>
  <c r="BN88" i="3" s="1"/>
  <c r="BK86" i="3"/>
  <c r="BJ86" i="3"/>
  <c r="BH86" i="3" s="1"/>
  <c r="BI85" i="3"/>
  <c r="AK96" i="3" l="1"/>
  <c r="AI96" i="3" s="1"/>
  <c r="AM170" i="3"/>
  <c r="AL171" i="3"/>
  <c r="AN172" i="3" s="1"/>
  <c r="U168" i="3"/>
  <c r="X168" i="3"/>
  <c r="Y168" i="3" s="1"/>
  <c r="AA169" i="3"/>
  <c r="T169" i="3" s="1"/>
  <c r="Z169" i="3"/>
  <c r="V169" i="3" s="1"/>
  <c r="W168" i="3"/>
  <c r="BG85" i="3"/>
  <c r="BE85" i="3" s="1"/>
  <c r="BF84" i="3"/>
  <c r="BO88" i="3"/>
  <c r="BP89" i="3"/>
  <c r="BN89" i="3" s="1"/>
  <c r="BK87" i="3"/>
  <c r="BJ87" i="3"/>
  <c r="BH87" i="3" s="1"/>
  <c r="BI86" i="3"/>
  <c r="AJ96" i="3" l="1"/>
  <c r="AM171" i="3"/>
  <c r="AL172" i="3"/>
  <c r="AN173" i="3" s="1"/>
  <c r="U169" i="3"/>
  <c r="X169" i="3"/>
  <c r="Y169" i="3" s="1"/>
  <c r="AA170" i="3"/>
  <c r="T170" i="3" s="1"/>
  <c r="Z170" i="3"/>
  <c r="V170" i="3" s="1"/>
  <c r="W169" i="3"/>
  <c r="BF85" i="3"/>
  <c r="BG86" i="3"/>
  <c r="BE86" i="3" s="1"/>
  <c r="BO89" i="3"/>
  <c r="BP90" i="3"/>
  <c r="BN90" i="3" s="1"/>
  <c r="BJ88" i="3"/>
  <c r="BH88" i="3" s="1"/>
  <c r="BK88" i="3"/>
  <c r="BI87" i="3"/>
  <c r="AK97" i="3" l="1"/>
  <c r="AI97" i="3" s="1"/>
  <c r="AM172" i="3"/>
  <c r="AL173" i="3"/>
  <c r="AN174" i="3" s="1"/>
  <c r="X170" i="3"/>
  <c r="Y170" i="3" s="1"/>
  <c r="U170" i="3"/>
  <c r="AA171" i="3"/>
  <c r="T171" i="3" s="1"/>
  <c r="Z171" i="3"/>
  <c r="V171" i="3" s="1"/>
  <c r="W170" i="3"/>
  <c r="BG87" i="3"/>
  <c r="BE87" i="3" s="1"/>
  <c r="BF86" i="3"/>
  <c r="BO90" i="3"/>
  <c r="BP91" i="3"/>
  <c r="BN91" i="3" s="1"/>
  <c r="BJ89" i="3"/>
  <c r="BH89" i="3" s="1"/>
  <c r="BK89" i="3"/>
  <c r="BI88" i="3"/>
  <c r="AJ97" i="3" l="1"/>
  <c r="AK98" i="3"/>
  <c r="AI98" i="3" s="1"/>
  <c r="AM173" i="3"/>
  <c r="AL174" i="3"/>
  <c r="AN175" i="3" s="1"/>
  <c r="U171" i="3"/>
  <c r="X171" i="3"/>
  <c r="Y171" i="3" s="1"/>
  <c r="AA172" i="3"/>
  <c r="T172" i="3" s="1"/>
  <c r="Z172" i="3"/>
  <c r="V172" i="3" s="1"/>
  <c r="W171" i="3"/>
  <c r="BG88" i="3"/>
  <c r="BE88" i="3" s="1"/>
  <c r="BF87" i="3"/>
  <c r="BO91" i="3"/>
  <c r="BP92" i="3"/>
  <c r="BN92" i="3" s="1"/>
  <c r="BJ90" i="3"/>
  <c r="BH90" i="3" s="1"/>
  <c r="BK90" i="3"/>
  <c r="BI89" i="3"/>
  <c r="AJ98" i="3" l="1"/>
  <c r="AM174" i="3"/>
  <c r="AL175" i="3"/>
  <c r="AN176" i="3" s="1"/>
  <c r="U172" i="3"/>
  <c r="X172" i="3"/>
  <c r="Y172" i="3" s="1"/>
  <c r="AA173" i="3"/>
  <c r="T173" i="3" s="1"/>
  <c r="Z173" i="3"/>
  <c r="V173" i="3" s="1"/>
  <c r="W172" i="3"/>
  <c r="BG89" i="3"/>
  <c r="BE89" i="3" s="1"/>
  <c r="BF88" i="3"/>
  <c r="BO92" i="3"/>
  <c r="BP93" i="3"/>
  <c r="BN93" i="3" s="1"/>
  <c r="BK91" i="3"/>
  <c r="BJ91" i="3"/>
  <c r="BH91" i="3" s="1"/>
  <c r="BI90" i="3"/>
  <c r="AK99" i="3" l="1"/>
  <c r="AI99" i="3" s="1"/>
  <c r="AM175" i="3"/>
  <c r="AL176" i="3"/>
  <c r="AN177" i="3" s="1"/>
  <c r="U173" i="3"/>
  <c r="X173" i="3"/>
  <c r="Y173" i="3" s="1"/>
  <c r="AA174" i="3"/>
  <c r="T174" i="3" s="1"/>
  <c r="Z174" i="3"/>
  <c r="V174" i="3" s="1"/>
  <c r="W173" i="3"/>
  <c r="BF89" i="3"/>
  <c r="BG90" i="3"/>
  <c r="BE90" i="3" s="1"/>
  <c r="BO93" i="3"/>
  <c r="BP94" i="3"/>
  <c r="BN94" i="3" s="1"/>
  <c r="BK92" i="3"/>
  <c r="BJ92" i="3"/>
  <c r="BH92" i="3" s="1"/>
  <c r="BI91" i="3"/>
  <c r="AJ99" i="3" l="1"/>
  <c r="AM176" i="3"/>
  <c r="AL177" i="3"/>
  <c r="AN178" i="3" s="1"/>
  <c r="X174" i="3"/>
  <c r="Y174" i="3" s="1"/>
  <c r="U174" i="3"/>
  <c r="AA175" i="3"/>
  <c r="T175" i="3" s="1"/>
  <c r="Z175" i="3"/>
  <c r="V175" i="3" s="1"/>
  <c r="W174" i="3"/>
  <c r="BF90" i="3"/>
  <c r="BG91" i="3"/>
  <c r="BE91" i="3" s="1"/>
  <c r="BO94" i="3"/>
  <c r="BP95" i="3"/>
  <c r="BN95" i="3" s="1"/>
  <c r="BJ93" i="3"/>
  <c r="BH93" i="3" s="1"/>
  <c r="BK93" i="3"/>
  <c r="BI92" i="3"/>
  <c r="AK100" i="3" l="1"/>
  <c r="AI100" i="3" s="1"/>
  <c r="AM177" i="3"/>
  <c r="AL178" i="3"/>
  <c r="AN179" i="3" s="1"/>
  <c r="U175" i="3"/>
  <c r="X175" i="3"/>
  <c r="Y175" i="3" s="1"/>
  <c r="AA176" i="3"/>
  <c r="T176" i="3" s="1"/>
  <c r="Z176" i="3"/>
  <c r="V176" i="3" s="1"/>
  <c r="W175" i="3"/>
  <c r="BG92" i="3"/>
  <c r="BE92" i="3" s="1"/>
  <c r="BF91" i="3"/>
  <c r="BO95" i="3"/>
  <c r="BP96" i="3"/>
  <c r="BN96" i="3" s="1"/>
  <c r="BJ94" i="3"/>
  <c r="BH94" i="3" s="1"/>
  <c r="BK94" i="3"/>
  <c r="BI93" i="3"/>
  <c r="AJ100" i="3" l="1"/>
  <c r="AM178" i="3"/>
  <c r="AL179" i="3"/>
  <c r="AN180" i="3" s="1"/>
  <c r="U176" i="3"/>
  <c r="X176" i="3"/>
  <c r="Y176" i="3" s="1"/>
  <c r="AA177" i="3"/>
  <c r="T177" i="3" s="1"/>
  <c r="Z177" i="3"/>
  <c r="V177" i="3" s="1"/>
  <c r="W176" i="3"/>
  <c r="BF92" i="3"/>
  <c r="BG93" i="3"/>
  <c r="BE93" i="3" s="1"/>
  <c r="BO96" i="3"/>
  <c r="BP97" i="3"/>
  <c r="BN97" i="3" s="1"/>
  <c r="BJ95" i="3"/>
  <c r="BH95" i="3" s="1"/>
  <c r="BK95" i="3"/>
  <c r="BI94" i="3"/>
  <c r="AK101" i="3" l="1"/>
  <c r="AI101" i="3" s="1"/>
  <c r="AM179" i="3"/>
  <c r="AL180" i="3"/>
  <c r="AN181" i="3" s="1"/>
  <c r="U177" i="3"/>
  <c r="X177" i="3"/>
  <c r="Y177" i="3" s="1"/>
  <c r="AA178" i="3"/>
  <c r="T178" i="3" s="1"/>
  <c r="Z178" i="3"/>
  <c r="V178" i="3" s="1"/>
  <c r="W177" i="3"/>
  <c r="BG94" i="3"/>
  <c r="BE94" i="3" s="1"/>
  <c r="BF93" i="3"/>
  <c r="BO97" i="3"/>
  <c r="BP98" i="3"/>
  <c r="BN98" i="3" s="1"/>
  <c r="BK96" i="3"/>
  <c r="BJ96" i="3"/>
  <c r="BH96" i="3" s="1"/>
  <c r="BI95" i="3"/>
  <c r="AJ101" i="3" l="1"/>
  <c r="AM180" i="3"/>
  <c r="AL181" i="3"/>
  <c r="AN182" i="3" s="1"/>
  <c r="X178" i="3"/>
  <c r="Y178" i="3" s="1"/>
  <c r="U178" i="3"/>
  <c r="AA179" i="3"/>
  <c r="T179" i="3" s="1"/>
  <c r="Z179" i="3"/>
  <c r="V179" i="3" s="1"/>
  <c r="W178" i="3"/>
  <c r="BG95" i="3"/>
  <c r="BE95" i="3" s="1"/>
  <c r="BF94" i="3"/>
  <c r="BO98" i="3"/>
  <c r="BP99" i="3"/>
  <c r="BN99" i="3" s="1"/>
  <c r="BJ97" i="3"/>
  <c r="BH97" i="3" s="1"/>
  <c r="BK97" i="3"/>
  <c r="BI96" i="3"/>
  <c r="AK102" i="3" l="1"/>
  <c r="AI102" i="3" s="1"/>
  <c r="AM181" i="3"/>
  <c r="AL182" i="3"/>
  <c r="AN183" i="3" s="1"/>
  <c r="U179" i="3"/>
  <c r="X179" i="3"/>
  <c r="Y179" i="3" s="1"/>
  <c r="AA180" i="3"/>
  <c r="T180" i="3" s="1"/>
  <c r="Z180" i="3"/>
  <c r="V180" i="3" s="1"/>
  <c r="W179" i="3"/>
  <c r="BF95" i="3"/>
  <c r="BG96" i="3"/>
  <c r="BE96" i="3" s="1"/>
  <c r="BO99" i="3"/>
  <c r="BP100" i="3"/>
  <c r="BN100" i="3" s="1"/>
  <c r="BK98" i="3"/>
  <c r="BJ98" i="3"/>
  <c r="BI97" i="3"/>
  <c r="AJ102" i="3" l="1"/>
  <c r="AM182" i="3"/>
  <c r="AL183" i="3"/>
  <c r="AN184" i="3" s="1"/>
  <c r="U180" i="3"/>
  <c r="X180" i="3"/>
  <c r="Y180" i="3" s="1"/>
  <c r="AA181" i="3"/>
  <c r="T181" i="3" s="1"/>
  <c r="Z181" i="3"/>
  <c r="V181" i="3" s="1"/>
  <c r="W180" i="3"/>
  <c r="BG97" i="3"/>
  <c r="BE97" i="3" s="1"/>
  <c r="BF96" i="3"/>
  <c r="BH98" i="3"/>
  <c r="BO100" i="3"/>
  <c r="BP101" i="3"/>
  <c r="BN101" i="3" s="1"/>
  <c r="BJ99" i="3"/>
  <c r="BK99" i="3"/>
  <c r="AK103" i="3" l="1"/>
  <c r="AI103" i="3" s="1"/>
  <c r="AM183" i="3"/>
  <c r="AL184" i="3"/>
  <c r="AN185" i="3" s="1"/>
  <c r="U181" i="3"/>
  <c r="X181" i="3"/>
  <c r="Y181" i="3" s="1"/>
  <c r="AA182" i="3"/>
  <c r="T182" i="3" s="1"/>
  <c r="Z182" i="3"/>
  <c r="V182" i="3" s="1"/>
  <c r="W181" i="3"/>
  <c r="BH99" i="3"/>
  <c r="BI99" i="3" s="1"/>
  <c r="BI98" i="3"/>
  <c r="BG98" i="3"/>
  <c r="BE98" i="3" s="1"/>
  <c r="BF97" i="3"/>
  <c r="BO101" i="3"/>
  <c r="BP102" i="3"/>
  <c r="BN102" i="3" s="1"/>
  <c r="BK100" i="3"/>
  <c r="BJ100" i="3"/>
  <c r="AJ103" i="3" l="1"/>
  <c r="AM184" i="3"/>
  <c r="AL185" i="3"/>
  <c r="AN186" i="3" s="1"/>
  <c r="X182" i="3"/>
  <c r="Y182" i="3" s="1"/>
  <c r="U182" i="3"/>
  <c r="AA183" i="3"/>
  <c r="T183" i="3" s="1"/>
  <c r="Z183" i="3"/>
  <c r="V183" i="3" s="1"/>
  <c r="W182" i="3"/>
  <c r="BF98" i="3"/>
  <c r="BG99" i="3"/>
  <c r="BE99" i="3" s="1"/>
  <c r="BH100" i="3"/>
  <c r="BO102" i="3"/>
  <c r="BP103" i="3"/>
  <c r="BN103" i="3" s="1"/>
  <c r="BJ101" i="3"/>
  <c r="BK101" i="3"/>
  <c r="AK104" i="3" l="1"/>
  <c r="AI104" i="3" s="1"/>
  <c r="AM185" i="3"/>
  <c r="AL186" i="3"/>
  <c r="AN187" i="3" s="1"/>
  <c r="U183" i="3"/>
  <c r="X183" i="3"/>
  <c r="Y183" i="3" s="1"/>
  <c r="AA184" i="3"/>
  <c r="T184" i="3" s="1"/>
  <c r="Z184" i="3"/>
  <c r="V184" i="3" s="1"/>
  <c r="W183" i="3"/>
  <c r="BH101" i="3"/>
  <c r="BI101" i="3" s="1"/>
  <c r="BI100" i="3"/>
  <c r="BF99" i="3"/>
  <c r="BG100" i="3"/>
  <c r="BE100" i="3" s="1"/>
  <c r="BO103" i="3"/>
  <c r="BP104" i="3"/>
  <c r="BN104" i="3" s="1"/>
  <c r="BJ102" i="3"/>
  <c r="BK102" i="3"/>
  <c r="AJ104" i="3" l="1"/>
  <c r="AM186" i="3"/>
  <c r="AL187" i="3"/>
  <c r="AN188" i="3" s="1"/>
  <c r="U184" i="3"/>
  <c r="X184" i="3"/>
  <c r="Y184" i="3" s="1"/>
  <c r="AA185" i="3"/>
  <c r="T185" i="3" s="1"/>
  <c r="Z185" i="3"/>
  <c r="V185" i="3" s="1"/>
  <c r="W184" i="3"/>
  <c r="BF100" i="3"/>
  <c r="BG101" i="3"/>
  <c r="BE101" i="3" s="1"/>
  <c r="BH102" i="3"/>
  <c r="BO104" i="3"/>
  <c r="BP105" i="3"/>
  <c r="BN105" i="3" s="1"/>
  <c r="BK103" i="3"/>
  <c r="BJ103" i="3"/>
  <c r="AK105" i="3" l="1"/>
  <c r="AI105" i="3" s="1"/>
  <c r="AM187" i="3"/>
  <c r="AL188" i="3"/>
  <c r="AN189" i="3" s="1"/>
  <c r="U185" i="3"/>
  <c r="X185" i="3"/>
  <c r="Y185" i="3" s="1"/>
  <c r="AA186" i="3"/>
  <c r="T186" i="3" s="1"/>
  <c r="Z186" i="3"/>
  <c r="V186" i="3" s="1"/>
  <c r="W185" i="3"/>
  <c r="BH103" i="3"/>
  <c r="BI103" i="3" s="1"/>
  <c r="BG102" i="3"/>
  <c r="BE102" i="3" s="1"/>
  <c r="BF101" i="3"/>
  <c r="BI102" i="3"/>
  <c r="BO105" i="3"/>
  <c r="BP106" i="3"/>
  <c r="BN106" i="3" s="1"/>
  <c r="BJ104" i="3"/>
  <c r="BK104" i="3"/>
  <c r="AJ105" i="3" l="1"/>
  <c r="AK106" i="3"/>
  <c r="AI106" i="3" s="1"/>
  <c r="AM188" i="3"/>
  <c r="AL189" i="3"/>
  <c r="AN190" i="3" s="1"/>
  <c r="X186" i="3"/>
  <c r="Y186" i="3" s="1"/>
  <c r="U186" i="3"/>
  <c r="AA187" i="3"/>
  <c r="T187" i="3" s="1"/>
  <c r="Z187" i="3"/>
  <c r="V187" i="3" s="1"/>
  <c r="W186" i="3"/>
  <c r="BF102" i="3"/>
  <c r="BG103" i="3"/>
  <c r="BE103" i="3" s="1"/>
  <c r="BH104" i="3"/>
  <c r="BI104" i="3" s="1"/>
  <c r="BO106" i="3"/>
  <c r="BP107" i="3"/>
  <c r="BN107" i="3" s="1"/>
  <c r="BJ105" i="3"/>
  <c r="BK105" i="3"/>
  <c r="AJ106" i="3" l="1"/>
  <c r="AM189" i="3"/>
  <c r="AL190" i="3"/>
  <c r="AN191" i="3" s="1"/>
  <c r="U187" i="3"/>
  <c r="X187" i="3"/>
  <c r="Y187" i="3" s="1"/>
  <c r="AA188" i="3"/>
  <c r="T188" i="3" s="1"/>
  <c r="Z188" i="3"/>
  <c r="V188" i="3" s="1"/>
  <c r="W187" i="3"/>
  <c r="BF103" i="3"/>
  <c r="BG104" i="3"/>
  <c r="BE104" i="3" s="1"/>
  <c r="BH105" i="3"/>
  <c r="BI105" i="3" s="1"/>
  <c r="BO107" i="3"/>
  <c r="BP108" i="3"/>
  <c r="BN108" i="3" s="1"/>
  <c r="BJ106" i="3"/>
  <c r="BK106" i="3"/>
  <c r="AK107" i="3" l="1"/>
  <c r="AI107" i="3" s="1"/>
  <c r="AM190" i="3"/>
  <c r="AL191" i="3"/>
  <c r="AN192" i="3" s="1"/>
  <c r="U188" i="3"/>
  <c r="X188" i="3"/>
  <c r="Y188" i="3" s="1"/>
  <c r="AA189" i="3"/>
  <c r="T189" i="3" s="1"/>
  <c r="Z189" i="3"/>
  <c r="V189" i="3" s="1"/>
  <c r="W188" i="3"/>
  <c r="BH106" i="3"/>
  <c r="BI106" i="3" s="1"/>
  <c r="BF104" i="3"/>
  <c r="BG105" i="3"/>
  <c r="BE105" i="3" s="1"/>
  <c r="BO108" i="3"/>
  <c r="BP109" i="3"/>
  <c r="BN109" i="3" s="1"/>
  <c r="BJ107" i="3"/>
  <c r="BK107" i="3"/>
  <c r="AJ107" i="3" l="1"/>
  <c r="AM191" i="3"/>
  <c r="AL192" i="3"/>
  <c r="AN193" i="3" s="1"/>
  <c r="U189" i="3"/>
  <c r="X189" i="3"/>
  <c r="Y189" i="3" s="1"/>
  <c r="AA190" i="3"/>
  <c r="T190" i="3" s="1"/>
  <c r="Z190" i="3"/>
  <c r="V190" i="3" s="1"/>
  <c r="W189" i="3"/>
  <c r="BH107" i="3"/>
  <c r="BI107" i="3" s="1"/>
  <c r="BF105" i="3"/>
  <c r="BG106" i="3"/>
  <c r="BE106" i="3" s="1"/>
  <c r="BO109" i="3"/>
  <c r="BP110" i="3"/>
  <c r="BN110" i="3" s="1"/>
  <c r="BK108" i="3"/>
  <c r="BJ108" i="3"/>
  <c r="AK108" i="3" l="1"/>
  <c r="AI108" i="3" s="1"/>
  <c r="BH108" i="3"/>
  <c r="BI108" i="3" s="1"/>
  <c r="AM192" i="3"/>
  <c r="AL193" i="3"/>
  <c r="AN194" i="3" s="1"/>
  <c r="X190" i="3"/>
  <c r="Y190" i="3" s="1"/>
  <c r="U190" i="3"/>
  <c r="AA191" i="3"/>
  <c r="T191" i="3" s="1"/>
  <c r="Z191" i="3"/>
  <c r="V191" i="3" s="1"/>
  <c r="W190" i="3"/>
  <c r="BF106" i="3"/>
  <c r="BG107" i="3"/>
  <c r="BE107" i="3" s="1"/>
  <c r="BO110" i="3"/>
  <c r="BP111" i="3"/>
  <c r="BN111" i="3" s="1"/>
  <c r="BJ109" i="3"/>
  <c r="BK109" i="3"/>
  <c r="AJ108" i="3" l="1"/>
  <c r="BH109" i="3"/>
  <c r="AM193" i="3"/>
  <c r="AL194" i="3"/>
  <c r="AN195" i="3" s="1"/>
  <c r="U191" i="3"/>
  <c r="X191" i="3"/>
  <c r="Y191" i="3" s="1"/>
  <c r="AA192" i="3"/>
  <c r="T192" i="3" s="1"/>
  <c r="Z192" i="3"/>
  <c r="V192" i="3" s="1"/>
  <c r="W191" i="3"/>
  <c r="BF107" i="3"/>
  <c r="BG108" i="3"/>
  <c r="BE108" i="3" s="1"/>
  <c r="BO111" i="3"/>
  <c r="BP112" i="3"/>
  <c r="BN112" i="3" s="1"/>
  <c r="BJ110" i="3"/>
  <c r="BH110" i="3" s="1"/>
  <c r="BK110" i="3"/>
  <c r="BI109" i="3"/>
  <c r="AK109" i="3" l="1"/>
  <c r="AI109" i="3" s="1"/>
  <c r="AM194" i="3"/>
  <c r="AL195" i="3"/>
  <c r="AN196" i="3" s="1"/>
  <c r="U192" i="3"/>
  <c r="X192" i="3"/>
  <c r="Y192" i="3" s="1"/>
  <c r="AA193" i="3"/>
  <c r="T193" i="3" s="1"/>
  <c r="Z193" i="3"/>
  <c r="V193" i="3" s="1"/>
  <c r="W192" i="3"/>
  <c r="BF108" i="3"/>
  <c r="BG109" i="3"/>
  <c r="BE109" i="3" s="1"/>
  <c r="BO112" i="3"/>
  <c r="BP113" i="3"/>
  <c r="BN113" i="3" s="1"/>
  <c r="BJ111" i="3"/>
  <c r="BH111" i="3" s="1"/>
  <c r="BK111" i="3"/>
  <c r="BI110" i="3"/>
  <c r="AJ109" i="3" l="1"/>
  <c r="AK110" i="3"/>
  <c r="AI110" i="3" s="1"/>
  <c r="AM195" i="3"/>
  <c r="AL196" i="3"/>
  <c r="AN197" i="3" s="1"/>
  <c r="U193" i="3"/>
  <c r="X193" i="3"/>
  <c r="Y193" i="3" s="1"/>
  <c r="AA194" i="3"/>
  <c r="T194" i="3" s="1"/>
  <c r="Z194" i="3"/>
  <c r="V194" i="3" s="1"/>
  <c r="W193" i="3"/>
  <c r="BG110" i="3"/>
  <c r="BE110" i="3" s="1"/>
  <c r="BF109" i="3"/>
  <c r="BO113" i="3"/>
  <c r="BP114" i="3"/>
  <c r="BN114" i="3" s="1"/>
  <c r="BK112" i="3"/>
  <c r="BJ112" i="3"/>
  <c r="BH112" i="3" s="1"/>
  <c r="BI111" i="3"/>
  <c r="AJ110" i="3" l="1"/>
  <c r="AM196" i="3"/>
  <c r="AL197" i="3"/>
  <c r="AN198" i="3" s="1"/>
  <c r="X194" i="3"/>
  <c r="Y194" i="3" s="1"/>
  <c r="U194" i="3"/>
  <c r="AA195" i="3"/>
  <c r="T195" i="3" s="1"/>
  <c r="Z195" i="3"/>
  <c r="V195" i="3" s="1"/>
  <c r="W194" i="3"/>
  <c r="BG111" i="3"/>
  <c r="BE111" i="3" s="1"/>
  <c r="BF110" i="3"/>
  <c r="BO114" i="3"/>
  <c r="BP115" i="3"/>
  <c r="BN115" i="3" s="1"/>
  <c r="BJ113" i="3"/>
  <c r="BH113" i="3" s="1"/>
  <c r="BK113" i="3"/>
  <c r="BI112" i="3"/>
  <c r="AK111" i="3" l="1"/>
  <c r="AI111" i="3" s="1"/>
  <c r="AM197" i="3"/>
  <c r="AL198" i="3"/>
  <c r="AN199" i="3" s="1"/>
  <c r="U195" i="3"/>
  <c r="X195" i="3"/>
  <c r="Y195" i="3" s="1"/>
  <c r="AA196" i="3"/>
  <c r="T196" i="3" s="1"/>
  <c r="Z196" i="3"/>
  <c r="V196" i="3" s="1"/>
  <c r="W195" i="3"/>
  <c r="BF111" i="3"/>
  <c r="BG112" i="3"/>
  <c r="BE112" i="3" s="1"/>
  <c r="BO115" i="3"/>
  <c r="BP116" i="3"/>
  <c r="BN116" i="3" s="1"/>
  <c r="BK114" i="3"/>
  <c r="BJ114" i="3"/>
  <c r="BH114" i="3" s="1"/>
  <c r="BI113" i="3"/>
  <c r="AJ111" i="3" l="1"/>
  <c r="AM198" i="3"/>
  <c r="AL199" i="3"/>
  <c r="AN200" i="3" s="1"/>
  <c r="U196" i="3"/>
  <c r="X196" i="3"/>
  <c r="Y196" i="3" s="1"/>
  <c r="AA197" i="3"/>
  <c r="T197" i="3" s="1"/>
  <c r="Z197" i="3"/>
  <c r="V197" i="3" s="1"/>
  <c r="W196" i="3"/>
  <c r="BF112" i="3"/>
  <c r="BG113" i="3"/>
  <c r="BE113" i="3" s="1"/>
  <c r="BO116" i="3"/>
  <c r="BP117" i="3"/>
  <c r="BN117" i="3" s="1"/>
  <c r="BJ115" i="3"/>
  <c r="BH115" i="3" s="1"/>
  <c r="BK115" i="3"/>
  <c r="BI114" i="3"/>
  <c r="AK112" i="3" l="1"/>
  <c r="AI112" i="3" s="1"/>
  <c r="AM199" i="3"/>
  <c r="AL200" i="3"/>
  <c r="AN201" i="3" s="1"/>
  <c r="U197" i="3"/>
  <c r="X197" i="3"/>
  <c r="Y197" i="3" s="1"/>
  <c r="AA198" i="3"/>
  <c r="T198" i="3" s="1"/>
  <c r="Z198" i="3"/>
  <c r="V198" i="3" s="1"/>
  <c r="W197" i="3"/>
  <c r="BG114" i="3"/>
  <c r="BE114" i="3" s="1"/>
  <c r="BF113" i="3"/>
  <c r="BO117" i="3"/>
  <c r="BP118" i="3"/>
  <c r="BN118" i="3" s="1"/>
  <c r="BK116" i="3"/>
  <c r="BJ116" i="3"/>
  <c r="BH116" i="3" s="1"/>
  <c r="BI115" i="3"/>
  <c r="AJ112" i="3" l="1"/>
  <c r="AM200" i="3"/>
  <c r="AL201" i="3"/>
  <c r="AN202" i="3" s="1"/>
  <c r="X198" i="3"/>
  <c r="Y198" i="3" s="1"/>
  <c r="U198" i="3"/>
  <c r="AA199" i="3"/>
  <c r="T199" i="3" s="1"/>
  <c r="Z199" i="3"/>
  <c r="V199" i="3" s="1"/>
  <c r="W198" i="3"/>
  <c r="BG115" i="3"/>
  <c r="BE115" i="3" s="1"/>
  <c r="BF114" i="3"/>
  <c r="BO118" i="3"/>
  <c r="BP119" i="3"/>
  <c r="BN119" i="3" s="1"/>
  <c r="BJ117" i="3"/>
  <c r="BH117" i="3" s="1"/>
  <c r="BK117" i="3"/>
  <c r="BI116" i="3"/>
  <c r="AK113" i="3" l="1"/>
  <c r="AI113" i="3" s="1"/>
  <c r="AM201" i="3"/>
  <c r="AL202" i="3"/>
  <c r="AN203" i="3" s="1"/>
  <c r="U199" i="3"/>
  <c r="X199" i="3"/>
  <c r="Y199" i="3" s="1"/>
  <c r="AA200" i="3"/>
  <c r="T200" i="3" s="1"/>
  <c r="Z200" i="3"/>
  <c r="V200" i="3" s="1"/>
  <c r="W199" i="3"/>
  <c r="BF115" i="3"/>
  <c r="BG116" i="3"/>
  <c r="BE116" i="3" s="1"/>
  <c r="BO119" i="3"/>
  <c r="BP120" i="3"/>
  <c r="BN120" i="3" s="1"/>
  <c r="BJ118" i="3"/>
  <c r="BH118" i="3" s="1"/>
  <c r="BK118" i="3"/>
  <c r="BI117" i="3"/>
  <c r="AJ113" i="3" l="1"/>
  <c r="AM202" i="3"/>
  <c r="AL203" i="3"/>
  <c r="AN204" i="3" s="1"/>
  <c r="U200" i="3"/>
  <c r="X200" i="3"/>
  <c r="Y200" i="3" s="1"/>
  <c r="AA201" i="3"/>
  <c r="T201" i="3" s="1"/>
  <c r="Z201" i="3"/>
  <c r="V201" i="3" s="1"/>
  <c r="W200" i="3"/>
  <c r="BG117" i="3"/>
  <c r="BE117" i="3" s="1"/>
  <c r="BF116" i="3"/>
  <c r="BO120" i="3"/>
  <c r="BP121" i="3"/>
  <c r="BN121" i="3" s="1"/>
  <c r="BJ119" i="3"/>
  <c r="BH119" i="3" s="1"/>
  <c r="BK119" i="3"/>
  <c r="BI118" i="3"/>
  <c r="AK114" i="3" l="1"/>
  <c r="AI114" i="3" s="1"/>
  <c r="AM203" i="3"/>
  <c r="AL204" i="3"/>
  <c r="AN205" i="3" s="1"/>
  <c r="U201" i="3"/>
  <c r="X201" i="3"/>
  <c r="Y201" i="3" s="1"/>
  <c r="AA202" i="3"/>
  <c r="T202" i="3" s="1"/>
  <c r="Z202" i="3"/>
  <c r="V202" i="3" s="1"/>
  <c r="W201" i="3"/>
  <c r="BG118" i="3"/>
  <c r="BE118" i="3" s="1"/>
  <c r="BF117" i="3"/>
  <c r="BO121" i="3"/>
  <c r="BP122" i="3"/>
  <c r="BN122" i="3" s="1"/>
  <c r="BJ120" i="3"/>
  <c r="BH120" i="3" s="1"/>
  <c r="BK120" i="3"/>
  <c r="BI119" i="3"/>
  <c r="AJ114" i="3" l="1"/>
  <c r="AM204" i="3"/>
  <c r="AL205" i="3"/>
  <c r="AN206" i="3" s="1"/>
  <c r="X202" i="3"/>
  <c r="Y202" i="3" s="1"/>
  <c r="U202" i="3"/>
  <c r="AA203" i="3"/>
  <c r="T203" i="3" s="1"/>
  <c r="Z203" i="3"/>
  <c r="V203" i="3" s="1"/>
  <c r="W202" i="3"/>
  <c r="BF118" i="3"/>
  <c r="BG119" i="3"/>
  <c r="BE119" i="3" s="1"/>
  <c r="BO122" i="3"/>
  <c r="BP123" i="3"/>
  <c r="BN123" i="3" s="1"/>
  <c r="BJ121" i="3"/>
  <c r="BH121" i="3" s="1"/>
  <c r="BK121" i="3"/>
  <c r="BI120" i="3"/>
  <c r="AK115" i="3" l="1"/>
  <c r="AI115" i="3" s="1"/>
  <c r="AM205" i="3"/>
  <c r="AL206" i="3"/>
  <c r="AN207" i="3" s="1"/>
  <c r="U203" i="3"/>
  <c r="X203" i="3"/>
  <c r="Y203" i="3" s="1"/>
  <c r="AA204" i="3"/>
  <c r="T204" i="3" s="1"/>
  <c r="Z204" i="3"/>
  <c r="V204" i="3" s="1"/>
  <c r="W203" i="3"/>
  <c r="BF119" i="3"/>
  <c r="BG120" i="3"/>
  <c r="BE120" i="3" s="1"/>
  <c r="BO123" i="3"/>
  <c r="BP124" i="3"/>
  <c r="BN124" i="3" s="1"/>
  <c r="BJ122" i="3"/>
  <c r="BH122" i="3" s="1"/>
  <c r="BK122" i="3"/>
  <c r="BI121" i="3"/>
  <c r="AJ115" i="3" l="1"/>
  <c r="AM206" i="3"/>
  <c r="AL207" i="3"/>
  <c r="AN208" i="3" s="1"/>
  <c r="U204" i="3"/>
  <c r="X204" i="3"/>
  <c r="Y204" i="3" s="1"/>
  <c r="AA205" i="3"/>
  <c r="T205" i="3" s="1"/>
  <c r="Z205" i="3"/>
  <c r="V205" i="3" s="1"/>
  <c r="W204" i="3"/>
  <c r="BF120" i="3"/>
  <c r="BG121" i="3"/>
  <c r="BE121" i="3" s="1"/>
  <c r="BO124" i="3"/>
  <c r="BP125" i="3"/>
  <c r="BN125" i="3" s="1"/>
  <c r="BJ123" i="3"/>
  <c r="BH123" i="3" s="1"/>
  <c r="BK123" i="3"/>
  <c r="BI122" i="3"/>
  <c r="AK116" i="3" l="1"/>
  <c r="AI116" i="3" s="1"/>
  <c r="AL208" i="3"/>
  <c r="AN209" i="3" s="1"/>
  <c r="AM207" i="3"/>
  <c r="U205" i="3"/>
  <c r="X205" i="3"/>
  <c r="Y205" i="3" s="1"/>
  <c r="AA206" i="3"/>
  <c r="T206" i="3" s="1"/>
  <c r="Z206" i="3"/>
  <c r="V206" i="3" s="1"/>
  <c r="W205" i="3"/>
  <c r="BF121" i="3"/>
  <c r="BG122" i="3"/>
  <c r="BE122" i="3" s="1"/>
  <c r="BO125" i="3"/>
  <c r="BP126" i="3"/>
  <c r="BN126" i="3" s="1"/>
  <c r="BK124" i="3"/>
  <c r="BJ124" i="3"/>
  <c r="BH124" i="3" s="1"/>
  <c r="BI123" i="3"/>
  <c r="AJ116" i="3" l="1"/>
  <c r="AK117" i="3"/>
  <c r="AI117" i="3" s="1"/>
  <c r="AL209" i="3"/>
  <c r="AN210" i="3" s="1"/>
  <c r="AM208" i="3"/>
  <c r="X206" i="3"/>
  <c r="Y206" i="3" s="1"/>
  <c r="U206" i="3"/>
  <c r="AA207" i="3"/>
  <c r="T207" i="3" s="1"/>
  <c r="Z207" i="3"/>
  <c r="V207" i="3" s="1"/>
  <c r="W206" i="3"/>
  <c r="BF122" i="3"/>
  <c r="BG123" i="3"/>
  <c r="BE123" i="3" s="1"/>
  <c r="BO126" i="3"/>
  <c r="BP127" i="3"/>
  <c r="BN127" i="3" s="1"/>
  <c r="BJ125" i="3"/>
  <c r="BH125" i="3" s="1"/>
  <c r="BK125" i="3"/>
  <c r="BI124" i="3"/>
  <c r="AJ117" i="3" l="1"/>
  <c r="AM209" i="3"/>
  <c r="AL210" i="3"/>
  <c r="AN211" i="3" s="1"/>
  <c r="U207" i="3"/>
  <c r="X207" i="3"/>
  <c r="Y207" i="3" s="1"/>
  <c r="AA208" i="3"/>
  <c r="T208" i="3" s="1"/>
  <c r="Z208" i="3"/>
  <c r="V208" i="3" s="1"/>
  <c r="W207" i="3"/>
  <c r="BF123" i="3"/>
  <c r="BG124" i="3"/>
  <c r="BE124" i="3" s="1"/>
  <c r="BO127" i="3"/>
  <c r="BP128" i="3"/>
  <c r="BN128" i="3" s="1"/>
  <c r="BJ126" i="3"/>
  <c r="BH126" i="3" s="1"/>
  <c r="BK126" i="3"/>
  <c r="BI125" i="3"/>
  <c r="AK118" i="3" l="1"/>
  <c r="AI118" i="3" s="1"/>
  <c r="AM210" i="3"/>
  <c r="AL211" i="3"/>
  <c r="AN212" i="3" s="1"/>
  <c r="U208" i="3"/>
  <c r="X208" i="3"/>
  <c r="Y208" i="3" s="1"/>
  <c r="AA209" i="3"/>
  <c r="T209" i="3" s="1"/>
  <c r="Z209" i="3"/>
  <c r="V209" i="3" s="1"/>
  <c r="W208" i="3"/>
  <c r="BG125" i="3"/>
  <c r="BE125" i="3" s="1"/>
  <c r="BF124" i="3"/>
  <c r="BO128" i="3"/>
  <c r="BP129" i="3"/>
  <c r="BN129" i="3" s="1"/>
  <c r="BJ127" i="3"/>
  <c r="BH127" i="3" s="1"/>
  <c r="BK127" i="3"/>
  <c r="BI126" i="3"/>
  <c r="AJ118" i="3" l="1"/>
  <c r="AL212" i="3"/>
  <c r="AN213" i="3" s="1"/>
  <c r="AM211" i="3"/>
  <c r="U209" i="3"/>
  <c r="X209" i="3"/>
  <c r="Y209" i="3" s="1"/>
  <c r="AA210" i="3"/>
  <c r="T210" i="3" s="1"/>
  <c r="Z210" i="3"/>
  <c r="V210" i="3" s="1"/>
  <c r="W209" i="3"/>
  <c r="BG126" i="3"/>
  <c r="BE126" i="3" s="1"/>
  <c r="BF125" i="3"/>
  <c r="BO129" i="3"/>
  <c r="BP130" i="3"/>
  <c r="BN130" i="3" s="1"/>
  <c r="BK128" i="3"/>
  <c r="BJ128" i="3"/>
  <c r="BH128" i="3" s="1"/>
  <c r="BI127" i="3"/>
  <c r="AK119" i="3" l="1"/>
  <c r="AI119" i="3" s="1"/>
  <c r="AM212" i="3"/>
  <c r="AL213" i="3"/>
  <c r="AN214" i="3" s="1"/>
  <c r="X210" i="3"/>
  <c r="Y210" i="3" s="1"/>
  <c r="U210" i="3"/>
  <c r="AA211" i="3"/>
  <c r="T211" i="3" s="1"/>
  <c r="Z211" i="3"/>
  <c r="V211" i="3" s="1"/>
  <c r="W210" i="3"/>
  <c r="BG127" i="3"/>
  <c r="BE127" i="3" s="1"/>
  <c r="BF126" i="3"/>
  <c r="BO130" i="3"/>
  <c r="BP131" i="3"/>
  <c r="BN131" i="3" s="1"/>
  <c r="BJ129" i="3"/>
  <c r="BH129" i="3" s="1"/>
  <c r="BK129" i="3"/>
  <c r="BI128" i="3"/>
  <c r="AJ119" i="3" l="1"/>
  <c r="AM213" i="3"/>
  <c r="AL214" i="3"/>
  <c r="AN215" i="3" s="1"/>
  <c r="U211" i="3"/>
  <c r="X211" i="3"/>
  <c r="Y211" i="3" s="1"/>
  <c r="AA212" i="3"/>
  <c r="T212" i="3" s="1"/>
  <c r="Z212" i="3"/>
  <c r="V212" i="3" s="1"/>
  <c r="W211" i="3"/>
  <c r="BF127" i="3"/>
  <c r="BG128" i="3"/>
  <c r="BE128" i="3" s="1"/>
  <c r="BO131" i="3"/>
  <c r="BP132" i="3"/>
  <c r="BN132" i="3" s="1"/>
  <c r="BK130" i="3"/>
  <c r="BJ130" i="3"/>
  <c r="BH130" i="3" s="1"/>
  <c r="BI129" i="3"/>
  <c r="AK120" i="3" l="1"/>
  <c r="AI120" i="3" s="1"/>
  <c r="AM214" i="3"/>
  <c r="AL215" i="3"/>
  <c r="AN216" i="3" s="1"/>
  <c r="X212" i="3"/>
  <c r="Y212" i="3" s="1"/>
  <c r="U212" i="3"/>
  <c r="AA213" i="3"/>
  <c r="T213" i="3" s="1"/>
  <c r="Z213" i="3"/>
  <c r="V213" i="3" s="1"/>
  <c r="W212" i="3"/>
  <c r="BF128" i="3"/>
  <c r="BG129" i="3"/>
  <c r="BE129" i="3" s="1"/>
  <c r="BO132" i="3"/>
  <c r="BP133" i="3"/>
  <c r="BN133" i="3" s="1"/>
  <c r="BJ131" i="3"/>
  <c r="BH131" i="3" s="1"/>
  <c r="BK131" i="3"/>
  <c r="BI130" i="3"/>
  <c r="AJ120" i="3" l="1"/>
  <c r="AK121" i="3"/>
  <c r="AI121" i="3" s="1"/>
  <c r="AM215" i="3"/>
  <c r="AL216" i="3"/>
  <c r="AN217" i="3" s="1"/>
  <c r="U213" i="3"/>
  <c r="X213" i="3"/>
  <c r="Y213" i="3" s="1"/>
  <c r="AA214" i="3"/>
  <c r="T214" i="3" s="1"/>
  <c r="Z214" i="3"/>
  <c r="V214" i="3" s="1"/>
  <c r="W213" i="3"/>
  <c r="BG130" i="3"/>
  <c r="BE130" i="3" s="1"/>
  <c r="BF129" i="3"/>
  <c r="BO133" i="3"/>
  <c r="BP134" i="3"/>
  <c r="BN134" i="3" s="1"/>
  <c r="BK132" i="3"/>
  <c r="BJ132" i="3"/>
  <c r="BH132" i="3" s="1"/>
  <c r="BI131" i="3"/>
  <c r="AJ121" i="3" l="1"/>
  <c r="AM216" i="3"/>
  <c r="AL217" i="3"/>
  <c r="AN218" i="3" s="1"/>
  <c r="X214" i="3"/>
  <c r="Y214" i="3" s="1"/>
  <c r="U214" i="3"/>
  <c r="AA215" i="3"/>
  <c r="T215" i="3" s="1"/>
  <c r="Z215" i="3"/>
  <c r="V215" i="3" s="1"/>
  <c r="W214" i="3"/>
  <c r="BG131" i="3"/>
  <c r="BE131" i="3" s="1"/>
  <c r="BF130" i="3"/>
  <c r="BO134" i="3"/>
  <c r="BP135" i="3"/>
  <c r="BN135" i="3" s="1"/>
  <c r="BJ133" i="3"/>
  <c r="BH133" i="3" s="1"/>
  <c r="BK133" i="3"/>
  <c r="BI132" i="3"/>
  <c r="AK122" i="3" l="1"/>
  <c r="AI122" i="3" s="1"/>
  <c r="AM217" i="3"/>
  <c r="AL218" i="3"/>
  <c r="AN219" i="3" s="1"/>
  <c r="U215" i="3"/>
  <c r="X215" i="3"/>
  <c r="Y215" i="3" s="1"/>
  <c r="AA216" i="3"/>
  <c r="T216" i="3" s="1"/>
  <c r="Z216" i="3"/>
  <c r="V216" i="3" s="1"/>
  <c r="W215" i="3"/>
  <c r="BF131" i="3"/>
  <c r="BG132" i="3"/>
  <c r="BE132" i="3" s="1"/>
  <c r="BO135" i="3"/>
  <c r="BP136" i="3"/>
  <c r="BN136" i="3" s="1"/>
  <c r="BJ134" i="3"/>
  <c r="BH134" i="3" s="1"/>
  <c r="BK134" i="3"/>
  <c r="BI133" i="3"/>
  <c r="AJ122" i="3" l="1"/>
  <c r="AM218" i="3"/>
  <c r="AL219" i="3"/>
  <c r="AN220" i="3" s="1"/>
  <c r="X216" i="3"/>
  <c r="Y216" i="3" s="1"/>
  <c r="U216" i="3"/>
  <c r="AA217" i="3"/>
  <c r="T217" i="3" s="1"/>
  <c r="Z217" i="3"/>
  <c r="V217" i="3" s="1"/>
  <c r="W216" i="3"/>
  <c r="BF132" i="3"/>
  <c r="BG133" i="3"/>
  <c r="BE133" i="3" s="1"/>
  <c r="BO136" i="3"/>
  <c r="BP137" i="3"/>
  <c r="BN137" i="3" s="1"/>
  <c r="BK135" i="3"/>
  <c r="BJ135" i="3"/>
  <c r="BH135" i="3" s="1"/>
  <c r="BI134" i="3"/>
  <c r="AK123" i="3" l="1"/>
  <c r="AI123" i="3" s="1"/>
  <c r="AM219" i="3"/>
  <c r="AL220" i="3"/>
  <c r="AN221" i="3" s="1"/>
  <c r="U217" i="3"/>
  <c r="X217" i="3"/>
  <c r="Y217" i="3" s="1"/>
  <c r="AA218" i="3"/>
  <c r="T218" i="3" s="1"/>
  <c r="Z218" i="3"/>
  <c r="V218" i="3" s="1"/>
  <c r="W217" i="3"/>
  <c r="BG134" i="3"/>
  <c r="BE134" i="3" s="1"/>
  <c r="BF133" i="3"/>
  <c r="BO137" i="3"/>
  <c r="BP138" i="3"/>
  <c r="BN138" i="3" s="1"/>
  <c r="BJ136" i="3"/>
  <c r="BH136" i="3" s="1"/>
  <c r="BK136" i="3"/>
  <c r="BI135" i="3"/>
  <c r="AJ123" i="3" l="1"/>
  <c r="AM220" i="3"/>
  <c r="AL221" i="3"/>
  <c r="AN222" i="3" s="1"/>
  <c r="X218" i="3"/>
  <c r="Y218" i="3" s="1"/>
  <c r="U218" i="3"/>
  <c r="AA219" i="3"/>
  <c r="T219" i="3" s="1"/>
  <c r="Z219" i="3"/>
  <c r="V219" i="3" s="1"/>
  <c r="W218" i="3"/>
  <c r="BG135" i="3"/>
  <c r="BE135" i="3" s="1"/>
  <c r="BF134" i="3"/>
  <c r="BO138" i="3"/>
  <c r="BP139" i="3"/>
  <c r="BN139" i="3" s="1"/>
  <c r="BJ137" i="3"/>
  <c r="BH137" i="3" s="1"/>
  <c r="BK137" i="3"/>
  <c r="BI136" i="3"/>
  <c r="AK124" i="3" l="1"/>
  <c r="AI124" i="3" s="1"/>
  <c r="AM221" i="3"/>
  <c r="AL222" i="3"/>
  <c r="AN223" i="3" s="1"/>
  <c r="X219" i="3"/>
  <c r="Y219" i="3" s="1"/>
  <c r="U219" i="3"/>
  <c r="AA220" i="3"/>
  <c r="T220" i="3" s="1"/>
  <c r="Z220" i="3"/>
  <c r="V220" i="3" s="1"/>
  <c r="W219" i="3"/>
  <c r="BF135" i="3"/>
  <c r="BG136" i="3"/>
  <c r="BE136" i="3" s="1"/>
  <c r="BO139" i="3"/>
  <c r="BP140" i="3"/>
  <c r="BN140" i="3" s="1"/>
  <c r="BJ138" i="3"/>
  <c r="BH138" i="3" s="1"/>
  <c r="BK138" i="3"/>
  <c r="BI137" i="3"/>
  <c r="AJ124" i="3" l="1"/>
  <c r="AM222" i="3"/>
  <c r="AL223" i="3"/>
  <c r="AN224" i="3" s="1"/>
  <c r="X220" i="3"/>
  <c r="Y220" i="3" s="1"/>
  <c r="U220" i="3"/>
  <c r="AA221" i="3"/>
  <c r="T221" i="3" s="1"/>
  <c r="Z221" i="3"/>
  <c r="V221" i="3" s="1"/>
  <c r="W220" i="3"/>
  <c r="BF136" i="3"/>
  <c r="BG137" i="3"/>
  <c r="BE137" i="3" s="1"/>
  <c r="BO140" i="3"/>
  <c r="BP141" i="3"/>
  <c r="BN141" i="3" s="1"/>
  <c r="BJ139" i="3"/>
  <c r="BH139" i="3" s="1"/>
  <c r="BK139" i="3"/>
  <c r="BI138" i="3"/>
  <c r="AK125" i="3" l="1"/>
  <c r="AI125" i="3" s="1"/>
  <c r="AM223" i="3"/>
  <c r="AL224" i="3"/>
  <c r="AN225" i="3" s="1"/>
  <c r="U221" i="3"/>
  <c r="X221" i="3"/>
  <c r="Y221" i="3" s="1"/>
  <c r="AA222" i="3"/>
  <c r="T222" i="3" s="1"/>
  <c r="Z222" i="3"/>
  <c r="V222" i="3" s="1"/>
  <c r="W221" i="3"/>
  <c r="BG138" i="3"/>
  <c r="BE138" i="3" s="1"/>
  <c r="BF137" i="3"/>
  <c r="BO141" i="3"/>
  <c r="BP142" i="3"/>
  <c r="BN142" i="3" s="1"/>
  <c r="BK140" i="3"/>
  <c r="BJ140" i="3"/>
  <c r="BH140" i="3" s="1"/>
  <c r="BI139" i="3"/>
  <c r="AJ125" i="3" l="1"/>
  <c r="AM224" i="3"/>
  <c r="AL225" i="3"/>
  <c r="AN226" i="3" s="1"/>
  <c r="X222" i="3"/>
  <c r="Y222" i="3" s="1"/>
  <c r="U222" i="3"/>
  <c r="AA223" i="3"/>
  <c r="T223" i="3" s="1"/>
  <c r="Z223" i="3"/>
  <c r="V223" i="3" s="1"/>
  <c r="W222" i="3"/>
  <c r="BF138" i="3"/>
  <c r="BG139" i="3"/>
  <c r="BE139" i="3" s="1"/>
  <c r="BO142" i="3"/>
  <c r="BP143" i="3"/>
  <c r="BN143" i="3" s="1"/>
  <c r="BJ141" i="3"/>
  <c r="BH141" i="3" s="1"/>
  <c r="BK141" i="3"/>
  <c r="BI140" i="3"/>
  <c r="AK126" i="3" l="1"/>
  <c r="AI126" i="3" s="1"/>
  <c r="AM225" i="3"/>
  <c r="AL226" i="3"/>
  <c r="AN227" i="3" s="1"/>
  <c r="X223" i="3"/>
  <c r="Y223" i="3" s="1"/>
  <c r="U223" i="3"/>
  <c r="AA224" i="3"/>
  <c r="T224" i="3" s="1"/>
  <c r="Z224" i="3"/>
  <c r="V224" i="3" s="1"/>
  <c r="W223" i="3"/>
  <c r="BF139" i="3"/>
  <c r="BG140" i="3"/>
  <c r="BE140" i="3" s="1"/>
  <c r="BO143" i="3"/>
  <c r="BP144" i="3"/>
  <c r="BN144" i="3" s="1"/>
  <c r="BJ142" i="3"/>
  <c r="BH142" i="3" s="1"/>
  <c r="BK142" i="3"/>
  <c r="BI141" i="3"/>
  <c r="AJ126" i="3" l="1"/>
  <c r="AM226" i="3"/>
  <c r="AL227" i="3"/>
  <c r="AN228" i="3" s="1"/>
  <c r="X224" i="3"/>
  <c r="Y224" i="3" s="1"/>
  <c r="U224" i="3"/>
  <c r="AA225" i="3"/>
  <c r="T225" i="3" s="1"/>
  <c r="Z225" i="3"/>
  <c r="V225" i="3" s="1"/>
  <c r="W224" i="3"/>
  <c r="BG141" i="3"/>
  <c r="BE141" i="3" s="1"/>
  <c r="BF140" i="3"/>
  <c r="BO144" i="3"/>
  <c r="BP145" i="3"/>
  <c r="BN145" i="3" s="1"/>
  <c r="BJ143" i="3"/>
  <c r="BH143" i="3" s="1"/>
  <c r="BK143" i="3"/>
  <c r="BI142" i="3"/>
  <c r="AK127" i="3" l="1"/>
  <c r="AI127" i="3" s="1"/>
  <c r="AM227" i="3"/>
  <c r="AL228" i="3"/>
  <c r="AN229" i="3" s="1"/>
  <c r="U225" i="3"/>
  <c r="X225" i="3"/>
  <c r="Y225" i="3" s="1"/>
  <c r="AA226" i="3"/>
  <c r="T226" i="3" s="1"/>
  <c r="Z226" i="3"/>
  <c r="V226" i="3" s="1"/>
  <c r="W225" i="3"/>
  <c r="BG142" i="3"/>
  <c r="BE142" i="3" s="1"/>
  <c r="BF141" i="3"/>
  <c r="BO145" i="3"/>
  <c r="BP146" i="3"/>
  <c r="BN146" i="3" s="1"/>
  <c r="BK144" i="3"/>
  <c r="BJ144" i="3"/>
  <c r="BH144" i="3" s="1"/>
  <c r="BI143" i="3"/>
  <c r="AJ127" i="3" l="1"/>
  <c r="AM228" i="3"/>
  <c r="AL229" i="3"/>
  <c r="AN230" i="3" s="1"/>
  <c r="X226" i="3"/>
  <c r="Y226" i="3" s="1"/>
  <c r="U226" i="3"/>
  <c r="AA227" i="3"/>
  <c r="T227" i="3" s="1"/>
  <c r="Z227" i="3"/>
  <c r="V227" i="3" s="1"/>
  <c r="W226" i="3"/>
  <c r="BF142" i="3"/>
  <c r="BG143" i="3"/>
  <c r="BE143" i="3" s="1"/>
  <c r="BO146" i="3"/>
  <c r="BP147" i="3"/>
  <c r="BN147" i="3" s="1"/>
  <c r="BJ145" i="3"/>
  <c r="BH145" i="3" s="1"/>
  <c r="BK145" i="3"/>
  <c r="BI144" i="3"/>
  <c r="AK128" i="3" l="1"/>
  <c r="AI128" i="3" s="1"/>
  <c r="AM229" i="3"/>
  <c r="AL230" i="3"/>
  <c r="AN231" i="3" s="1"/>
  <c r="X227" i="3"/>
  <c r="Y227" i="3" s="1"/>
  <c r="U227" i="3"/>
  <c r="AA228" i="3"/>
  <c r="T228" i="3" s="1"/>
  <c r="Z228" i="3"/>
  <c r="V228" i="3" s="1"/>
  <c r="W227" i="3"/>
  <c r="BF143" i="3"/>
  <c r="BG144" i="3"/>
  <c r="BE144" i="3" s="1"/>
  <c r="BO147" i="3"/>
  <c r="BP148" i="3"/>
  <c r="BN148" i="3" s="1"/>
  <c r="BK146" i="3"/>
  <c r="BJ146" i="3"/>
  <c r="BH146" i="3" s="1"/>
  <c r="BI145" i="3"/>
  <c r="AJ128" i="3" l="1"/>
  <c r="AM230" i="3"/>
  <c r="AL231" i="3"/>
  <c r="AN232" i="3" s="1"/>
  <c r="X228" i="3"/>
  <c r="Y228" i="3" s="1"/>
  <c r="U228" i="3"/>
  <c r="AA229" i="3"/>
  <c r="T229" i="3" s="1"/>
  <c r="Z229" i="3"/>
  <c r="V229" i="3" s="1"/>
  <c r="W228" i="3"/>
  <c r="BF144" i="3"/>
  <c r="BG145" i="3"/>
  <c r="BE145" i="3" s="1"/>
  <c r="BO148" i="3"/>
  <c r="BP149" i="3"/>
  <c r="BN149" i="3" s="1"/>
  <c r="BJ147" i="3"/>
  <c r="BH147" i="3" s="1"/>
  <c r="BK147" i="3"/>
  <c r="BI146" i="3"/>
  <c r="AK129" i="3" l="1"/>
  <c r="AI129" i="3" s="1"/>
  <c r="AM231" i="3"/>
  <c r="AL232" i="3"/>
  <c r="AN233" i="3" s="1"/>
  <c r="U229" i="3"/>
  <c r="X229" i="3"/>
  <c r="Y229" i="3" s="1"/>
  <c r="AA230" i="3"/>
  <c r="T230" i="3" s="1"/>
  <c r="Z230" i="3"/>
  <c r="V230" i="3" s="1"/>
  <c r="W229" i="3"/>
  <c r="BG146" i="3"/>
  <c r="BE146" i="3" s="1"/>
  <c r="BF145" i="3"/>
  <c r="BO149" i="3"/>
  <c r="BP150" i="3"/>
  <c r="BN150" i="3" s="1"/>
  <c r="BK148" i="3"/>
  <c r="BJ148" i="3"/>
  <c r="BH148" i="3" s="1"/>
  <c r="BI147" i="3"/>
  <c r="AJ129" i="3" l="1"/>
  <c r="AM232" i="3"/>
  <c r="AL233" i="3"/>
  <c r="AN234" i="3" s="1"/>
  <c r="X230" i="3"/>
  <c r="Y230" i="3" s="1"/>
  <c r="U230" i="3"/>
  <c r="AA231" i="3"/>
  <c r="T231" i="3" s="1"/>
  <c r="Z231" i="3"/>
  <c r="V231" i="3" s="1"/>
  <c r="W230" i="3"/>
  <c r="BF146" i="3"/>
  <c r="BG147" i="3"/>
  <c r="BE147" i="3" s="1"/>
  <c r="BO150" i="3"/>
  <c r="BP151" i="3"/>
  <c r="BN151" i="3" s="1"/>
  <c r="BJ149" i="3"/>
  <c r="BH149" i="3" s="1"/>
  <c r="BK149" i="3"/>
  <c r="BI148" i="3"/>
  <c r="AK130" i="3" l="1"/>
  <c r="AI130" i="3" s="1"/>
  <c r="AM233" i="3"/>
  <c r="AL234" i="3"/>
  <c r="AN235" i="3" s="1"/>
  <c r="X231" i="3"/>
  <c r="Y231" i="3" s="1"/>
  <c r="U231" i="3"/>
  <c r="AA232" i="3"/>
  <c r="T232" i="3" s="1"/>
  <c r="Z232" i="3"/>
  <c r="V232" i="3" s="1"/>
  <c r="W231" i="3"/>
  <c r="BG148" i="3"/>
  <c r="BE148" i="3" s="1"/>
  <c r="BF147" i="3"/>
  <c r="BO151" i="3"/>
  <c r="BP152" i="3"/>
  <c r="BN152" i="3" s="1"/>
  <c r="BJ150" i="3"/>
  <c r="BH150" i="3" s="1"/>
  <c r="BK150" i="3"/>
  <c r="BI149" i="3"/>
  <c r="AJ130" i="3" l="1"/>
  <c r="AM234" i="3"/>
  <c r="AL235" i="3"/>
  <c r="AN236" i="3" s="1"/>
  <c r="X232" i="3"/>
  <c r="Y232" i="3" s="1"/>
  <c r="U232" i="3"/>
  <c r="AA233" i="3"/>
  <c r="T233" i="3" s="1"/>
  <c r="Z233" i="3"/>
  <c r="V233" i="3" s="1"/>
  <c r="W232" i="3"/>
  <c r="BF148" i="3"/>
  <c r="BG149" i="3"/>
  <c r="BE149" i="3" s="1"/>
  <c r="BO152" i="3"/>
  <c r="BP153" i="3"/>
  <c r="BN153" i="3" s="1"/>
  <c r="BJ151" i="3"/>
  <c r="BH151" i="3" s="1"/>
  <c r="BK151" i="3"/>
  <c r="BI150" i="3"/>
  <c r="AK131" i="3" l="1"/>
  <c r="AI131" i="3" s="1"/>
  <c r="AM235" i="3"/>
  <c r="AL236" i="3"/>
  <c r="AN237" i="3" s="1"/>
  <c r="U233" i="3"/>
  <c r="X233" i="3"/>
  <c r="Y233" i="3" s="1"/>
  <c r="AA234" i="3"/>
  <c r="T234" i="3" s="1"/>
  <c r="Z234" i="3"/>
  <c r="V234" i="3" s="1"/>
  <c r="W233" i="3"/>
  <c r="BG150" i="3"/>
  <c r="BE150" i="3" s="1"/>
  <c r="BF149" i="3"/>
  <c r="BO153" i="3"/>
  <c r="BP154" i="3"/>
  <c r="BN154" i="3" s="1"/>
  <c r="BJ152" i="3"/>
  <c r="BH152" i="3" s="1"/>
  <c r="BK152" i="3"/>
  <c r="BI151" i="3"/>
  <c r="AJ131" i="3" l="1"/>
  <c r="AM236" i="3"/>
  <c r="AL237" i="3"/>
  <c r="AN238" i="3" s="1"/>
  <c r="X234" i="3"/>
  <c r="Y234" i="3" s="1"/>
  <c r="U234" i="3"/>
  <c r="AA235" i="3"/>
  <c r="T235" i="3" s="1"/>
  <c r="Z235" i="3"/>
  <c r="V235" i="3" s="1"/>
  <c r="W234" i="3"/>
  <c r="BG151" i="3"/>
  <c r="BE151" i="3" s="1"/>
  <c r="BF150" i="3"/>
  <c r="BO154" i="3"/>
  <c r="BP155" i="3"/>
  <c r="BN155" i="3" s="1"/>
  <c r="BJ153" i="3"/>
  <c r="BH153" i="3" s="1"/>
  <c r="BK153" i="3"/>
  <c r="BI152" i="3"/>
  <c r="AK132" i="3" l="1"/>
  <c r="AI132" i="3" s="1"/>
  <c r="AM237" i="3"/>
  <c r="AL238" i="3"/>
  <c r="AN239" i="3" s="1"/>
  <c r="X235" i="3"/>
  <c r="Y235" i="3" s="1"/>
  <c r="U235" i="3"/>
  <c r="AA236" i="3"/>
  <c r="T236" i="3" s="1"/>
  <c r="Z236" i="3"/>
  <c r="V236" i="3" s="1"/>
  <c r="W235" i="3"/>
  <c r="BG152" i="3"/>
  <c r="BE152" i="3" s="1"/>
  <c r="BF151" i="3"/>
  <c r="BO155" i="3"/>
  <c r="BP156" i="3"/>
  <c r="BN156" i="3" s="1"/>
  <c r="BJ154" i="3"/>
  <c r="BH154" i="3" s="1"/>
  <c r="BK154" i="3"/>
  <c r="BI153" i="3"/>
  <c r="AJ132" i="3" l="1"/>
  <c r="AM238" i="3"/>
  <c r="AL239" i="3"/>
  <c r="AN240" i="3" s="1"/>
  <c r="X236" i="3"/>
  <c r="Y236" i="3" s="1"/>
  <c r="U236" i="3"/>
  <c r="AA237" i="3"/>
  <c r="T237" i="3" s="1"/>
  <c r="Z237" i="3"/>
  <c r="V237" i="3" s="1"/>
  <c r="W236" i="3"/>
  <c r="BF152" i="3"/>
  <c r="BG153" i="3"/>
  <c r="BE153" i="3" s="1"/>
  <c r="BO156" i="3"/>
  <c r="BP157" i="3"/>
  <c r="BN157" i="3" s="1"/>
  <c r="BJ155" i="3"/>
  <c r="BH155" i="3" s="1"/>
  <c r="BK155" i="3"/>
  <c r="BI154" i="3"/>
  <c r="AK133" i="3" l="1"/>
  <c r="AI133" i="3" s="1"/>
  <c r="AM239" i="3"/>
  <c r="AL240" i="3"/>
  <c r="AN241" i="3" s="1"/>
  <c r="U237" i="3"/>
  <c r="X237" i="3"/>
  <c r="Y237" i="3" s="1"/>
  <c r="AA238" i="3"/>
  <c r="T238" i="3" s="1"/>
  <c r="Z238" i="3"/>
  <c r="V238" i="3" s="1"/>
  <c r="W237" i="3"/>
  <c r="BF153" i="3"/>
  <c r="BG154" i="3"/>
  <c r="BE154" i="3" s="1"/>
  <c r="BO157" i="3"/>
  <c r="BP158" i="3"/>
  <c r="BN158" i="3" s="1"/>
  <c r="BK156" i="3"/>
  <c r="BJ156" i="3"/>
  <c r="BH156" i="3" s="1"/>
  <c r="BI155" i="3"/>
  <c r="AJ133" i="3" l="1"/>
  <c r="AK134" i="3"/>
  <c r="AI134" i="3" s="1"/>
  <c r="AM240" i="3"/>
  <c r="AL241" i="3"/>
  <c r="AN242" i="3" s="1"/>
  <c r="X238" i="3"/>
  <c r="Y238" i="3" s="1"/>
  <c r="U238" i="3"/>
  <c r="AA239" i="3"/>
  <c r="T239" i="3" s="1"/>
  <c r="Z239" i="3"/>
  <c r="V239" i="3" s="1"/>
  <c r="W238" i="3"/>
  <c r="BG155" i="3"/>
  <c r="BE155" i="3" s="1"/>
  <c r="BF154" i="3"/>
  <c r="BO158" i="3"/>
  <c r="BP159" i="3"/>
  <c r="BN159" i="3" s="1"/>
  <c r="BJ157" i="3"/>
  <c r="BK157" i="3"/>
  <c r="BI156" i="3"/>
  <c r="AJ134" i="3" l="1"/>
  <c r="AM241" i="3"/>
  <c r="AL242" i="3"/>
  <c r="AN243" i="3" s="1"/>
  <c r="X239" i="3"/>
  <c r="Y239" i="3" s="1"/>
  <c r="U239" i="3"/>
  <c r="AA240" i="3"/>
  <c r="T240" i="3" s="1"/>
  <c r="Z240" i="3"/>
  <c r="V240" i="3" s="1"/>
  <c r="W239" i="3"/>
  <c r="BG156" i="3"/>
  <c r="BE156" i="3" s="1"/>
  <c r="BF155" i="3"/>
  <c r="BH157" i="3"/>
  <c r="BO159" i="3"/>
  <c r="BP160" i="3"/>
  <c r="BN160" i="3" s="1"/>
  <c r="BJ158" i="3"/>
  <c r="BK158" i="3"/>
  <c r="AK135" i="3" l="1"/>
  <c r="AI135" i="3" s="1"/>
  <c r="AM242" i="3"/>
  <c r="AL243" i="3"/>
  <c r="AN244" i="3" s="1"/>
  <c r="X240" i="3"/>
  <c r="Y240" i="3" s="1"/>
  <c r="U240" i="3"/>
  <c r="AA241" i="3"/>
  <c r="T241" i="3" s="1"/>
  <c r="Z241" i="3"/>
  <c r="V241" i="3" s="1"/>
  <c r="W240" i="3"/>
  <c r="BH158" i="3"/>
  <c r="BI158" i="3" s="1"/>
  <c r="BI157" i="3"/>
  <c r="BG157" i="3"/>
  <c r="BE157" i="3" s="1"/>
  <c r="BF156" i="3"/>
  <c r="BO160" i="3"/>
  <c r="BP161" i="3"/>
  <c r="BN161" i="3" s="1"/>
  <c r="BJ159" i="3"/>
  <c r="BK159" i="3"/>
  <c r="AJ135" i="3" l="1"/>
  <c r="AM243" i="3"/>
  <c r="AL244" i="3"/>
  <c r="AN245" i="3" s="1"/>
  <c r="U241" i="3"/>
  <c r="X241" i="3"/>
  <c r="Y241" i="3" s="1"/>
  <c r="AA242" i="3"/>
  <c r="T242" i="3" s="1"/>
  <c r="Z242" i="3"/>
  <c r="V242" i="3" s="1"/>
  <c r="W241" i="3"/>
  <c r="BF157" i="3"/>
  <c r="BG158" i="3"/>
  <c r="BE158" i="3" s="1"/>
  <c r="BH159" i="3"/>
  <c r="BO161" i="3"/>
  <c r="BP162" i="3"/>
  <c r="BN162" i="3" s="1"/>
  <c r="BK160" i="3"/>
  <c r="BJ160" i="3"/>
  <c r="AK136" i="3" l="1"/>
  <c r="AI136" i="3" s="1"/>
  <c r="AL245" i="3"/>
  <c r="AN246" i="3" s="1"/>
  <c r="AM244" i="3"/>
  <c r="X242" i="3"/>
  <c r="Y242" i="3" s="1"/>
  <c r="U242" i="3"/>
  <c r="AA243" i="3"/>
  <c r="T243" i="3" s="1"/>
  <c r="Z243" i="3"/>
  <c r="V243" i="3" s="1"/>
  <c r="W242" i="3"/>
  <c r="BH160" i="3"/>
  <c r="BI159" i="3"/>
  <c r="BF158" i="3"/>
  <c r="BG159" i="3"/>
  <c r="BE159" i="3" s="1"/>
  <c r="BO162" i="3"/>
  <c r="BP163" i="3"/>
  <c r="BN163" i="3" s="1"/>
  <c r="BJ161" i="3"/>
  <c r="BK161" i="3"/>
  <c r="BI160" i="3"/>
  <c r="AJ136" i="3" l="1"/>
  <c r="AM245" i="3"/>
  <c r="AL246" i="3"/>
  <c r="AN247" i="3" s="1"/>
  <c r="X243" i="3"/>
  <c r="Y243" i="3" s="1"/>
  <c r="U243" i="3"/>
  <c r="AA244" i="3"/>
  <c r="T244" i="3" s="1"/>
  <c r="Z244" i="3"/>
  <c r="V244" i="3" s="1"/>
  <c r="W243" i="3"/>
  <c r="BG160" i="3"/>
  <c r="BE160" i="3" s="1"/>
  <c r="BF159" i="3"/>
  <c r="BH161" i="3"/>
  <c r="BO163" i="3"/>
  <c r="BP164" i="3"/>
  <c r="BN164" i="3" s="1"/>
  <c r="BK162" i="3"/>
  <c r="BJ162" i="3"/>
  <c r="AK137" i="3" l="1"/>
  <c r="AI137" i="3" s="1"/>
  <c r="AM246" i="3"/>
  <c r="AL247" i="3"/>
  <c r="AN248" i="3" s="1"/>
  <c r="X244" i="3"/>
  <c r="Y244" i="3" s="1"/>
  <c r="U244" i="3"/>
  <c r="AA245" i="3"/>
  <c r="T245" i="3" s="1"/>
  <c r="Z245" i="3"/>
  <c r="V245" i="3" s="1"/>
  <c r="W244" i="3"/>
  <c r="BH162" i="3"/>
  <c r="BI162" i="3" s="1"/>
  <c r="BG161" i="3"/>
  <c r="BE161" i="3" s="1"/>
  <c r="BF160" i="3"/>
  <c r="BI161" i="3"/>
  <c r="BO164" i="3"/>
  <c r="BP165" i="3"/>
  <c r="BN165" i="3" s="1"/>
  <c r="BJ163" i="3"/>
  <c r="BK163" i="3"/>
  <c r="AJ137" i="3" l="1"/>
  <c r="AM247" i="3"/>
  <c r="AL248" i="3"/>
  <c r="AN249" i="3" s="1"/>
  <c r="U245" i="3"/>
  <c r="X245" i="3"/>
  <c r="Y245" i="3" s="1"/>
  <c r="AA246" i="3"/>
  <c r="T246" i="3" s="1"/>
  <c r="BH163" i="3"/>
  <c r="BI163" i="3" s="1"/>
  <c r="Z246" i="3"/>
  <c r="V246" i="3" s="1"/>
  <c r="W245" i="3"/>
  <c r="BF161" i="3"/>
  <c r="BG162" i="3"/>
  <c r="BE162" i="3" s="1"/>
  <c r="BO165" i="3"/>
  <c r="BP166" i="3"/>
  <c r="BN166" i="3" s="1"/>
  <c r="BK164" i="3"/>
  <c r="BJ164" i="3"/>
  <c r="BH164" i="3" s="1"/>
  <c r="AK138" i="3" l="1"/>
  <c r="AI138" i="3" s="1"/>
  <c r="AM248" i="3"/>
  <c r="AL249" i="3"/>
  <c r="AN250" i="3" s="1"/>
  <c r="X246" i="3"/>
  <c r="Y246" i="3" s="1"/>
  <c r="U246" i="3"/>
  <c r="AA247" i="3"/>
  <c r="T247" i="3" s="1"/>
  <c r="Z247" i="3"/>
  <c r="V247" i="3" s="1"/>
  <c r="W246" i="3"/>
  <c r="BG163" i="3"/>
  <c r="BE163" i="3" s="1"/>
  <c r="BF162" i="3"/>
  <c r="BO166" i="3"/>
  <c r="BP167" i="3"/>
  <c r="BN167" i="3" s="1"/>
  <c r="BJ165" i="3"/>
  <c r="BH165" i="3" s="1"/>
  <c r="BK165" i="3"/>
  <c r="BI164" i="3"/>
  <c r="AJ138" i="3" l="1"/>
  <c r="AM249" i="3"/>
  <c r="AL250" i="3"/>
  <c r="AN251" i="3" s="1"/>
  <c r="X247" i="3"/>
  <c r="Y247" i="3" s="1"/>
  <c r="U247" i="3"/>
  <c r="AA248" i="3"/>
  <c r="T248" i="3" s="1"/>
  <c r="Z248" i="3"/>
  <c r="V248" i="3" s="1"/>
  <c r="W247" i="3"/>
  <c r="BF163" i="3"/>
  <c r="BG164" i="3"/>
  <c r="BE164" i="3" s="1"/>
  <c r="BO167" i="3"/>
  <c r="BP168" i="3"/>
  <c r="BN168" i="3" s="1"/>
  <c r="BJ166" i="3"/>
  <c r="BH166" i="3" s="1"/>
  <c r="BK166" i="3"/>
  <c r="BI165" i="3"/>
  <c r="AK139" i="3" l="1"/>
  <c r="AI139" i="3" s="1"/>
  <c r="AM250" i="3"/>
  <c r="AL251" i="3"/>
  <c r="AN252" i="3" s="1"/>
  <c r="X248" i="3"/>
  <c r="Y248" i="3" s="1"/>
  <c r="U248" i="3"/>
  <c r="AA249" i="3"/>
  <c r="T249" i="3" s="1"/>
  <c r="Z249" i="3"/>
  <c r="V249" i="3" s="1"/>
  <c r="W248" i="3"/>
  <c r="BF164" i="3"/>
  <c r="BG165" i="3"/>
  <c r="BE165" i="3" s="1"/>
  <c r="BO168" i="3"/>
  <c r="BP169" i="3"/>
  <c r="BN169" i="3" s="1"/>
  <c r="BK167" i="3"/>
  <c r="BJ167" i="3"/>
  <c r="BH167" i="3" s="1"/>
  <c r="BI166" i="3"/>
  <c r="AJ139" i="3" l="1"/>
  <c r="AM251" i="3"/>
  <c r="AL252" i="3"/>
  <c r="AN253" i="3" s="1"/>
  <c r="U249" i="3"/>
  <c r="X249" i="3"/>
  <c r="Y249" i="3" s="1"/>
  <c r="AA250" i="3"/>
  <c r="T250" i="3" s="1"/>
  <c r="Z250" i="3"/>
  <c r="V250" i="3" s="1"/>
  <c r="W249" i="3"/>
  <c r="BF165" i="3"/>
  <c r="BG166" i="3"/>
  <c r="BE166" i="3" s="1"/>
  <c r="BO169" i="3"/>
  <c r="BP170" i="3"/>
  <c r="BN170" i="3" s="1"/>
  <c r="BJ168" i="3"/>
  <c r="BH168" i="3" s="1"/>
  <c r="BK168" i="3"/>
  <c r="BI167" i="3"/>
  <c r="AK140" i="3" l="1"/>
  <c r="AI140" i="3" s="1"/>
  <c r="AM252" i="3"/>
  <c r="AL253" i="3"/>
  <c r="AN254" i="3" s="1"/>
  <c r="X250" i="3"/>
  <c r="Y250" i="3" s="1"/>
  <c r="U250" i="3"/>
  <c r="AA251" i="3"/>
  <c r="T251" i="3" s="1"/>
  <c r="Z251" i="3"/>
  <c r="V251" i="3" s="1"/>
  <c r="W250" i="3"/>
  <c r="BG167" i="3"/>
  <c r="BE167" i="3" s="1"/>
  <c r="BF166" i="3"/>
  <c r="BO170" i="3"/>
  <c r="BP171" i="3"/>
  <c r="BN171" i="3" s="1"/>
  <c r="BJ169" i="3"/>
  <c r="BH169" i="3" s="1"/>
  <c r="BK169" i="3"/>
  <c r="BI168" i="3"/>
  <c r="AJ140" i="3" l="1"/>
  <c r="AM253" i="3"/>
  <c r="AL254" i="3"/>
  <c r="AN255" i="3" s="1"/>
  <c r="X251" i="3"/>
  <c r="Y251" i="3" s="1"/>
  <c r="U251" i="3"/>
  <c r="AA252" i="3"/>
  <c r="T252" i="3" s="1"/>
  <c r="Z252" i="3"/>
  <c r="V252" i="3" s="1"/>
  <c r="W251" i="3"/>
  <c r="BF167" i="3"/>
  <c r="BG168" i="3"/>
  <c r="BE168" i="3" s="1"/>
  <c r="BO171" i="3"/>
  <c r="BP172" i="3"/>
  <c r="BN172" i="3" s="1"/>
  <c r="BJ170" i="3"/>
  <c r="BH170" i="3" s="1"/>
  <c r="BK170" i="3"/>
  <c r="BI169" i="3"/>
  <c r="AK141" i="3" l="1"/>
  <c r="AI141" i="3" s="1"/>
  <c r="AM254" i="3"/>
  <c r="AL255" i="3"/>
  <c r="AN256" i="3" s="1"/>
  <c r="X252" i="3"/>
  <c r="Y252" i="3" s="1"/>
  <c r="U252" i="3"/>
  <c r="AA253" i="3"/>
  <c r="T253" i="3" s="1"/>
  <c r="Z253" i="3"/>
  <c r="V253" i="3" s="1"/>
  <c r="W252" i="3"/>
  <c r="BF168" i="3"/>
  <c r="BG169" i="3"/>
  <c r="BE169" i="3" s="1"/>
  <c r="BO172" i="3"/>
  <c r="BP173" i="3"/>
  <c r="BN173" i="3" s="1"/>
  <c r="BJ171" i="3"/>
  <c r="BH171" i="3" s="1"/>
  <c r="BK171" i="3"/>
  <c r="BI170" i="3"/>
  <c r="AJ141" i="3" l="1"/>
  <c r="AM255" i="3"/>
  <c r="AL256" i="3"/>
  <c r="AN257" i="3" s="1"/>
  <c r="U253" i="3"/>
  <c r="X253" i="3"/>
  <c r="Y253" i="3" s="1"/>
  <c r="AA254" i="3"/>
  <c r="T254" i="3" s="1"/>
  <c r="Z254" i="3"/>
  <c r="V254" i="3" s="1"/>
  <c r="W253" i="3"/>
  <c r="BG170" i="3"/>
  <c r="BE170" i="3" s="1"/>
  <c r="BF169" i="3"/>
  <c r="BO173" i="3"/>
  <c r="BP174" i="3"/>
  <c r="BN174" i="3" s="1"/>
  <c r="BK172" i="3"/>
  <c r="BJ172" i="3"/>
  <c r="BH172" i="3" s="1"/>
  <c r="BI171" i="3"/>
  <c r="AK142" i="3" l="1"/>
  <c r="AI142" i="3" s="1"/>
  <c r="AM256" i="3"/>
  <c r="AL257" i="3"/>
  <c r="AN258" i="3" s="1"/>
  <c r="X254" i="3"/>
  <c r="Y254" i="3" s="1"/>
  <c r="U254" i="3"/>
  <c r="AA255" i="3"/>
  <c r="T255" i="3" s="1"/>
  <c r="Z255" i="3"/>
  <c r="V255" i="3" s="1"/>
  <c r="W254" i="3"/>
  <c r="BF170" i="3"/>
  <c r="BG171" i="3"/>
  <c r="BE171" i="3" s="1"/>
  <c r="BO174" i="3"/>
  <c r="BP175" i="3"/>
  <c r="BN175" i="3" s="1"/>
  <c r="BJ173" i="3"/>
  <c r="BH173" i="3" s="1"/>
  <c r="BK173" i="3"/>
  <c r="BI172" i="3"/>
  <c r="AJ142" i="3" l="1"/>
  <c r="AM257" i="3"/>
  <c r="AL258" i="3"/>
  <c r="AN259" i="3" s="1"/>
  <c r="X255" i="3"/>
  <c r="Y255" i="3" s="1"/>
  <c r="U255" i="3"/>
  <c r="AA256" i="3"/>
  <c r="T256" i="3" s="1"/>
  <c r="Z256" i="3"/>
  <c r="V256" i="3" s="1"/>
  <c r="W255" i="3"/>
  <c r="BF171" i="3"/>
  <c r="BG172" i="3"/>
  <c r="BE172" i="3" s="1"/>
  <c r="BO175" i="3"/>
  <c r="BP176" i="3"/>
  <c r="BN176" i="3" s="1"/>
  <c r="BJ174" i="3"/>
  <c r="BH174" i="3" s="1"/>
  <c r="BK174" i="3"/>
  <c r="BI173" i="3"/>
  <c r="AK143" i="3" l="1"/>
  <c r="AI143" i="3" s="1"/>
  <c r="AM258" i="3"/>
  <c r="AL259" i="3"/>
  <c r="AN260" i="3" s="1"/>
  <c r="X256" i="3"/>
  <c r="Y256" i="3" s="1"/>
  <c r="U256" i="3"/>
  <c r="AA257" i="3"/>
  <c r="T257" i="3" s="1"/>
  <c r="Z257" i="3"/>
  <c r="V257" i="3" s="1"/>
  <c r="W256" i="3"/>
  <c r="BF172" i="3"/>
  <c r="BG173" i="3"/>
  <c r="BE173" i="3" s="1"/>
  <c r="BO176" i="3"/>
  <c r="BP177" i="3"/>
  <c r="BN177" i="3" s="1"/>
  <c r="BJ175" i="3"/>
  <c r="BH175" i="3" s="1"/>
  <c r="BK175" i="3"/>
  <c r="BI174" i="3"/>
  <c r="AJ143" i="3" l="1"/>
  <c r="AM259" i="3"/>
  <c r="AL260" i="3"/>
  <c r="AN261" i="3" s="1"/>
  <c r="U257" i="3"/>
  <c r="X257" i="3"/>
  <c r="Y257" i="3" s="1"/>
  <c r="AA258" i="3"/>
  <c r="T258" i="3" s="1"/>
  <c r="Z258" i="3"/>
  <c r="V258" i="3" s="1"/>
  <c r="W257" i="3"/>
  <c r="BG174" i="3"/>
  <c r="BE174" i="3" s="1"/>
  <c r="BF173" i="3"/>
  <c r="BO177" i="3"/>
  <c r="BP178" i="3"/>
  <c r="BN178" i="3" s="1"/>
  <c r="BK176" i="3"/>
  <c r="BJ176" i="3"/>
  <c r="BH176" i="3" s="1"/>
  <c r="BI175" i="3"/>
  <c r="AK144" i="3" l="1"/>
  <c r="AI144" i="3" s="1"/>
  <c r="AM260" i="3"/>
  <c r="AL261" i="3"/>
  <c r="AN262" i="3" s="1"/>
  <c r="X258" i="3"/>
  <c r="Y258" i="3" s="1"/>
  <c r="U258" i="3"/>
  <c r="AA259" i="3"/>
  <c r="T259" i="3" s="1"/>
  <c r="Z259" i="3"/>
  <c r="V259" i="3" s="1"/>
  <c r="W258" i="3"/>
  <c r="BF174" i="3"/>
  <c r="BG175" i="3"/>
  <c r="BE175" i="3" s="1"/>
  <c r="BO178" i="3"/>
  <c r="BP179" i="3"/>
  <c r="BN179" i="3" s="1"/>
  <c r="BJ177" i="3"/>
  <c r="BH177" i="3" s="1"/>
  <c r="BK177" i="3"/>
  <c r="BI176" i="3"/>
  <c r="AJ144" i="3" l="1"/>
  <c r="AM261" i="3"/>
  <c r="AL262" i="3"/>
  <c r="AN263" i="3" s="1"/>
  <c r="X259" i="3"/>
  <c r="Y259" i="3" s="1"/>
  <c r="U259" i="3"/>
  <c r="AA260" i="3"/>
  <c r="T260" i="3" s="1"/>
  <c r="Z260" i="3"/>
  <c r="V260" i="3" s="1"/>
  <c r="W259" i="3"/>
  <c r="BF175" i="3"/>
  <c r="BG176" i="3"/>
  <c r="BE176" i="3" s="1"/>
  <c r="BO179" i="3"/>
  <c r="BP180" i="3"/>
  <c r="BN180" i="3" s="1"/>
  <c r="BK178" i="3"/>
  <c r="BJ178" i="3"/>
  <c r="BH178" i="3" s="1"/>
  <c r="BI177" i="3"/>
  <c r="AK145" i="3" l="1"/>
  <c r="AI145" i="3" s="1"/>
  <c r="AM262" i="3"/>
  <c r="AL263" i="3"/>
  <c r="AN264" i="3" s="1"/>
  <c r="X260" i="3"/>
  <c r="Y260" i="3" s="1"/>
  <c r="U260" i="3"/>
  <c r="AA261" i="3"/>
  <c r="T261" i="3" s="1"/>
  <c r="Z261" i="3"/>
  <c r="V261" i="3" s="1"/>
  <c r="W260" i="3"/>
  <c r="BF176" i="3"/>
  <c r="BG177" i="3"/>
  <c r="BE177" i="3" s="1"/>
  <c r="BO180" i="3"/>
  <c r="BP181" i="3"/>
  <c r="BN181" i="3" s="1"/>
  <c r="BJ179" i="3"/>
  <c r="BH179" i="3" s="1"/>
  <c r="BK179" i="3"/>
  <c r="BI178" i="3"/>
  <c r="AJ145" i="3" l="1"/>
  <c r="AM263" i="3"/>
  <c r="AL264" i="3"/>
  <c r="AN265" i="3" s="1"/>
  <c r="U261" i="3"/>
  <c r="X261" i="3"/>
  <c r="Y261" i="3" s="1"/>
  <c r="AA262" i="3"/>
  <c r="T262" i="3" s="1"/>
  <c r="Z262" i="3"/>
  <c r="V262" i="3" s="1"/>
  <c r="W261" i="3"/>
  <c r="BF177" i="3"/>
  <c r="BG178" i="3"/>
  <c r="BE178" i="3" s="1"/>
  <c r="BO181" i="3"/>
  <c r="BP182" i="3"/>
  <c r="BN182" i="3" s="1"/>
  <c r="BJ180" i="3"/>
  <c r="BH180" i="3" s="1"/>
  <c r="BK180" i="3"/>
  <c r="BI179" i="3"/>
  <c r="AK146" i="3" l="1"/>
  <c r="AI146" i="3" s="1"/>
  <c r="AL265" i="3"/>
  <c r="AN266" i="3" s="1"/>
  <c r="AM264" i="3"/>
  <c r="X262" i="3"/>
  <c r="Y262" i="3" s="1"/>
  <c r="U262" i="3"/>
  <c r="AA263" i="3"/>
  <c r="T263" i="3" s="1"/>
  <c r="Z263" i="3"/>
  <c r="V263" i="3" s="1"/>
  <c r="W262" i="3"/>
  <c r="BF178" i="3"/>
  <c r="BG179" i="3"/>
  <c r="BE179" i="3" s="1"/>
  <c r="BO182" i="3"/>
  <c r="BP183" i="3"/>
  <c r="BN183" i="3" s="1"/>
  <c r="BJ181" i="3"/>
  <c r="BH181" i="3" s="1"/>
  <c r="BK181" i="3"/>
  <c r="BI180" i="3"/>
  <c r="AJ146" i="3" l="1"/>
  <c r="AM265" i="3"/>
  <c r="AL266" i="3"/>
  <c r="AN267" i="3" s="1"/>
  <c r="X263" i="3"/>
  <c r="Y263" i="3" s="1"/>
  <c r="U263" i="3"/>
  <c r="AA264" i="3"/>
  <c r="T264" i="3" s="1"/>
  <c r="Z264" i="3"/>
  <c r="V264" i="3" s="1"/>
  <c r="W263" i="3"/>
  <c r="BG180" i="3"/>
  <c r="BE180" i="3" s="1"/>
  <c r="BF179" i="3"/>
  <c r="BO183" i="3"/>
  <c r="BP184" i="3"/>
  <c r="BN184" i="3" s="1"/>
  <c r="BJ182" i="3"/>
  <c r="BH182" i="3" s="1"/>
  <c r="BK182" i="3"/>
  <c r="BI181" i="3"/>
  <c r="AK147" i="3" l="1"/>
  <c r="AI147" i="3" s="1"/>
  <c r="AM266" i="3"/>
  <c r="AL267" i="3"/>
  <c r="AN268" i="3" s="1"/>
  <c r="X264" i="3"/>
  <c r="Y264" i="3" s="1"/>
  <c r="U264" i="3"/>
  <c r="AA265" i="3"/>
  <c r="T265" i="3" s="1"/>
  <c r="Z265" i="3"/>
  <c r="V265" i="3" s="1"/>
  <c r="W264" i="3"/>
  <c r="BF180" i="3"/>
  <c r="BG181" i="3"/>
  <c r="BE181" i="3" s="1"/>
  <c r="BO184" i="3"/>
  <c r="BP185" i="3"/>
  <c r="BN185" i="3" s="1"/>
  <c r="BK183" i="3"/>
  <c r="BJ183" i="3"/>
  <c r="BH183" i="3" s="1"/>
  <c r="BI182" i="3"/>
  <c r="AJ147" i="3" l="1"/>
  <c r="AM267" i="3"/>
  <c r="AL268" i="3"/>
  <c r="AN269" i="3" s="1"/>
  <c r="U265" i="3"/>
  <c r="X265" i="3"/>
  <c r="Y265" i="3" s="1"/>
  <c r="AA266" i="3"/>
  <c r="T266" i="3" s="1"/>
  <c r="Z266" i="3"/>
  <c r="V266" i="3" s="1"/>
  <c r="W265" i="3"/>
  <c r="BG182" i="3"/>
  <c r="BE182" i="3" s="1"/>
  <c r="BF181" i="3"/>
  <c r="BO185" i="3"/>
  <c r="BP186" i="3"/>
  <c r="BN186" i="3" s="1"/>
  <c r="BJ184" i="3"/>
  <c r="BH184" i="3" s="1"/>
  <c r="BK184" i="3"/>
  <c r="BI183" i="3"/>
  <c r="AK148" i="3" l="1"/>
  <c r="AI148" i="3" s="1"/>
  <c r="AM268" i="3"/>
  <c r="AL269" i="3"/>
  <c r="AN270" i="3" s="1"/>
  <c r="X266" i="3"/>
  <c r="Y266" i="3" s="1"/>
  <c r="U266" i="3"/>
  <c r="AA267" i="3"/>
  <c r="T267" i="3" s="1"/>
  <c r="Z267" i="3"/>
  <c r="V267" i="3" s="1"/>
  <c r="W266" i="3"/>
  <c r="BF182" i="3"/>
  <c r="BG183" i="3"/>
  <c r="BE183" i="3" s="1"/>
  <c r="BO186" i="3"/>
  <c r="BP187" i="3"/>
  <c r="BN187" i="3" s="1"/>
  <c r="BJ185" i="3"/>
  <c r="BH185" i="3" s="1"/>
  <c r="BK185" i="3"/>
  <c r="BI184" i="3"/>
  <c r="AJ148" i="3" l="1"/>
  <c r="AM269" i="3"/>
  <c r="AL270" i="3"/>
  <c r="AN271" i="3" s="1"/>
  <c r="X267" i="3"/>
  <c r="Y267" i="3" s="1"/>
  <c r="U267" i="3"/>
  <c r="AA268" i="3"/>
  <c r="T268" i="3" s="1"/>
  <c r="Z268" i="3"/>
  <c r="V268" i="3" s="1"/>
  <c r="W267" i="3"/>
  <c r="BF183" i="3"/>
  <c r="BG184" i="3"/>
  <c r="BE184" i="3" s="1"/>
  <c r="BO187" i="3"/>
  <c r="BP188" i="3"/>
  <c r="BN188" i="3" s="1"/>
  <c r="BJ186" i="3"/>
  <c r="BH186" i="3" s="1"/>
  <c r="BK186" i="3"/>
  <c r="BI185" i="3"/>
  <c r="AF18" i="3"/>
  <c r="R18" i="3"/>
  <c r="D18" i="3"/>
  <c r="H19" i="3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K18" i="3"/>
  <c r="Y60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Q42" i="1" s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H91" i="1"/>
  <c r="H90" i="1"/>
  <c r="I90" i="1" s="1"/>
  <c r="H89" i="1"/>
  <c r="H88" i="1"/>
  <c r="H87" i="1"/>
  <c r="H86" i="1"/>
  <c r="I86" i="1" s="1"/>
  <c r="H85" i="1"/>
  <c r="H84" i="1"/>
  <c r="H83" i="1"/>
  <c r="H82" i="1"/>
  <c r="I82" i="1" s="1"/>
  <c r="H81" i="1"/>
  <c r="H80" i="1"/>
  <c r="H79" i="1"/>
  <c r="H78" i="1"/>
  <c r="I78" i="1" s="1"/>
  <c r="H77" i="1"/>
  <c r="H76" i="1"/>
  <c r="H75" i="1"/>
  <c r="H74" i="1"/>
  <c r="I74" i="1" s="1"/>
  <c r="H73" i="1"/>
  <c r="H72" i="1"/>
  <c r="H71" i="1"/>
  <c r="H70" i="1"/>
  <c r="I70" i="1" s="1"/>
  <c r="H69" i="1"/>
  <c r="H68" i="1"/>
  <c r="H67" i="1"/>
  <c r="H66" i="1"/>
  <c r="I66" i="1" s="1"/>
  <c r="H65" i="1"/>
  <c r="H64" i="1"/>
  <c r="H63" i="1"/>
  <c r="H62" i="1"/>
  <c r="I62" i="1" s="1"/>
  <c r="H61" i="1"/>
  <c r="H60" i="1"/>
  <c r="H59" i="1"/>
  <c r="H58" i="1"/>
  <c r="I58" i="1" s="1"/>
  <c r="H57" i="1"/>
  <c r="H56" i="1"/>
  <c r="H55" i="1"/>
  <c r="H54" i="1"/>
  <c r="I54" i="1" s="1"/>
  <c r="H53" i="1"/>
  <c r="H52" i="1"/>
  <c r="H51" i="1"/>
  <c r="H50" i="1"/>
  <c r="I50" i="1" s="1"/>
  <c r="H49" i="1"/>
  <c r="H48" i="1"/>
  <c r="H47" i="1"/>
  <c r="H46" i="1"/>
  <c r="I46" i="1" s="1"/>
  <c r="H45" i="1"/>
  <c r="H44" i="1"/>
  <c r="H43" i="1"/>
  <c r="H42" i="1"/>
  <c r="I42" i="1" s="1"/>
  <c r="H41" i="1"/>
  <c r="H40" i="1"/>
  <c r="H39" i="1"/>
  <c r="H38" i="1"/>
  <c r="H37" i="1"/>
  <c r="H36" i="1"/>
  <c r="I37" i="1" s="1"/>
  <c r="H35" i="1"/>
  <c r="H34" i="1"/>
  <c r="H33" i="1"/>
  <c r="H32" i="1"/>
  <c r="I33" i="1" s="1"/>
  <c r="H31" i="1"/>
  <c r="H30" i="1"/>
  <c r="H29" i="1"/>
  <c r="H28" i="1"/>
  <c r="H27" i="1"/>
  <c r="H26" i="1"/>
  <c r="H25" i="1"/>
  <c r="H24" i="1"/>
  <c r="I25" i="1" s="1"/>
  <c r="H23" i="1"/>
  <c r="H22" i="1"/>
  <c r="H21" i="1"/>
  <c r="H20" i="1"/>
  <c r="H19" i="1"/>
  <c r="H18" i="1"/>
  <c r="H17" i="1"/>
  <c r="H16" i="1"/>
  <c r="I17" i="1" s="1"/>
  <c r="H15" i="1"/>
  <c r="H14" i="1"/>
  <c r="H13" i="1"/>
  <c r="H12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I41" i="1" s="1"/>
  <c r="AH40" i="1"/>
  <c r="AH39" i="1"/>
  <c r="AH38" i="1"/>
  <c r="AH37" i="1"/>
  <c r="AI37" i="1" s="1"/>
  <c r="AH36" i="1"/>
  <c r="AH35" i="1"/>
  <c r="AH34" i="1"/>
  <c r="AH33" i="1"/>
  <c r="AI33" i="1" s="1"/>
  <c r="AH32" i="1"/>
  <c r="AH31" i="1"/>
  <c r="AH30" i="1"/>
  <c r="AH29" i="1"/>
  <c r="AI29" i="1" s="1"/>
  <c r="AH28" i="1"/>
  <c r="AH27" i="1"/>
  <c r="AH26" i="1"/>
  <c r="AH25" i="1"/>
  <c r="AI25" i="1" s="1"/>
  <c r="AH24" i="1"/>
  <c r="AH23" i="1"/>
  <c r="AH22" i="1"/>
  <c r="AH21" i="1"/>
  <c r="AI21" i="1" s="1"/>
  <c r="AH20" i="1"/>
  <c r="AH19" i="1"/>
  <c r="AH18" i="1"/>
  <c r="AH17" i="1"/>
  <c r="AI17" i="1" s="1"/>
  <c r="AH16" i="1"/>
  <c r="AH15" i="1"/>
  <c r="AH14" i="1"/>
  <c r="AH13" i="1"/>
  <c r="AI13" i="1" s="1"/>
  <c r="AH12" i="1"/>
  <c r="Y13" i="1"/>
  <c r="Y14" i="1"/>
  <c r="Z14" i="1" s="1"/>
  <c r="Y15" i="1"/>
  <c r="Y16" i="1"/>
  <c r="Y17" i="1"/>
  <c r="Y18" i="1"/>
  <c r="Z18" i="1" s="1"/>
  <c r="Y19" i="1"/>
  <c r="Y20" i="1"/>
  <c r="Y21" i="1"/>
  <c r="Y22" i="1"/>
  <c r="Z22" i="1" s="1"/>
  <c r="Y23" i="1"/>
  <c r="Y24" i="1"/>
  <c r="Y25" i="1"/>
  <c r="Y26" i="1"/>
  <c r="Z26" i="1" s="1"/>
  <c r="Y27" i="1"/>
  <c r="Y28" i="1"/>
  <c r="Y29" i="1"/>
  <c r="Y30" i="1"/>
  <c r="Z30" i="1" s="1"/>
  <c r="Y31" i="1"/>
  <c r="Y32" i="1"/>
  <c r="Y33" i="1"/>
  <c r="Y34" i="1"/>
  <c r="Z34" i="1" s="1"/>
  <c r="Y35" i="1"/>
  <c r="Y36" i="1"/>
  <c r="Y37" i="1"/>
  <c r="Y38" i="1"/>
  <c r="Z38" i="1" s="1"/>
  <c r="Y39" i="1"/>
  <c r="Y40" i="1"/>
  <c r="Y41" i="1"/>
  <c r="Y42" i="1"/>
  <c r="Z42" i="1" s="1"/>
  <c r="Y43" i="1"/>
  <c r="Y44" i="1"/>
  <c r="Y45" i="1"/>
  <c r="Y46" i="1"/>
  <c r="Z46" i="1" s="1"/>
  <c r="Y47" i="1"/>
  <c r="Y48" i="1"/>
  <c r="Y49" i="1"/>
  <c r="Y50" i="1"/>
  <c r="Z50" i="1" s="1"/>
  <c r="Y51" i="1"/>
  <c r="Y52" i="1"/>
  <c r="Y53" i="1"/>
  <c r="Y54" i="1"/>
  <c r="Z54" i="1" s="1"/>
  <c r="Y55" i="1"/>
  <c r="Y56" i="1"/>
  <c r="Y57" i="1"/>
  <c r="Y58" i="1"/>
  <c r="Z58" i="1" s="1"/>
  <c r="Y59" i="1"/>
  <c r="Y61" i="1"/>
  <c r="Y62" i="1"/>
  <c r="Y63" i="1"/>
  <c r="Z63" i="1" s="1"/>
  <c r="Y64" i="1"/>
  <c r="Y65" i="1"/>
  <c r="Y66" i="1"/>
  <c r="Y67" i="1"/>
  <c r="Z67" i="1" s="1"/>
  <c r="Y68" i="1"/>
  <c r="Y69" i="1"/>
  <c r="Y70" i="1"/>
  <c r="Y71" i="1"/>
  <c r="Z71" i="1" s="1"/>
  <c r="Y72" i="1"/>
  <c r="Y73" i="1"/>
  <c r="Y74" i="1"/>
  <c r="Y75" i="1"/>
  <c r="Z75" i="1" s="1"/>
  <c r="Y76" i="1"/>
  <c r="Y77" i="1"/>
  <c r="Y78" i="1"/>
  <c r="Y79" i="1"/>
  <c r="Y80" i="1"/>
  <c r="Y81" i="1"/>
  <c r="Y82" i="1"/>
  <c r="Y83" i="1"/>
  <c r="Z83" i="1" s="1"/>
  <c r="Y84" i="1"/>
  <c r="Y85" i="1"/>
  <c r="Y86" i="1"/>
  <c r="Y87" i="1"/>
  <c r="Z87" i="1" s="1"/>
  <c r="Y88" i="1"/>
  <c r="Y89" i="1"/>
  <c r="Y90" i="1"/>
  <c r="Y91" i="1"/>
  <c r="Z91" i="1" s="1"/>
  <c r="Y12" i="1"/>
  <c r="R10" i="3"/>
  <c r="R14" i="3"/>
  <c r="AC14" i="3" s="1"/>
  <c r="AD14" i="3"/>
  <c r="AC18" i="3" s="1"/>
  <c r="AC19" i="3" s="1"/>
  <c r="AC20" i="3" s="1"/>
  <c r="AC21" i="3" s="1"/>
  <c r="AC22" i="3" s="1"/>
  <c r="AC23" i="3" s="1"/>
  <c r="AC24" i="3" s="1"/>
  <c r="AC25" i="3" s="1"/>
  <c r="AC26" i="3" s="1"/>
  <c r="AC27" i="3" s="1"/>
  <c r="AC28" i="3" s="1"/>
  <c r="AC29" i="3" s="1"/>
  <c r="AC30" i="3" s="1"/>
  <c r="AC31" i="3" s="1"/>
  <c r="AC32" i="3" s="1"/>
  <c r="AC33" i="3" s="1"/>
  <c r="AC34" i="3" s="1"/>
  <c r="AC35" i="3" s="1"/>
  <c r="AC36" i="3" s="1"/>
  <c r="AC37" i="3" s="1"/>
  <c r="AC38" i="3" s="1"/>
  <c r="AC39" i="3" s="1"/>
  <c r="AC40" i="3" s="1"/>
  <c r="AC41" i="3" s="1"/>
  <c r="AC42" i="3" s="1"/>
  <c r="AC43" i="3" s="1"/>
  <c r="AC44" i="3" s="1"/>
  <c r="AC45" i="3" s="1"/>
  <c r="AC46" i="3" s="1"/>
  <c r="AC47" i="3" s="1"/>
  <c r="AC48" i="3" s="1"/>
  <c r="AC49" i="3" s="1"/>
  <c r="AC50" i="3" s="1"/>
  <c r="AC51" i="3" s="1"/>
  <c r="AC52" i="3" s="1"/>
  <c r="AC53" i="3" s="1"/>
  <c r="AC54" i="3" s="1"/>
  <c r="AC55" i="3" s="1"/>
  <c r="AC56" i="3" s="1"/>
  <c r="AC57" i="3" s="1"/>
  <c r="AC58" i="3" s="1"/>
  <c r="AC59" i="3" s="1"/>
  <c r="AC60" i="3" s="1"/>
  <c r="AC61" i="3" s="1"/>
  <c r="AC62" i="3" s="1"/>
  <c r="AC63" i="3" s="1"/>
  <c r="AC64" i="3" s="1"/>
  <c r="AC65" i="3" s="1"/>
  <c r="AC66" i="3" s="1"/>
  <c r="AC67" i="3" s="1"/>
  <c r="AC68" i="3" s="1"/>
  <c r="AC69" i="3" s="1"/>
  <c r="AC70" i="3" s="1"/>
  <c r="AC71" i="3" s="1"/>
  <c r="AC72" i="3" s="1"/>
  <c r="AC73" i="3" s="1"/>
  <c r="AC74" i="3" s="1"/>
  <c r="AC75" i="3" s="1"/>
  <c r="AC76" i="3" s="1"/>
  <c r="AC77" i="3" s="1"/>
  <c r="AC78" i="3" s="1"/>
  <c r="AC79" i="3" s="1"/>
  <c r="AC80" i="3" s="1"/>
  <c r="AC81" i="3" s="1"/>
  <c r="AC82" i="3" s="1"/>
  <c r="AC83" i="3" s="1"/>
  <c r="AC84" i="3" s="1"/>
  <c r="AC85" i="3" s="1"/>
  <c r="AC86" i="3" s="1"/>
  <c r="AC87" i="3" s="1"/>
  <c r="AC88" i="3" s="1"/>
  <c r="AC89" i="3" s="1"/>
  <c r="AC90" i="3" s="1"/>
  <c r="AC91" i="3" s="1"/>
  <c r="AC92" i="3" s="1"/>
  <c r="AC93" i="3" s="1"/>
  <c r="AC94" i="3" s="1"/>
  <c r="AC95" i="3" s="1"/>
  <c r="AC96" i="3" s="1"/>
  <c r="AC97" i="3" s="1"/>
  <c r="AC98" i="3" s="1"/>
  <c r="AC99" i="3" s="1"/>
  <c r="AC100" i="3" s="1"/>
  <c r="AC101" i="3" s="1"/>
  <c r="AC102" i="3" s="1"/>
  <c r="AC103" i="3" s="1"/>
  <c r="AC104" i="3" s="1"/>
  <c r="AC105" i="3" s="1"/>
  <c r="AC106" i="3" s="1"/>
  <c r="AC107" i="3" s="1"/>
  <c r="AC108" i="3" s="1"/>
  <c r="AC109" i="3" s="1"/>
  <c r="AC110" i="3" s="1"/>
  <c r="AC111" i="3" s="1"/>
  <c r="AC112" i="3" s="1"/>
  <c r="AC113" i="3" s="1"/>
  <c r="AC114" i="3" s="1"/>
  <c r="AC115" i="3" s="1"/>
  <c r="AC116" i="3" s="1"/>
  <c r="AC117" i="3" s="1"/>
  <c r="AC118" i="3" s="1"/>
  <c r="AC119" i="3" s="1"/>
  <c r="AC120" i="3" s="1"/>
  <c r="AC121" i="3" s="1"/>
  <c r="AC122" i="3" s="1"/>
  <c r="AC123" i="3" s="1"/>
  <c r="AC124" i="3" s="1"/>
  <c r="AC125" i="3" s="1"/>
  <c r="AC126" i="3" s="1"/>
  <c r="AC127" i="3" s="1"/>
  <c r="AC128" i="3" s="1"/>
  <c r="AC129" i="3" s="1"/>
  <c r="AC130" i="3" s="1"/>
  <c r="AC131" i="3" s="1"/>
  <c r="AC132" i="3" s="1"/>
  <c r="AC133" i="3" s="1"/>
  <c r="AC134" i="3" s="1"/>
  <c r="AC135" i="3" s="1"/>
  <c r="AC136" i="3" s="1"/>
  <c r="AC137" i="3" s="1"/>
  <c r="AC138" i="3" s="1"/>
  <c r="AC139" i="3" s="1"/>
  <c r="AC140" i="3" s="1"/>
  <c r="AC141" i="3" s="1"/>
  <c r="AC142" i="3" s="1"/>
  <c r="AC143" i="3" s="1"/>
  <c r="AC144" i="3" s="1"/>
  <c r="AC145" i="3" s="1"/>
  <c r="AC146" i="3" s="1"/>
  <c r="AC147" i="3" s="1"/>
  <c r="AC148" i="3" s="1"/>
  <c r="AC149" i="3" s="1"/>
  <c r="AC150" i="3" s="1"/>
  <c r="AC151" i="3" s="1"/>
  <c r="AC152" i="3" s="1"/>
  <c r="AC153" i="3" s="1"/>
  <c r="AC154" i="3" s="1"/>
  <c r="AC155" i="3" s="1"/>
  <c r="AC156" i="3" s="1"/>
  <c r="AC157" i="3" s="1"/>
  <c r="AC158" i="3" s="1"/>
  <c r="AC159" i="3" s="1"/>
  <c r="AC160" i="3" s="1"/>
  <c r="AC161" i="3" s="1"/>
  <c r="AC162" i="3" s="1"/>
  <c r="AC163" i="3" s="1"/>
  <c r="AC164" i="3" s="1"/>
  <c r="AC165" i="3" s="1"/>
  <c r="AC166" i="3" s="1"/>
  <c r="AC167" i="3" s="1"/>
  <c r="AC168" i="3" s="1"/>
  <c r="AC169" i="3" s="1"/>
  <c r="AC170" i="3" s="1"/>
  <c r="AC171" i="3" s="1"/>
  <c r="AC172" i="3" s="1"/>
  <c r="AC173" i="3" s="1"/>
  <c r="AC174" i="3" s="1"/>
  <c r="AC175" i="3" s="1"/>
  <c r="AC176" i="3" s="1"/>
  <c r="AC177" i="3" s="1"/>
  <c r="AC178" i="3" s="1"/>
  <c r="AC179" i="3" s="1"/>
  <c r="AC180" i="3" s="1"/>
  <c r="AC181" i="3" s="1"/>
  <c r="AC182" i="3" s="1"/>
  <c r="AC183" i="3" s="1"/>
  <c r="AC184" i="3" s="1"/>
  <c r="AC185" i="3" s="1"/>
  <c r="AC186" i="3" s="1"/>
  <c r="AC187" i="3" s="1"/>
  <c r="AC188" i="3" s="1"/>
  <c r="AC189" i="3" s="1"/>
  <c r="AC190" i="3" s="1"/>
  <c r="AC191" i="3" s="1"/>
  <c r="AC192" i="3" s="1"/>
  <c r="AC193" i="3" s="1"/>
  <c r="AC194" i="3" s="1"/>
  <c r="AC195" i="3" s="1"/>
  <c r="AC196" i="3" s="1"/>
  <c r="AC197" i="3" s="1"/>
  <c r="AC198" i="3" s="1"/>
  <c r="AC199" i="3" s="1"/>
  <c r="AC200" i="3" s="1"/>
  <c r="AC201" i="3" s="1"/>
  <c r="AC202" i="3" s="1"/>
  <c r="AC203" i="3" s="1"/>
  <c r="AC204" i="3" s="1"/>
  <c r="AC205" i="3" s="1"/>
  <c r="AC206" i="3" s="1"/>
  <c r="AC207" i="3" s="1"/>
  <c r="AC208" i="3" s="1"/>
  <c r="AC209" i="3" s="1"/>
  <c r="AC210" i="3" s="1"/>
  <c r="AC211" i="3" s="1"/>
  <c r="AC212" i="3" s="1"/>
  <c r="AC213" i="3" s="1"/>
  <c r="AC214" i="3" s="1"/>
  <c r="AC215" i="3" s="1"/>
  <c r="AC216" i="3" s="1"/>
  <c r="AC217" i="3" s="1"/>
  <c r="AC218" i="3" s="1"/>
  <c r="AC219" i="3" s="1"/>
  <c r="AC220" i="3" s="1"/>
  <c r="AC221" i="3" s="1"/>
  <c r="AC222" i="3" s="1"/>
  <c r="AC223" i="3" s="1"/>
  <c r="AC224" i="3" s="1"/>
  <c r="AC225" i="3" s="1"/>
  <c r="AC226" i="3" s="1"/>
  <c r="AC227" i="3" s="1"/>
  <c r="AC228" i="3" s="1"/>
  <c r="AC229" i="3" s="1"/>
  <c r="AC230" i="3" s="1"/>
  <c r="AC231" i="3" s="1"/>
  <c r="AC232" i="3" s="1"/>
  <c r="AC233" i="3" s="1"/>
  <c r="AC234" i="3" s="1"/>
  <c r="AC235" i="3" s="1"/>
  <c r="AC236" i="3" s="1"/>
  <c r="AC237" i="3" s="1"/>
  <c r="AC238" i="3" s="1"/>
  <c r="AC239" i="3" s="1"/>
  <c r="AC240" i="3" s="1"/>
  <c r="AC241" i="3" s="1"/>
  <c r="AC242" i="3" s="1"/>
  <c r="AC243" i="3" s="1"/>
  <c r="AC244" i="3" s="1"/>
  <c r="AC245" i="3" s="1"/>
  <c r="AC246" i="3" s="1"/>
  <c r="AC247" i="3" s="1"/>
  <c r="AC248" i="3" s="1"/>
  <c r="AC249" i="3" s="1"/>
  <c r="AC250" i="3" s="1"/>
  <c r="AC251" i="3" s="1"/>
  <c r="AC252" i="3" s="1"/>
  <c r="AC253" i="3" s="1"/>
  <c r="AC254" i="3" s="1"/>
  <c r="AC255" i="3" s="1"/>
  <c r="AC256" i="3" s="1"/>
  <c r="AC257" i="3" s="1"/>
  <c r="AC258" i="3" s="1"/>
  <c r="AC259" i="3" s="1"/>
  <c r="AC260" i="3" s="1"/>
  <c r="AC261" i="3" s="1"/>
  <c r="AC262" i="3" s="1"/>
  <c r="AC263" i="3" s="1"/>
  <c r="AC264" i="3" s="1"/>
  <c r="AC265" i="3" s="1"/>
  <c r="AC266" i="3" s="1"/>
  <c r="AC267" i="3" s="1"/>
  <c r="AC268" i="3" s="1"/>
  <c r="AC269" i="3" s="1"/>
  <c r="AC270" i="3" s="1"/>
  <c r="AC271" i="3" s="1"/>
  <c r="AC272" i="3" s="1"/>
  <c r="AC273" i="3" s="1"/>
  <c r="AC274" i="3" s="1"/>
  <c r="AC275" i="3" s="1"/>
  <c r="AC276" i="3" s="1"/>
  <c r="AC277" i="3" s="1"/>
  <c r="AK149" i="3" l="1"/>
  <c r="AI149" i="3" s="1"/>
  <c r="AM270" i="3"/>
  <c r="AL271" i="3"/>
  <c r="AN272" i="3" s="1"/>
  <c r="X268" i="3"/>
  <c r="Y268" i="3" s="1"/>
  <c r="U268" i="3"/>
  <c r="AA269" i="3"/>
  <c r="T269" i="3" s="1"/>
  <c r="Z269" i="3"/>
  <c r="V269" i="3" s="1"/>
  <c r="W268" i="3"/>
  <c r="AI16" i="1"/>
  <c r="AI20" i="1"/>
  <c r="AI24" i="1"/>
  <c r="AI28" i="1"/>
  <c r="Z84" i="1"/>
  <c r="Z80" i="1"/>
  <c r="Z76" i="1"/>
  <c r="Z68" i="1"/>
  <c r="AI45" i="1"/>
  <c r="AI49" i="1"/>
  <c r="AI53" i="1"/>
  <c r="AI57" i="1"/>
  <c r="AI61" i="1"/>
  <c r="AI65" i="1"/>
  <c r="AI69" i="1"/>
  <c r="AI73" i="1"/>
  <c r="AI77" i="1"/>
  <c r="AI81" i="1"/>
  <c r="AI85" i="1"/>
  <c r="AI89" i="1"/>
  <c r="Q13" i="1"/>
  <c r="Q17" i="1"/>
  <c r="Q21" i="1"/>
  <c r="Q25" i="1"/>
  <c r="I14" i="1"/>
  <c r="I18" i="1"/>
  <c r="I22" i="1"/>
  <c r="I26" i="1"/>
  <c r="I30" i="1"/>
  <c r="I34" i="1"/>
  <c r="I38" i="1"/>
  <c r="Q62" i="1"/>
  <c r="Q58" i="1"/>
  <c r="Q54" i="1"/>
  <c r="Q50" i="1"/>
  <c r="Q46" i="1"/>
  <c r="Q38" i="1"/>
  <c r="AI32" i="1"/>
  <c r="AI36" i="1"/>
  <c r="AI40" i="1"/>
  <c r="AI44" i="1"/>
  <c r="AI48" i="1"/>
  <c r="AI52" i="1"/>
  <c r="Q34" i="1"/>
  <c r="AI56" i="1"/>
  <c r="AI60" i="1"/>
  <c r="AI64" i="1"/>
  <c r="AI68" i="1"/>
  <c r="AI72" i="1"/>
  <c r="AI76" i="1"/>
  <c r="AI80" i="1"/>
  <c r="AI84" i="1"/>
  <c r="AI88" i="1"/>
  <c r="Z64" i="1"/>
  <c r="Z59" i="1"/>
  <c r="Z55" i="1"/>
  <c r="Z51" i="1"/>
  <c r="Z47" i="1"/>
  <c r="Z43" i="1"/>
  <c r="Z39" i="1"/>
  <c r="Z35" i="1"/>
  <c r="Z31" i="1"/>
  <c r="Z27" i="1"/>
  <c r="Z23" i="1"/>
  <c r="Z19" i="1"/>
  <c r="Z15" i="1"/>
  <c r="Q30" i="1"/>
  <c r="Z70" i="1"/>
  <c r="Z66" i="1"/>
  <c r="Z62" i="1"/>
  <c r="Z57" i="1"/>
  <c r="Z53" i="1"/>
  <c r="Z49" i="1"/>
  <c r="Z45" i="1"/>
  <c r="Z41" i="1"/>
  <c r="Z37" i="1"/>
  <c r="Z33" i="1"/>
  <c r="Z29" i="1"/>
  <c r="Z25" i="1"/>
  <c r="Z21" i="1"/>
  <c r="Z17" i="1"/>
  <c r="Z13" i="1"/>
  <c r="AI15" i="1"/>
  <c r="AI19" i="1"/>
  <c r="AI23" i="1"/>
  <c r="AI27" i="1"/>
  <c r="AI31" i="1"/>
  <c r="AI35" i="1"/>
  <c r="AI39" i="1"/>
  <c r="AI43" i="1"/>
  <c r="AI47" i="1"/>
  <c r="AI51" i="1"/>
  <c r="AI55" i="1"/>
  <c r="AI59" i="1"/>
  <c r="AI63" i="1"/>
  <c r="AI67" i="1"/>
  <c r="AI71" i="1"/>
  <c r="AI75" i="1"/>
  <c r="AI79" i="1"/>
  <c r="AI83" i="1"/>
  <c r="AI87" i="1"/>
  <c r="AI91" i="1"/>
  <c r="Z60" i="1"/>
  <c r="Z89" i="1"/>
  <c r="Z85" i="1"/>
  <c r="Z81" i="1"/>
  <c r="Z77" i="1"/>
  <c r="Z73" i="1"/>
  <c r="Z69" i="1"/>
  <c r="Z65" i="1"/>
  <c r="Z56" i="1"/>
  <c r="Z52" i="1"/>
  <c r="Z48" i="1"/>
  <c r="Z44" i="1"/>
  <c r="Z40" i="1"/>
  <c r="Z36" i="1"/>
  <c r="Z32" i="1"/>
  <c r="Z28" i="1"/>
  <c r="Z24" i="1"/>
  <c r="Z20" i="1"/>
  <c r="Z16" i="1"/>
  <c r="AI14" i="1"/>
  <c r="AI18" i="1"/>
  <c r="AI22" i="1"/>
  <c r="AI26" i="1"/>
  <c r="AI30" i="1"/>
  <c r="AI34" i="1"/>
  <c r="AI38" i="1"/>
  <c r="AI42" i="1"/>
  <c r="AI46" i="1"/>
  <c r="AI50" i="1"/>
  <c r="AI54" i="1"/>
  <c r="AI58" i="1"/>
  <c r="AI62" i="1"/>
  <c r="AI66" i="1"/>
  <c r="AI70" i="1"/>
  <c r="AI74" i="1"/>
  <c r="AI78" i="1"/>
  <c r="AI82" i="1"/>
  <c r="AI86" i="1"/>
  <c r="AI90" i="1"/>
  <c r="Q14" i="1"/>
  <c r="Q18" i="1"/>
  <c r="Q22" i="1"/>
  <c r="Q26" i="1"/>
  <c r="BF184" i="3"/>
  <c r="BG185" i="3"/>
  <c r="BE185" i="3" s="1"/>
  <c r="BO188" i="3"/>
  <c r="BP189" i="3"/>
  <c r="BN189" i="3" s="1"/>
  <c r="BJ187" i="3"/>
  <c r="BH187" i="3" s="1"/>
  <c r="BK187" i="3"/>
  <c r="BI186" i="3"/>
  <c r="I18" i="3"/>
  <c r="K19" i="3" s="1"/>
  <c r="I19" i="3" s="1"/>
  <c r="K20" i="3" s="1"/>
  <c r="W18" i="3"/>
  <c r="R19" i="3"/>
  <c r="AD18" i="3"/>
  <c r="Z79" i="1"/>
  <c r="Z78" i="1"/>
  <c r="Z74" i="1"/>
  <c r="Z88" i="1"/>
  <c r="Z90" i="1"/>
  <c r="Z86" i="1"/>
  <c r="Z82" i="1"/>
  <c r="Z72" i="1"/>
  <c r="Z61" i="1"/>
  <c r="Q15" i="1"/>
  <c r="Q19" i="1"/>
  <c r="Q23" i="1"/>
  <c r="I20" i="1"/>
  <c r="I28" i="1"/>
  <c r="I40" i="1"/>
  <c r="I45" i="1"/>
  <c r="I48" i="1"/>
  <c r="I53" i="1"/>
  <c r="I56" i="1"/>
  <c r="I61" i="1"/>
  <c r="I65" i="1"/>
  <c r="I68" i="1"/>
  <c r="I73" i="1"/>
  <c r="I76" i="1"/>
  <c r="I81" i="1"/>
  <c r="I85" i="1"/>
  <c r="I88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90" i="1"/>
  <c r="Q86" i="1"/>
  <c r="Q82" i="1"/>
  <c r="Q78" i="1"/>
  <c r="Q74" i="1"/>
  <c r="Q70" i="1"/>
  <c r="Q66" i="1"/>
  <c r="Q89" i="1"/>
  <c r="Q85" i="1"/>
  <c r="Q81" i="1"/>
  <c r="Q77" i="1"/>
  <c r="Q73" i="1"/>
  <c r="Q69" i="1"/>
  <c r="Q65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I13" i="1"/>
  <c r="Q29" i="1"/>
  <c r="Q33" i="1"/>
  <c r="Q37" i="1"/>
  <c r="Q41" i="1"/>
  <c r="Q45" i="1"/>
  <c r="Q49" i="1"/>
  <c r="Q53" i="1"/>
  <c r="Q57" i="1"/>
  <c r="Q6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89" i="1"/>
  <c r="I77" i="1"/>
  <c r="I69" i="1"/>
  <c r="I57" i="1"/>
  <c r="I49" i="1"/>
  <c r="I41" i="1"/>
  <c r="I29" i="1"/>
  <c r="I21" i="1"/>
  <c r="I84" i="1"/>
  <c r="I80" i="1"/>
  <c r="I72" i="1"/>
  <c r="I64" i="1"/>
  <c r="I60" i="1"/>
  <c r="I52" i="1"/>
  <c r="I44" i="1"/>
  <c r="I36" i="1"/>
  <c r="I32" i="1"/>
  <c r="I24" i="1"/>
  <c r="I16" i="1"/>
  <c r="BT10" i="3"/>
  <c r="M18" i="3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BW18" i="3"/>
  <c r="BW19" i="3"/>
  <c r="CD19" i="3" s="1"/>
  <c r="BW20" i="3"/>
  <c r="CD20" i="3" s="1"/>
  <c r="BW21" i="3"/>
  <c r="CD21" i="3" s="1"/>
  <c r="BW22" i="3"/>
  <c r="CD22" i="3" s="1"/>
  <c r="BW23" i="3"/>
  <c r="CD23" i="3" s="1"/>
  <c r="BW24" i="3"/>
  <c r="CD24" i="3" s="1"/>
  <c r="BW25" i="3"/>
  <c r="CD25" i="3" s="1"/>
  <c r="BW26" i="3"/>
  <c r="CD26" i="3" s="1"/>
  <c r="BW27" i="3"/>
  <c r="CD27" i="3" s="1"/>
  <c r="BW28" i="3"/>
  <c r="CD28" i="3" s="1"/>
  <c r="BW29" i="3"/>
  <c r="CD29" i="3" s="1"/>
  <c r="BW30" i="3"/>
  <c r="CD30" i="3" s="1"/>
  <c r="BW31" i="3"/>
  <c r="CD31" i="3" s="1"/>
  <c r="BW32" i="3"/>
  <c r="CD32" i="3" s="1"/>
  <c r="BW33" i="3"/>
  <c r="CD33" i="3" s="1"/>
  <c r="BW34" i="3"/>
  <c r="CD34" i="3" s="1"/>
  <c r="BW35" i="3"/>
  <c r="CD35" i="3" s="1"/>
  <c r="BW36" i="3"/>
  <c r="CD36" i="3" s="1"/>
  <c r="BW37" i="3"/>
  <c r="CD37" i="3" s="1"/>
  <c r="BW38" i="3"/>
  <c r="CD38" i="3" s="1"/>
  <c r="BW39" i="3"/>
  <c r="CD39" i="3" s="1"/>
  <c r="BW40" i="3"/>
  <c r="CD40" i="3" s="1"/>
  <c r="BW41" i="3"/>
  <c r="CD41" i="3" s="1"/>
  <c r="BW42" i="3"/>
  <c r="CD42" i="3" s="1"/>
  <c r="BW43" i="3"/>
  <c r="CD43" i="3" s="1"/>
  <c r="BW44" i="3"/>
  <c r="CD44" i="3" s="1"/>
  <c r="BW45" i="3"/>
  <c r="CD45" i="3" s="1"/>
  <c r="BW46" i="3"/>
  <c r="CD46" i="3" s="1"/>
  <c r="BW47" i="3"/>
  <c r="CD47" i="3" s="1"/>
  <c r="BW48" i="3"/>
  <c r="CD48" i="3" s="1"/>
  <c r="BW49" i="3"/>
  <c r="CD49" i="3" s="1"/>
  <c r="BW50" i="3"/>
  <c r="CD50" i="3" s="1"/>
  <c r="BW51" i="3"/>
  <c r="CD51" i="3" s="1"/>
  <c r="BW52" i="3"/>
  <c r="CD52" i="3" s="1"/>
  <c r="BW53" i="3"/>
  <c r="CD53" i="3" s="1"/>
  <c r="BW54" i="3"/>
  <c r="CD54" i="3" s="1"/>
  <c r="BW55" i="3"/>
  <c r="CD55" i="3" s="1"/>
  <c r="BW56" i="3"/>
  <c r="CD56" i="3" s="1"/>
  <c r="BW57" i="3"/>
  <c r="CD57" i="3" s="1"/>
  <c r="BW58" i="3"/>
  <c r="CD58" i="3" s="1"/>
  <c r="BW59" i="3"/>
  <c r="CD59" i="3" s="1"/>
  <c r="BW60" i="3"/>
  <c r="CD60" i="3" s="1"/>
  <c r="BW61" i="3"/>
  <c r="CD61" i="3" s="1"/>
  <c r="BW62" i="3"/>
  <c r="CD62" i="3" s="1"/>
  <c r="BW63" i="3"/>
  <c r="CD63" i="3" s="1"/>
  <c r="BW64" i="3"/>
  <c r="CD64" i="3" s="1"/>
  <c r="BW65" i="3"/>
  <c r="CD65" i="3" s="1"/>
  <c r="BW66" i="3"/>
  <c r="CD66" i="3" s="1"/>
  <c r="BW67" i="3"/>
  <c r="CD67" i="3" s="1"/>
  <c r="BW68" i="3"/>
  <c r="CD68" i="3" s="1"/>
  <c r="BW69" i="3"/>
  <c r="CD69" i="3" s="1"/>
  <c r="BW70" i="3"/>
  <c r="CD70" i="3" s="1"/>
  <c r="BW71" i="3"/>
  <c r="CD71" i="3" s="1"/>
  <c r="BW72" i="3"/>
  <c r="CD72" i="3" s="1"/>
  <c r="BW73" i="3"/>
  <c r="CD73" i="3" s="1"/>
  <c r="BW74" i="3"/>
  <c r="CD74" i="3" s="1"/>
  <c r="BW75" i="3"/>
  <c r="CD75" i="3" s="1"/>
  <c r="BW76" i="3"/>
  <c r="CD76" i="3" s="1"/>
  <c r="BW77" i="3"/>
  <c r="CD77" i="3" s="1"/>
  <c r="BW78" i="3"/>
  <c r="CD78" i="3" s="1"/>
  <c r="BW79" i="3"/>
  <c r="CD79" i="3" s="1"/>
  <c r="BW80" i="3"/>
  <c r="CD80" i="3" s="1"/>
  <c r="BW81" i="3"/>
  <c r="CD81" i="3" s="1"/>
  <c r="BW82" i="3"/>
  <c r="CD82" i="3" s="1"/>
  <c r="BW83" i="3"/>
  <c r="CD83" i="3" s="1"/>
  <c r="BW84" i="3"/>
  <c r="CD84" i="3" s="1"/>
  <c r="BW85" i="3"/>
  <c r="CD85" i="3" s="1"/>
  <c r="BW86" i="3"/>
  <c r="CD86" i="3" s="1"/>
  <c r="BW87" i="3"/>
  <c r="CD87" i="3" s="1"/>
  <c r="BW88" i="3"/>
  <c r="CD88" i="3" s="1"/>
  <c r="BW89" i="3"/>
  <c r="CD89" i="3" s="1"/>
  <c r="BW90" i="3"/>
  <c r="CD90" i="3" s="1"/>
  <c r="BW91" i="3"/>
  <c r="CD91" i="3" s="1"/>
  <c r="BW92" i="3"/>
  <c r="CD92" i="3" s="1"/>
  <c r="BW93" i="3"/>
  <c r="CD93" i="3" s="1"/>
  <c r="BW94" i="3"/>
  <c r="CD94" i="3" s="1"/>
  <c r="BW95" i="3"/>
  <c r="CD95" i="3" s="1"/>
  <c r="BW96" i="3"/>
  <c r="CD96" i="3" s="1"/>
  <c r="BW97" i="3"/>
  <c r="CD97" i="3" s="1"/>
  <c r="BW98" i="3"/>
  <c r="CD98" i="3" s="1"/>
  <c r="BW99" i="3"/>
  <c r="CD99" i="3" s="1"/>
  <c r="BW100" i="3"/>
  <c r="CD100" i="3" s="1"/>
  <c r="BW101" i="3"/>
  <c r="CD101" i="3" s="1"/>
  <c r="BW102" i="3"/>
  <c r="CD102" i="3" s="1"/>
  <c r="BW103" i="3"/>
  <c r="CD103" i="3" s="1"/>
  <c r="BW104" i="3"/>
  <c r="CD104" i="3" s="1"/>
  <c r="BW105" i="3"/>
  <c r="CD105" i="3" s="1"/>
  <c r="BW106" i="3"/>
  <c r="CD106" i="3" s="1"/>
  <c r="BW107" i="3"/>
  <c r="CD107" i="3" s="1"/>
  <c r="BW108" i="3"/>
  <c r="CD108" i="3" s="1"/>
  <c r="BW109" i="3"/>
  <c r="CD109" i="3" s="1"/>
  <c r="BW110" i="3"/>
  <c r="CD110" i="3" s="1"/>
  <c r="BW111" i="3"/>
  <c r="CD111" i="3" s="1"/>
  <c r="BW112" i="3"/>
  <c r="CD112" i="3" s="1"/>
  <c r="BW113" i="3"/>
  <c r="CD113" i="3" s="1"/>
  <c r="BW114" i="3"/>
  <c r="CD114" i="3" s="1"/>
  <c r="BW115" i="3"/>
  <c r="CD115" i="3" s="1"/>
  <c r="BW116" i="3"/>
  <c r="CD116" i="3" s="1"/>
  <c r="BW117" i="3"/>
  <c r="CD117" i="3" s="1"/>
  <c r="BW118" i="3"/>
  <c r="CD118" i="3" s="1"/>
  <c r="BW119" i="3"/>
  <c r="CD119" i="3" s="1"/>
  <c r="BW120" i="3"/>
  <c r="CD120" i="3" s="1"/>
  <c r="BW121" i="3"/>
  <c r="CD121" i="3" s="1"/>
  <c r="BW122" i="3"/>
  <c r="CD122" i="3" s="1"/>
  <c r="BW123" i="3"/>
  <c r="CD123" i="3" s="1"/>
  <c r="BW124" i="3"/>
  <c r="CD124" i="3" s="1"/>
  <c r="BW125" i="3"/>
  <c r="CD125" i="3" s="1"/>
  <c r="BW126" i="3"/>
  <c r="CD126" i="3" s="1"/>
  <c r="BW127" i="3"/>
  <c r="CD127" i="3" s="1"/>
  <c r="BW128" i="3"/>
  <c r="CD128" i="3" s="1"/>
  <c r="BW129" i="3"/>
  <c r="CD129" i="3" s="1"/>
  <c r="BW130" i="3"/>
  <c r="CD130" i="3" s="1"/>
  <c r="BW131" i="3"/>
  <c r="CD131" i="3" s="1"/>
  <c r="BW132" i="3"/>
  <c r="CD132" i="3" s="1"/>
  <c r="BW133" i="3"/>
  <c r="CD133" i="3" s="1"/>
  <c r="BW134" i="3"/>
  <c r="CD134" i="3" s="1"/>
  <c r="BW135" i="3"/>
  <c r="CD135" i="3" s="1"/>
  <c r="BW136" i="3"/>
  <c r="CD136" i="3" s="1"/>
  <c r="BW137" i="3"/>
  <c r="CD137" i="3" s="1"/>
  <c r="BW17" i="3"/>
  <c r="CD17" i="3" s="1"/>
  <c r="N18" i="3"/>
  <c r="O18" i="3" s="1"/>
  <c r="AJ149" i="3" l="1"/>
  <c r="P19" i="3"/>
  <c r="N19" i="3" s="1"/>
  <c r="AM271" i="3"/>
  <c r="AL272" i="3"/>
  <c r="AN273" i="3" s="1"/>
  <c r="U269" i="3"/>
  <c r="X269" i="3"/>
  <c r="Y269" i="3" s="1"/>
  <c r="AA270" i="3"/>
  <c r="T270" i="3" s="1"/>
  <c r="Z270" i="3"/>
  <c r="V270" i="3" s="1"/>
  <c r="W269" i="3"/>
  <c r="BG186" i="3"/>
  <c r="BE186" i="3" s="1"/>
  <c r="BF185" i="3"/>
  <c r="BO189" i="3"/>
  <c r="BP190" i="3"/>
  <c r="BN190" i="3" s="1"/>
  <c r="BK188" i="3"/>
  <c r="BJ188" i="3"/>
  <c r="BH188" i="3" s="1"/>
  <c r="J18" i="3"/>
  <c r="BI187" i="3"/>
  <c r="BS18" i="3"/>
  <c r="BS19" i="3" s="1"/>
  <c r="BS20" i="3" s="1"/>
  <c r="BS21" i="3" s="1"/>
  <c r="BS22" i="3" s="1"/>
  <c r="BS23" i="3" s="1"/>
  <c r="BS24" i="3" s="1"/>
  <c r="BS25" i="3" s="1"/>
  <c r="BS26" i="3" s="1"/>
  <c r="BS27" i="3" s="1"/>
  <c r="BS28" i="3" s="1"/>
  <c r="BS29" i="3" s="1"/>
  <c r="BS30" i="3" s="1"/>
  <c r="BS31" i="3" s="1"/>
  <c r="BS32" i="3" s="1"/>
  <c r="BS33" i="3" s="1"/>
  <c r="BS34" i="3" s="1"/>
  <c r="BS35" i="3" s="1"/>
  <c r="BS36" i="3" s="1"/>
  <c r="BS37" i="3" s="1"/>
  <c r="BS38" i="3" s="1"/>
  <c r="BS39" i="3" s="1"/>
  <c r="BS40" i="3" s="1"/>
  <c r="BS41" i="3" s="1"/>
  <c r="BS42" i="3" s="1"/>
  <c r="BS43" i="3" s="1"/>
  <c r="BS44" i="3" s="1"/>
  <c r="BS45" i="3" s="1"/>
  <c r="BS46" i="3" s="1"/>
  <c r="BS47" i="3" s="1"/>
  <c r="BS48" i="3" s="1"/>
  <c r="BS49" i="3" s="1"/>
  <c r="BS50" i="3" s="1"/>
  <c r="BS51" i="3" s="1"/>
  <c r="BS52" i="3" s="1"/>
  <c r="BS53" i="3" s="1"/>
  <c r="BS54" i="3" s="1"/>
  <c r="BS55" i="3" s="1"/>
  <c r="BS56" i="3" s="1"/>
  <c r="BS57" i="3" s="1"/>
  <c r="BS58" i="3" s="1"/>
  <c r="BS59" i="3" s="1"/>
  <c r="BS60" i="3" s="1"/>
  <c r="BS61" i="3" s="1"/>
  <c r="BS62" i="3" s="1"/>
  <c r="BS63" i="3" s="1"/>
  <c r="BS64" i="3" s="1"/>
  <c r="BS65" i="3" s="1"/>
  <c r="BS66" i="3" s="1"/>
  <c r="BS67" i="3" s="1"/>
  <c r="BS68" i="3" s="1"/>
  <c r="BS69" i="3" s="1"/>
  <c r="BS70" i="3" s="1"/>
  <c r="BS71" i="3" s="1"/>
  <c r="BS72" i="3" s="1"/>
  <c r="BS73" i="3" s="1"/>
  <c r="BS74" i="3" s="1"/>
  <c r="BS75" i="3" s="1"/>
  <c r="BS76" i="3" s="1"/>
  <c r="BS77" i="3" s="1"/>
  <c r="BS78" i="3" s="1"/>
  <c r="BS79" i="3" s="1"/>
  <c r="BS80" i="3" s="1"/>
  <c r="BS81" i="3" s="1"/>
  <c r="BS82" i="3" s="1"/>
  <c r="BS83" i="3" s="1"/>
  <c r="BS84" i="3" s="1"/>
  <c r="BS85" i="3" s="1"/>
  <c r="BS86" i="3" s="1"/>
  <c r="BS87" i="3" s="1"/>
  <c r="BS88" i="3" s="1"/>
  <c r="BS89" i="3" s="1"/>
  <c r="BS90" i="3" s="1"/>
  <c r="BS91" i="3" s="1"/>
  <c r="BS92" i="3" s="1"/>
  <c r="BS93" i="3" s="1"/>
  <c r="BS94" i="3" s="1"/>
  <c r="BS95" i="3" s="1"/>
  <c r="BS96" i="3" s="1"/>
  <c r="BS97" i="3" s="1"/>
  <c r="BS98" i="3" s="1"/>
  <c r="BS99" i="3" s="1"/>
  <c r="BS100" i="3" s="1"/>
  <c r="BS101" i="3" s="1"/>
  <c r="BS102" i="3" s="1"/>
  <c r="BS103" i="3" s="1"/>
  <c r="BS104" i="3" s="1"/>
  <c r="BS105" i="3" s="1"/>
  <c r="BS106" i="3" s="1"/>
  <c r="BS107" i="3" s="1"/>
  <c r="BS108" i="3" s="1"/>
  <c r="BS109" i="3" s="1"/>
  <c r="BS110" i="3" s="1"/>
  <c r="BS111" i="3" s="1"/>
  <c r="BS112" i="3" s="1"/>
  <c r="BS113" i="3" s="1"/>
  <c r="BS114" i="3" s="1"/>
  <c r="BS115" i="3" s="1"/>
  <c r="BS116" i="3" s="1"/>
  <c r="BS117" i="3" s="1"/>
  <c r="BS118" i="3" s="1"/>
  <c r="BS119" i="3" s="1"/>
  <c r="BS120" i="3" s="1"/>
  <c r="BS121" i="3" s="1"/>
  <c r="BS122" i="3" s="1"/>
  <c r="BS123" i="3" s="1"/>
  <c r="BS124" i="3" s="1"/>
  <c r="BS125" i="3" s="1"/>
  <c r="BS126" i="3" s="1"/>
  <c r="BS127" i="3" s="1"/>
  <c r="BS128" i="3" s="1"/>
  <c r="BS129" i="3" s="1"/>
  <c r="BS130" i="3" s="1"/>
  <c r="BS131" i="3" s="1"/>
  <c r="BS132" i="3" s="1"/>
  <c r="BS133" i="3" s="1"/>
  <c r="BS134" i="3" s="1"/>
  <c r="BS135" i="3" s="1"/>
  <c r="BS136" i="3" s="1"/>
  <c r="BS137" i="3" s="1"/>
  <c r="BS138" i="3" s="1"/>
  <c r="BS139" i="3" s="1"/>
  <c r="BS140" i="3" s="1"/>
  <c r="BS141" i="3" s="1"/>
  <c r="BS142" i="3" s="1"/>
  <c r="BS143" i="3" s="1"/>
  <c r="BS144" i="3" s="1"/>
  <c r="BS145" i="3" s="1"/>
  <c r="BS146" i="3" s="1"/>
  <c r="BS147" i="3" s="1"/>
  <c r="BS148" i="3" s="1"/>
  <c r="BS149" i="3" s="1"/>
  <c r="BS150" i="3" s="1"/>
  <c r="BS151" i="3" s="1"/>
  <c r="BS152" i="3" s="1"/>
  <c r="BS153" i="3" s="1"/>
  <c r="BS154" i="3" s="1"/>
  <c r="BS155" i="3" s="1"/>
  <c r="BS156" i="3" s="1"/>
  <c r="BS157" i="3" s="1"/>
  <c r="BS158" i="3" s="1"/>
  <c r="BS159" i="3" s="1"/>
  <c r="BS160" i="3" s="1"/>
  <c r="BS161" i="3" s="1"/>
  <c r="BS162" i="3" s="1"/>
  <c r="BS163" i="3" s="1"/>
  <c r="BS164" i="3" s="1"/>
  <c r="BS165" i="3" s="1"/>
  <c r="BS166" i="3" s="1"/>
  <c r="BS167" i="3" s="1"/>
  <c r="BS168" i="3" s="1"/>
  <c r="BS169" i="3" s="1"/>
  <c r="BS170" i="3" s="1"/>
  <c r="BS171" i="3" s="1"/>
  <c r="BS172" i="3" s="1"/>
  <c r="BS173" i="3" s="1"/>
  <c r="BS174" i="3" s="1"/>
  <c r="BS175" i="3" s="1"/>
  <c r="BS176" i="3" s="1"/>
  <c r="BS177" i="3" s="1"/>
  <c r="BS178" i="3" s="1"/>
  <c r="BS179" i="3" s="1"/>
  <c r="BS180" i="3" s="1"/>
  <c r="BS181" i="3" s="1"/>
  <c r="BS182" i="3" s="1"/>
  <c r="BS183" i="3" s="1"/>
  <c r="BS184" i="3" s="1"/>
  <c r="BS185" i="3" s="1"/>
  <c r="BS186" i="3" s="1"/>
  <c r="BS187" i="3" s="1"/>
  <c r="BS188" i="3" s="1"/>
  <c r="BS189" i="3" s="1"/>
  <c r="BS190" i="3" s="1"/>
  <c r="BS191" i="3" s="1"/>
  <c r="BS192" i="3" s="1"/>
  <c r="BS193" i="3" s="1"/>
  <c r="BS194" i="3" s="1"/>
  <c r="BS195" i="3" s="1"/>
  <c r="BS196" i="3" s="1"/>
  <c r="BS197" i="3" s="1"/>
  <c r="BS198" i="3" s="1"/>
  <c r="BS199" i="3" s="1"/>
  <c r="BS200" i="3" s="1"/>
  <c r="BS201" i="3" s="1"/>
  <c r="BS202" i="3" s="1"/>
  <c r="BS203" i="3" s="1"/>
  <c r="BS204" i="3" s="1"/>
  <c r="BS205" i="3" s="1"/>
  <c r="BS206" i="3" s="1"/>
  <c r="BS207" i="3" s="1"/>
  <c r="BS208" i="3" s="1"/>
  <c r="BS209" i="3" s="1"/>
  <c r="BS210" i="3" s="1"/>
  <c r="BS211" i="3" s="1"/>
  <c r="BS212" i="3" s="1"/>
  <c r="BS213" i="3" s="1"/>
  <c r="BS214" i="3" s="1"/>
  <c r="BS215" i="3" s="1"/>
  <c r="BS216" i="3" s="1"/>
  <c r="BS217" i="3" s="1"/>
  <c r="BS218" i="3" s="1"/>
  <c r="BS219" i="3" s="1"/>
  <c r="BS220" i="3" s="1"/>
  <c r="BS221" i="3" s="1"/>
  <c r="BS222" i="3" s="1"/>
  <c r="BS223" i="3" s="1"/>
  <c r="BS224" i="3" s="1"/>
  <c r="BS225" i="3" s="1"/>
  <c r="BS226" i="3" s="1"/>
  <c r="BS227" i="3" s="1"/>
  <c r="BS228" i="3" s="1"/>
  <c r="BS229" i="3" s="1"/>
  <c r="BS230" i="3" s="1"/>
  <c r="BS231" i="3" s="1"/>
  <c r="BS232" i="3" s="1"/>
  <c r="BS233" i="3" s="1"/>
  <c r="BS234" i="3" s="1"/>
  <c r="BS235" i="3" s="1"/>
  <c r="BS236" i="3" s="1"/>
  <c r="BS237" i="3" s="1"/>
  <c r="BS238" i="3" s="1"/>
  <c r="BS239" i="3" s="1"/>
  <c r="BS240" i="3" s="1"/>
  <c r="BS241" i="3" s="1"/>
  <c r="BS242" i="3" s="1"/>
  <c r="BS243" i="3" s="1"/>
  <c r="BS244" i="3" s="1"/>
  <c r="BS245" i="3" s="1"/>
  <c r="BS246" i="3" s="1"/>
  <c r="BS247" i="3" s="1"/>
  <c r="BS248" i="3" s="1"/>
  <c r="BS249" i="3" s="1"/>
  <c r="BS250" i="3" s="1"/>
  <c r="BS251" i="3" s="1"/>
  <c r="BS252" i="3" s="1"/>
  <c r="BS253" i="3" s="1"/>
  <c r="BS254" i="3" s="1"/>
  <c r="BS255" i="3" s="1"/>
  <c r="BS256" i="3" s="1"/>
  <c r="BS257" i="3" s="1"/>
  <c r="BS258" i="3" s="1"/>
  <c r="BS259" i="3" s="1"/>
  <c r="BS260" i="3" s="1"/>
  <c r="BS261" i="3" s="1"/>
  <c r="BS262" i="3" s="1"/>
  <c r="BS263" i="3" s="1"/>
  <c r="BS264" i="3" s="1"/>
  <c r="BS265" i="3" s="1"/>
  <c r="BS266" i="3" s="1"/>
  <c r="BS267" i="3" s="1"/>
  <c r="BS268" i="3" s="1"/>
  <c r="BS269" i="3" s="1"/>
  <c r="BS270" i="3" s="1"/>
  <c r="BS271" i="3" s="1"/>
  <c r="BS272" i="3" s="1"/>
  <c r="BS273" i="3" s="1"/>
  <c r="BS274" i="3" s="1"/>
  <c r="BS275" i="3" s="1"/>
  <c r="BS276" i="3" s="1"/>
  <c r="BS277" i="3" s="1"/>
  <c r="BZ18" i="3"/>
  <c r="BZ19" i="3" s="1"/>
  <c r="BZ20" i="3" s="1"/>
  <c r="BZ21" i="3" s="1"/>
  <c r="BZ22" i="3" s="1"/>
  <c r="BZ23" i="3" s="1"/>
  <c r="BZ24" i="3" s="1"/>
  <c r="BZ25" i="3" s="1"/>
  <c r="BZ26" i="3" s="1"/>
  <c r="BZ27" i="3" s="1"/>
  <c r="BZ28" i="3" s="1"/>
  <c r="BZ29" i="3" s="1"/>
  <c r="BZ30" i="3" s="1"/>
  <c r="BZ31" i="3" s="1"/>
  <c r="BZ32" i="3" s="1"/>
  <c r="BZ33" i="3" s="1"/>
  <c r="BZ34" i="3" s="1"/>
  <c r="BZ35" i="3" s="1"/>
  <c r="BZ36" i="3" s="1"/>
  <c r="BZ37" i="3" s="1"/>
  <c r="BZ38" i="3" s="1"/>
  <c r="BZ39" i="3" s="1"/>
  <c r="BZ40" i="3" s="1"/>
  <c r="BZ41" i="3" s="1"/>
  <c r="BZ42" i="3" s="1"/>
  <c r="BZ43" i="3" s="1"/>
  <c r="BZ44" i="3" s="1"/>
  <c r="BZ45" i="3" s="1"/>
  <c r="BZ46" i="3" s="1"/>
  <c r="BZ47" i="3" s="1"/>
  <c r="BZ48" i="3" s="1"/>
  <c r="BZ49" i="3" s="1"/>
  <c r="BZ50" i="3" s="1"/>
  <c r="BZ51" i="3" s="1"/>
  <c r="BZ52" i="3" s="1"/>
  <c r="BZ53" i="3" s="1"/>
  <c r="BZ54" i="3" s="1"/>
  <c r="BZ55" i="3" s="1"/>
  <c r="BZ56" i="3" s="1"/>
  <c r="BZ57" i="3" s="1"/>
  <c r="BZ58" i="3" s="1"/>
  <c r="BZ59" i="3" s="1"/>
  <c r="BZ60" i="3" s="1"/>
  <c r="BZ61" i="3" s="1"/>
  <c r="BZ62" i="3" s="1"/>
  <c r="BZ63" i="3" s="1"/>
  <c r="BZ64" i="3" s="1"/>
  <c r="BZ65" i="3" s="1"/>
  <c r="BZ66" i="3" s="1"/>
  <c r="BZ67" i="3" s="1"/>
  <c r="BZ68" i="3" s="1"/>
  <c r="BZ69" i="3" s="1"/>
  <c r="BZ70" i="3" s="1"/>
  <c r="BZ71" i="3" s="1"/>
  <c r="BZ72" i="3" s="1"/>
  <c r="BZ73" i="3" s="1"/>
  <c r="BZ74" i="3" s="1"/>
  <c r="BZ75" i="3" s="1"/>
  <c r="BZ76" i="3" s="1"/>
  <c r="BZ77" i="3" s="1"/>
  <c r="BZ78" i="3" s="1"/>
  <c r="BZ79" i="3" s="1"/>
  <c r="BZ80" i="3" s="1"/>
  <c r="BZ81" i="3" s="1"/>
  <c r="BZ82" i="3" s="1"/>
  <c r="BZ83" i="3" s="1"/>
  <c r="BZ84" i="3" s="1"/>
  <c r="BZ85" i="3" s="1"/>
  <c r="BZ86" i="3" s="1"/>
  <c r="BZ87" i="3" s="1"/>
  <c r="BZ88" i="3" s="1"/>
  <c r="BZ89" i="3" s="1"/>
  <c r="BZ90" i="3" s="1"/>
  <c r="BZ91" i="3" s="1"/>
  <c r="BZ92" i="3" s="1"/>
  <c r="BZ93" i="3" s="1"/>
  <c r="BZ94" i="3" s="1"/>
  <c r="BZ95" i="3" s="1"/>
  <c r="BZ96" i="3" s="1"/>
  <c r="BZ97" i="3" s="1"/>
  <c r="BZ98" i="3" s="1"/>
  <c r="BZ99" i="3" s="1"/>
  <c r="BZ100" i="3" s="1"/>
  <c r="BZ101" i="3" s="1"/>
  <c r="BZ102" i="3" s="1"/>
  <c r="BZ103" i="3" s="1"/>
  <c r="BZ104" i="3" s="1"/>
  <c r="BZ105" i="3" s="1"/>
  <c r="BZ106" i="3" s="1"/>
  <c r="BZ107" i="3" s="1"/>
  <c r="BZ108" i="3" s="1"/>
  <c r="BZ109" i="3" s="1"/>
  <c r="BZ110" i="3" s="1"/>
  <c r="BZ111" i="3" s="1"/>
  <c r="BZ112" i="3" s="1"/>
  <c r="BZ113" i="3" s="1"/>
  <c r="BZ114" i="3" s="1"/>
  <c r="BZ115" i="3" s="1"/>
  <c r="BZ116" i="3" s="1"/>
  <c r="BZ117" i="3" s="1"/>
  <c r="BZ118" i="3" s="1"/>
  <c r="BZ119" i="3" s="1"/>
  <c r="BZ120" i="3" s="1"/>
  <c r="BZ121" i="3" s="1"/>
  <c r="BZ122" i="3" s="1"/>
  <c r="BZ123" i="3" s="1"/>
  <c r="BZ124" i="3" s="1"/>
  <c r="BZ125" i="3" s="1"/>
  <c r="BZ126" i="3" s="1"/>
  <c r="BZ127" i="3" s="1"/>
  <c r="BZ128" i="3" s="1"/>
  <c r="BZ129" i="3" s="1"/>
  <c r="BZ130" i="3" s="1"/>
  <c r="BZ131" i="3" s="1"/>
  <c r="BZ132" i="3" s="1"/>
  <c r="BZ133" i="3" s="1"/>
  <c r="BZ134" i="3" s="1"/>
  <c r="BZ135" i="3" s="1"/>
  <c r="BZ136" i="3" s="1"/>
  <c r="BZ137" i="3" s="1"/>
  <c r="BZ138" i="3" s="1"/>
  <c r="BZ139" i="3" s="1"/>
  <c r="BZ140" i="3" s="1"/>
  <c r="BZ141" i="3" s="1"/>
  <c r="BZ142" i="3" s="1"/>
  <c r="BZ143" i="3" s="1"/>
  <c r="BZ144" i="3" s="1"/>
  <c r="BZ145" i="3" s="1"/>
  <c r="BZ146" i="3" s="1"/>
  <c r="BZ147" i="3" s="1"/>
  <c r="BZ148" i="3" s="1"/>
  <c r="BZ149" i="3" s="1"/>
  <c r="BZ150" i="3" s="1"/>
  <c r="BZ151" i="3" s="1"/>
  <c r="BZ152" i="3" s="1"/>
  <c r="BZ153" i="3" s="1"/>
  <c r="BZ154" i="3" s="1"/>
  <c r="BZ155" i="3" s="1"/>
  <c r="BZ156" i="3" s="1"/>
  <c r="BZ157" i="3" s="1"/>
  <c r="BZ158" i="3" s="1"/>
  <c r="BZ159" i="3" s="1"/>
  <c r="BZ160" i="3" s="1"/>
  <c r="BZ161" i="3" s="1"/>
  <c r="BZ162" i="3" s="1"/>
  <c r="BZ163" i="3" s="1"/>
  <c r="BZ164" i="3" s="1"/>
  <c r="BZ165" i="3" s="1"/>
  <c r="BZ166" i="3" s="1"/>
  <c r="BZ167" i="3" s="1"/>
  <c r="BZ168" i="3" s="1"/>
  <c r="BZ169" i="3" s="1"/>
  <c r="BZ170" i="3" s="1"/>
  <c r="BZ171" i="3" s="1"/>
  <c r="BZ172" i="3" s="1"/>
  <c r="BZ173" i="3" s="1"/>
  <c r="BZ174" i="3" s="1"/>
  <c r="BZ175" i="3" s="1"/>
  <c r="BZ176" i="3" s="1"/>
  <c r="BZ177" i="3" s="1"/>
  <c r="BZ178" i="3" s="1"/>
  <c r="BZ179" i="3" s="1"/>
  <c r="BZ180" i="3" s="1"/>
  <c r="BZ181" i="3" s="1"/>
  <c r="BZ182" i="3" s="1"/>
  <c r="BZ183" i="3" s="1"/>
  <c r="BZ184" i="3" s="1"/>
  <c r="BZ185" i="3" s="1"/>
  <c r="BZ186" i="3" s="1"/>
  <c r="BZ187" i="3" s="1"/>
  <c r="BZ188" i="3" s="1"/>
  <c r="BZ189" i="3" s="1"/>
  <c r="BZ190" i="3" s="1"/>
  <c r="BZ191" i="3" s="1"/>
  <c r="BZ192" i="3" s="1"/>
  <c r="BZ193" i="3" s="1"/>
  <c r="BZ194" i="3" s="1"/>
  <c r="BZ195" i="3" s="1"/>
  <c r="BZ196" i="3" s="1"/>
  <c r="BZ197" i="3" s="1"/>
  <c r="BZ198" i="3" s="1"/>
  <c r="BZ199" i="3" s="1"/>
  <c r="BZ200" i="3" s="1"/>
  <c r="BZ201" i="3" s="1"/>
  <c r="BZ202" i="3" s="1"/>
  <c r="BZ203" i="3" s="1"/>
  <c r="BZ204" i="3" s="1"/>
  <c r="BZ205" i="3" s="1"/>
  <c r="BZ206" i="3" s="1"/>
  <c r="BZ207" i="3" s="1"/>
  <c r="BZ208" i="3" s="1"/>
  <c r="BZ209" i="3" s="1"/>
  <c r="BZ210" i="3" s="1"/>
  <c r="BZ211" i="3" s="1"/>
  <c r="BZ212" i="3" s="1"/>
  <c r="BZ213" i="3" s="1"/>
  <c r="BZ214" i="3" s="1"/>
  <c r="BZ215" i="3" s="1"/>
  <c r="BZ216" i="3" s="1"/>
  <c r="BZ217" i="3" s="1"/>
  <c r="BZ218" i="3" s="1"/>
  <c r="BZ219" i="3" s="1"/>
  <c r="BZ220" i="3" s="1"/>
  <c r="BZ221" i="3" s="1"/>
  <c r="BZ222" i="3" s="1"/>
  <c r="BZ223" i="3" s="1"/>
  <c r="BZ224" i="3" s="1"/>
  <c r="BZ225" i="3" s="1"/>
  <c r="BZ226" i="3" s="1"/>
  <c r="BZ227" i="3" s="1"/>
  <c r="BZ228" i="3" s="1"/>
  <c r="BZ229" i="3" s="1"/>
  <c r="BZ230" i="3" s="1"/>
  <c r="BZ231" i="3" s="1"/>
  <c r="BZ232" i="3" s="1"/>
  <c r="BZ233" i="3" s="1"/>
  <c r="BZ234" i="3" s="1"/>
  <c r="BZ235" i="3" s="1"/>
  <c r="BZ236" i="3" s="1"/>
  <c r="BZ237" i="3" s="1"/>
  <c r="BZ238" i="3" s="1"/>
  <c r="BZ239" i="3" s="1"/>
  <c r="BZ240" i="3" s="1"/>
  <c r="BZ241" i="3" s="1"/>
  <c r="BZ242" i="3" s="1"/>
  <c r="BZ243" i="3" s="1"/>
  <c r="BZ244" i="3" s="1"/>
  <c r="BZ245" i="3" s="1"/>
  <c r="BZ246" i="3" s="1"/>
  <c r="BZ247" i="3" s="1"/>
  <c r="BZ248" i="3" s="1"/>
  <c r="BZ249" i="3" s="1"/>
  <c r="BZ250" i="3" s="1"/>
  <c r="BZ251" i="3" s="1"/>
  <c r="BZ252" i="3" s="1"/>
  <c r="BZ253" i="3" s="1"/>
  <c r="BZ254" i="3" s="1"/>
  <c r="BZ255" i="3" s="1"/>
  <c r="BZ256" i="3" s="1"/>
  <c r="BZ257" i="3" s="1"/>
  <c r="BZ258" i="3" s="1"/>
  <c r="BZ259" i="3" s="1"/>
  <c r="BZ260" i="3" s="1"/>
  <c r="BZ261" i="3" s="1"/>
  <c r="BZ262" i="3" s="1"/>
  <c r="BZ263" i="3" s="1"/>
  <c r="BZ264" i="3" s="1"/>
  <c r="BZ265" i="3" s="1"/>
  <c r="BZ266" i="3" s="1"/>
  <c r="BZ267" i="3" s="1"/>
  <c r="BZ268" i="3" s="1"/>
  <c r="BZ269" i="3" s="1"/>
  <c r="BZ270" i="3" s="1"/>
  <c r="BZ271" i="3" s="1"/>
  <c r="BZ272" i="3" s="1"/>
  <c r="BZ273" i="3" s="1"/>
  <c r="BZ274" i="3" s="1"/>
  <c r="BZ275" i="3" s="1"/>
  <c r="BZ276" i="3" s="1"/>
  <c r="BZ277" i="3" s="1"/>
  <c r="BV18" i="3"/>
  <c r="BT18" i="3" s="1"/>
  <c r="CD18" i="3"/>
  <c r="CC18" i="3" s="1"/>
  <c r="CA18" i="3" s="1"/>
  <c r="AF19" i="3"/>
  <c r="AD19" i="3" s="1"/>
  <c r="R20" i="3"/>
  <c r="AE18" i="3"/>
  <c r="D19" i="3"/>
  <c r="I20" i="3"/>
  <c r="K21" i="3" s="1"/>
  <c r="J19" i="3"/>
  <c r="CG18" i="3"/>
  <c r="CG19" i="3" s="1"/>
  <c r="CG20" i="3" s="1"/>
  <c r="CG21" i="3" s="1"/>
  <c r="CG22" i="3" s="1"/>
  <c r="CG23" i="3" s="1"/>
  <c r="CG24" i="3" s="1"/>
  <c r="CG25" i="3" s="1"/>
  <c r="CG26" i="3" s="1"/>
  <c r="CG27" i="3" s="1"/>
  <c r="CG28" i="3" s="1"/>
  <c r="CG29" i="3" s="1"/>
  <c r="CG30" i="3" s="1"/>
  <c r="CG31" i="3" s="1"/>
  <c r="CG32" i="3" s="1"/>
  <c r="CG33" i="3" s="1"/>
  <c r="CG34" i="3" s="1"/>
  <c r="CG35" i="3" s="1"/>
  <c r="CG36" i="3" s="1"/>
  <c r="CG37" i="3" s="1"/>
  <c r="CG38" i="3" s="1"/>
  <c r="CG39" i="3" s="1"/>
  <c r="CG40" i="3" s="1"/>
  <c r="CG41" i="3" s="1"/>
  <c r="CG42" i="3" s="1"/>
  <c r="CG43" i="3" s="1"/>
  <c r="CG44" i="3" s="1"/>
  <c r="CG45" i="3" s="1"/>
  <c r="CG46" i="3" s="1"/>
  <c r="CG47" i="3" s="1"/>
  <c r="CG48" i="3" s="1"/>
  <c r="CG49" i="3" s="1"/>
  <c r="CG50" i="3" s="1"/>
  <c r="CG51" i="3" s="1"/>
  <c r="CG52" i="3" s="1"/>
  <c r="CG53" i="3" s="1"/>
  <c r="CG54" i="3" s="1"/>
  <c r="CG55" i="3" s="1"/>
  <c r="CG56" i="3" s="1"/>
  <c r="CG57" i="3" s="1"/>
  <c r="CG58" i="3" s="1"/>
  <c r="CG59" i="3" s="1"/>
  <c r="CG60" i="3" s="1"/>
  <c r="CG61" i="3" s="1"/>
  <c r="CG62" i="3" s="1"/>
  <c r="CG63" i="3" s="1"/>
  <c r="CG64" i="3" s="1"/>
  <c r="CG65" i="3" s="1"/>
  <c r="CG66" i="3" s="1"/>
  <c r="CG67" i="3" s="1"/>
  <c r="CG68" i="3" s="1"/>
  <c r="CG69" i="3" s="1"/>
  <c r="CG70" i="3" s="1"/>
  <c r="CG71" i="3" s="1"/>
  <c r="CG72" i="3" s="1"/>
  <c r="CG73" i="3" s="1"/>
  <c r="CG74" i="3" s="1"/>
  <c r="CG75" i="3" s="1"/>
  <c r="CG76" i="3" s="1"/>
  <c r="CG77" i="3" s="1"/>
  <c r="CG78" i="3" s="1"/>
  <c r="CG79" i="3" s="1"/>
  <c r="CG80" i="3" s="1"/>
  <c r="CG81" i="3" s="1"/>
  <c r="CG82" i="3" s="1"/>
  <c r="CG83" i="3" s="1"/>
  <c r="CG84" i="3" s="1"/>
  <c r="CG85" i="3" s="1"/>
  <c r="CG86" i="3" s="1"/>
  <c r="CG87" i="3" s="1"/>
  <c r="CG88" i="3" s="1"/>
  <c r="CG89" i="3" s="1"/>
  <c r="CG90" i="3" s="1"/>
  <c r="CG91" i="3" s="1"/>
  <c r="CG92" i="3" s="1"/>
  <c r="CG93" i="3" s="1"/>
  <c r="CG94" i="3" s="1"/>
  <c r="CG95" i="3" s="1"/>
  <c r="CG96" i="3" s="1"/>
  <c r="CG97" i="3" s="1"/>
  <c r="CG98" i="3" s="1"/>
  <c r="CG99" i="3" s="1"/>
  <c r="CG100" i="3" s="1"/>
  <c r="CG101" i="3" s="1"/>
  <c r="CG102" i="3" s="1"/>
  <c r="CG103" i="3" s="1"/>
  <c r="CG104" i="3" s="1"/>
  <c r="CG105" i="3" s="1"/>
  <c r="CG106" i="3" s="1"/>
  <c r="CG107" i="3" s="1"/>
  <c r="CG108" i="3" s="1"/>
  <c r="CG109" i="3" s="1"/>
  <c r="CG110" i="3" s="1"/>
  <c r="CG111" i="3" s="1"/>
  <c r="CG112" i="3" s="1"/>
  <c r="CG113" i="3" s="1"/>
  <c r="CG114" i="3" s="1"/>
  <c r="CG115" i="3" s="1"/>
  <c r="CG116" i="3" s="1"/>
  <c r="CG117" i="3" s="1"/>
  <c r="CG118" i="3" s="1"/>
  <c r="CG119" i="3" s="1"/>
  <c r="CG120" i="3" s="1"/>
  <c r="CG121" i="3" s="1"/>
  <c r="CG122" i="3" s="1"/>
  <c r="CG123" i="3" s="1"/>
  <c r="CG124" i="3" s="1"/>
  <c r="CG125" i="3" s="1"/>
  <c r="CG126" i="3" s="1"/>
  <c r="CG127" i="3" s="1"/>
  <c r="CG128" i="3" s="1"/>
  <c r="CG129" i="3" s="1"/>
  <c r="CG130" i="3" s="1"/>
  <c r="CG131" i="3" s="1"/>
  <c r="CG132" i="3" s="1"/>
  <c r="CG133" i="3" s="1"/>
  <c r="CG134" i="3" s="1"/>
  <c r="CG135" i="3" s="1"/>
  <c r="CG136" i="3" s="1"/>
  <c r="CG137" i="3" s="1"/>
  <c r="CG138" i="3" s="1"/>
  <c r="CG139" i="3" s="1"/>
  <c r="CG140" i="3" s="1"/>
  <c r="CG141" i="3" s="1"/>
  <c r="CG142" i="3" s="1"/>
  <c r="CG143" i="3" s="1"/>
  <c r="CG144" i="3" s="1"/>
  <c r="CG145" i="3" s="1"/>
  <c r="CG146" i="3" s="1"/>
  <c r="CG147" i="3" s="1"/>
  <c r="CG148" i="3" s="1"/>
  <c r="CG149" i="3" s="1"/>
  <c r="CG150" i="3" s="1"/>
  <c r="CG151" i="3" s="1"/>
  <c r="CG152" i="3" s="1"/>
  <c r="CG153" i="3" s="1"/>
  <c r="CG154" i="3" s="1"/>
  <c r="CG155" i="3" s="1"/>
  <c r="CG156" i="3" s="1"/>
  <c r="CG157" i="3" s="1"/>
  <c r="CG158" i="3" s="1"/>
  <c r="CG159" i="3" s="1"/>
  <c r="CG160" i="3" s="1"/>
  <c r="CG161" i="3" s="1"/>
  <c r="CG162" i="3" s="1"/>
  <c r="CG163" i="3" s="1"/>
  <c r="CG164" i="3" s="1"/>
  <c r="CG165" i="3" s="1"/>
  <c r="CG166" i="3" s="1"/>
  <c r="CG167" i="3" s="1"/>
  <c r="CG168" i="3" s="1"/>
  <c r="CG169" i="3" s="1"/>
  <c r="CG170" i="3" s="1"/>
  <c r="CG171" i="3" s="1"/>
  <c r="CG172" i="3" s="1"/>
  <c r="CG173" i="3" s="1"/>
  <c r="CG174" i="3" s="1"/>
  <c r="CG175" i="3" s="1"/>
  <c r="CG176" i="3" s="1"/>
  <c r="CG177" i="3" s="1"/>
  <c r="CG178" i="3" s="1"/>
  <c r="CG179" i="3" s="1"/>
  <c r="CG180" i="3" s="1"/>
  <c r="CG181" i="3" s="1"/>
  <c r="CG182" i="3" s="1"/>
  <c r="CG183" i="3" s="1"/>
  <c r="CG184" i="3" s="1"/>
  <c r="CG185" i="3" s="1"/>
  <c r="CG186" i="3" s="1"/>
  <c r="CG187" i="3" s="1"/>
  <c r="CG188" i="3" s="1"/>
  <c r="CG189" i="3" s="1"/>
  <c r="CG190" i="3" s="1"/>
  <c r="CG191" i="3" s="1"/>
  <c r="CG192" i="3" s="1"/>
  <c r="CG193" i="3" s="1"/>
  <c r="CG194" i="3" s="1"/>
  <c r="CG195" i="3" s="1"/>
  <c r="CG196" i="3" s="1"/>
  <c r="CG197" i="3" s="1"/>
  <c r="CG198" i="3" s="1"/>
  <c r="CG199" i="3" s="1"/>
  <c r="CG200" i="3" s="1"/>
  <c r="CG201" i="3" s="1"/>
  <c r="CG202" i="3" s="1"/>
  <c r="CG203" i="3" s="1"/>
  <c r="CG204" i="3" s="1"/>
  <c r="CG205" i="3" s="1"/>
  <c r="CG206" i="3" s="1"/>
  <c r="CG207" i="3" s="1"/>
  <c r="CG208" i="3" s="1"/>
  <c r="CG209" i="3" s="1"/>
  <c r="CG210" i="3" s="1"/>
  <c r="CG211" i="3" s="1"/>
  <c r="CG212" i="3" s="1"/>
  <c r="CG213" i="3" s="1"/>
  <c r="CG214" i="3" s="1"/>
  <c r="CG215" i="3" s="1"/>
  <c r="CG216" i="3" s="1"/>
  <c r="CG217" i="3" s="1"/>
  <c r="CG218" i="3" s="1"/>
  <c r="CG219" i="3" s="1"/>
  <c r="CG220" i="3" s="1"/>
  <c r="CG221" i="3" s="1"/>
  <c r="CG222" i="3" s="1"/>
  <c r="CG223" i="3" s="1"/>
  <c r="CG224" i="3" s="1"/>
  <c r="CG225" i="3" s="1"/>
  <c r="CG226" i="3" s="1"/>
  <c r="CG227" i="3" s="1"/>
  <c r="CG228" i="3" s="1"/>
  <c r="CG229" i="3" s="1"/>
  <c r="CG230" i="3" s="1"/>
  <c r="CG231" i="3" s="1"/>
  <c r="CG232" i="3" s="1"/>
  <c r="CG233" i="3" s="1"/>
  <c r="CG234" i="3" s="1"/>
  <c r="CG235" i="3" s="1"/>
  <c r="CG236" i="3" s="1"/>
  <c r="CG237" i="3" s="1"/>
  <c r="CG238" i="3" s="1"/>
  <c r="CG239" i="3" s="1"/>
  <c r="CG240" i="3" s="1"/>
  <c r="CG241" i="3" s="1"/>
  <c r="CG242" i="3" s="1"/>
  <c r="CG243" i="3" s="1"/>
  <c r="CG244" i="3" s="1"/>
  <c r="CG245" i="3" s="1"/>
  <c r="CG246" i="3" s="1"/>
  <c r="CG247" i="3" s="1"/>
  <c r="CG248" i="3" s="1"/>
  <c r="CG249" i="3" s="1"/>
  <c r="CG250" i="3" s="1"/>
  <c r="CG251" i="3" s="1"/>
  <c r="CG252" i="3" s="1"/>
  <c r="CG253" i="3" s="1"/>
  <c r="CG254" i="3" s="1"/>
  <c r="CG255" i="3" s="1"/>
  <c r="CG256" i="3" s="1"/>
  <c r="CG257" i="3" s="1"/>
  <c r="CG258" i="3" s="1"/>
  <c r="CG259" i="3" s="1"/>
  <c r="CG260" i="3" s="1"/>
  <c r="CG261" i="3" s="1"/>
  <c r="CG262" i="3" s="1"/>
  <c r="CG263" i="3" s="1"/>
  <c r="CG264" i="3" s="1"/>
  <c r="CG265" i="3" s="1"/>
  <c r="CG266" i="3" s="1"/>
  <c r="CG267" i="3" s="1"/>
  <c r="CG268" i="3" s="1"/>
  <c r="CG269" i="3" s="1"/>
  <c r="CG270" i="3" s="1"/>
  <c r="CG271" i="3" s="1"/>
  <c r="CG272" i="3" s="1"/>
  <c r="CG273" i="3" s="1"/>
  <c r="CG274" i="3" s="1"/>
  <c r="CG275" i="3" s="1"/>
  <c r="CG276" i="3" s="1"/>
  <c r="CG277" i="3" s="1"/>
  <c r="CM137" i="3"/>
  <c r="CM133" i="3"/>
  <c r="CM129" i="3"/>
  <c r="CM125" i="3"/>
  <c r="CM121" i="3"/>
  <c r="CM117" i="3"/>
  <c r="CM113" i="3"/>
  <c r="CM109" i="3"/>
  <c r="CM105" i="3"/>
  <c r="CM101" i="3"/>
  <c r="CM97" i="3"/>
  <c r="CM93" i="3"/>
  <c r="CM89" i="3"/>
  <c r="CM85" i="3"/>
  <c r="CM81" i="3"/>
  <c r="CM77" i="3"/>
  <c r="CM73" i="3"/>
  <c r="CM69" i="3"/>
  <c r="CM65" i="3"/>
  <c r="CM61" i="3"/>
  <c r="CM57" i="3"/>
  <c r="CM53" i="3"/>
  <c r="CM49" i="3"/>
  <c r="CM45" i="3"/>
  <c r="CM41" i="3"/>
  <c r="CM37" i="3"/>
  <c r="CM33" i="3"/>
  <c r="CM29" i="3"/>
  <c r="CM25" i="3"/>
  <c r="CM21" i="3"/>
  <c r="CM136" i="3"/>
  <c r="CM132" i="3"/>
  <c r="CM128" i="3"/>
  <c r="CM124" i="3"/>
  <c r="CM120" i="3"/>
  <c r="CM116" i="3"/>
  <c r="CM112" i="3"/>
  <c r="CM108" i="3"/>
  <c r="CM104" i="3"/>
  <c r="CM100" i="3"/>
  <c r="CM96" i="3"/>
  <c r="CM92" i="3"/>
  <c r="CM88" i="3"/>
  <c r="CM84" i="3"/>
  <c r="CM80" i="3"/>
  <c r="CM76" i="3"/>
  <c r="CM72" i="3"/>
  <c r="CM68" i="3"/>
  <c r="CM64" i="3"/>
  <c r="CM60" i="3"/>
  <c r="CM56" i="3"/>
  <c r="CM52" i="3"/>
  <c r="CM48" i="3"/>
  <c r="CM44" i="3"/>
  <c r="CM40" i="3"/>
  <c r="CM36" i="3"/>
  <c r="CM32" i="3"/>
  <c r="CM28" i="3"/>
  <c r="CM24" i="3"/>
  <c r="CM20" i="3"/>
  <c r="CM135" i="3"/>
  <c r="CM131" i="3"/>
  <c r="CM127" i="3"/>
  <c r="CM123" i="3"/>
  <c r="CM119" i="3"/>
  <c r="CM115" i="3"/>
  <c r="CM111" i="3"/>
  <c r="CM107" i="3"/>
  <c r="CM103" i="3"/>
  <c r="CM99" i="3"/>
  <c r="CM95" i="3"/>
  <c r="CM91" i="3"/>
  <c r="CM87" i="3"/>
  <c r="CM83" i="3"/>
  <c r="CM79" i="3"/>
  <c r="CM75" i="3"/>
  <c r="CM71" i="3"/>
  <c r="CM67" i="3"/>
  <c r="CM63" i="3"/>
  <c r="CM59" i="3"/>
  <c r="CM55" i="3"/>
  <c r="CM51" i="3"/>
  <c r="CM47" i="3"/>
  <c r="CM43" i="3"/>
  <c r="CM39" i="3"/>
  <c r="CM35" i="3"/>
  <c r="CM31" i="3"/>
  <c r="CM27" i="3"/>
  <c r="CM23" i="3"/>
  <c r="CM19" i="3"/>
  <c r="CM134" i="3"/>
  <c r="CM130" i="3"/>
  <c r="CM126" i="3"/>
  <c r="CM122" i="3"/>
  <c r="CM118" i="3"/>
  <c r="CM114" i="3"/>
  <c r="CM110" i="3"/>
  <c r="CM106" i="3"/>
  <c r="CM102" i="3"/>
  <c r="CM98" i="3"/>
  <c r="CM94" i="3"/>
  <c r="CM90" i="3"/>
  <c r="CM86" i="3"/>
  <c r="CM82" i="3"/>
  <c r="CM78" i="3"/>
  <c r="CM74" i="3"/>
  <c r="CM70" i="3"/>
  <c r="CM66" i="3"/>
  <c r="CM62" i="3"/>
  <c r="CM58" i="3"/>
  <c r="CM54" i="3"/>
  <c r="CM50" i="3"/>
  <c r="CM46" i="3"/>
  <c r="CM42" i="3"/>
  <c r="CM38" i="3"/>
  <c r="CM34" i="3"/>
  <c r="CM30" i="3"/>
  <c r="CM26" i="3"/>
  <c r="CM22" i="3"/>
  <c r="CM18" i="3"/>
  <c r="CM17" i="3"/>
  <c r="AK150" i="3" l="1"/>
  <c r="AI150" i="3" s="1"/>
  <c r="P20" i="3"/>
  <c r="N20" i="3" s="1"/>
  <c r="P21" i="3" s="1"/>
  <c r="N21" i="3" s="1"/>
  <c r="O19" i="3"/>
  <c r="AM272" i="3"/>
  <c r="AL273" i="3"/>
  <c r="AN274" i="3" s="1"/>
  <c r="X270" i="3"/>
  <c r="Y270" i="3" s="1"/>
  <c r="U270" i="3"/>
  <c r="AA271" i="3"/>
  <c r="T271" i="3" s="1"/>
  <c r="Z271" i="3"/>
  <c r="V271" i="3" s="1"/>
  <c r="W270" i="3"/>
  <c r="BG187" i="3"/>
  <c r="BE187" i="3" s="1"/>
  <c r="BF186" i="3"/>
  <c r="BO190" i="3"/>
  <c r="BP191" i="3"/>
  <c r="BN191" i="3" s="1"/>
  <c r="BV19" i="3"/>
  <c r="BJ189" i="3"/>
  <c r="BH189" i="3" s="1"/>
  <c r="BK189" i="3"/>
  <c r="BI188" i="3"/>
  <c r="CC19" i="3"/>
  <c r="CA19" i="3" s="1"/>
  <c r="CB18" i="3"/>
  <c r="R21" i="3"/>
  <c r="AE19" i="3"/>
  <c r="AF20" i="3"/>
  <c r="AD20" i="3" s="1"/>
  <c r="AF21" i="3" s="1"/>
  <c r="J20" i="3"/>
  <c r="I21" i="3"/>
  <c r="K22" i="3" s="1"/>
  <c r="CK18" i="3"/>
  <c r="D20" i="3"/>
  <c r="AJ150" i="3" l="1"/>
  <c r="O20" i="3"/>
  <c r="AM273" i="3"/>
  <c r="AL274" i="3"/>
  <c r="AN275" i="3" s="1"/>
  <c r="X271" i="3"/>
  <c r="Y271" i="3" s="1"/>
  <c r="U271" i="3"/>
  <c r="AA272" i="3"/>
  <c r="T272" i="3" s="1"/>
  <c r="Z272" i="3"/>
  <c r="V272" i="3" s="1"/>
  <c r="W271" i="3"/>
  <c r="BF187" i="3"/>
  <c r="BG188" i="3"/>
  <c r="BE188" i="3" s="1"/>
  <c r="BO191" i="3"/>
  <c r="BP192" i="3"/>
  <c r="BN192" i="3" s="1"/>
  <c r="BJ190" i="3"/>
  <c r="BH190" i="3" s="1"/>
  <c r="BK190" i="3"/>
  <c r="BI189" i="3"/>
  <c r="CC20" i="3"/>
  <c r="CA20" i="3" s="1"/>
  <c r="CB19" i="3"/>
  <c r="O21" i="3"/>
  <c r="P22" i="3"/>
  <c r="N22" i="3" s="1"/>
  <c r="AD21" i="3"/>
  <c r="AF22" i="3" s="1"/>
  <c r="AD22" i="3" s="1"/>
  <c r="AF23" i="3" s="1"/>
  <c r="R22" i="3"/>
  <c r="AE20" i="3"/>
  <c r="J21" i="3"/>
  <c r="I22" i="3"/>
  <c r="K23" i="3" s="1"/>
  <c r="D21" i="3"/>
  <c r="D22" i="3"/>
  <c r="AK151" i="3" l="1"/>
  <c r="AI151" i="3" s="1"/>
  <c r="AL275" i="3"/>
  <c r="AN276" i="3" s="1"/>
  <c r="AM274" i="3"/>
  <c r="X272" i="3"/>
  <c r="Y272" i="3" s="1"/>
  <c r="U272" i="3"/>
  <c r="AA273" i="3"/>
  <c r="T273" i="3" s="1"/>
  <c r="Z273" i="3"/>
  <c r="V273" i="3" s="1"/>
  <c r="W272" i="3"/>
  <c r="BG189" i="3"/>
  <c r="BE189" i="3" s="1"/>
  <c r="BF188" i="3"/>
  <c r="BO192" i="3"/>
  <c r="BP193" i="3"/>
  <c r="BN193" i="3" s="1"/>
  <c r="BO18" i="3"/>
  <c r="BJ191" i="3"/>
  <c r="BH191" i="3" s="1"/>
  <c r="BK191" i="3"/>
  <c r="BI190" i="3"/>
  <c r="CB20" i="3"/>
  <c r="CC21" i="3"/>
  <c r="CA21" i="3" s="1"/>
  <c r="O22" i="3"/>
  <c r="P23" i="3"/>
  <c r="N23" i="3" s="1"/>
  <c r="AE21" i="3"/>
  <c r="R23" i="3"/>
  <c r="AD23" i="3"/>
  <c r="AF24" i="3" s="1"/>
  <c r="AE22" i="3"/>
  <c r="I23" i="3"/>
  <c r="K24" i="3" s="1"/>
  <c r="J22" i="3"/>
  <c r="D23" i="3"/>
  <c r="AJ151" i="3" l="1"/>
  <c r="AM275" i="3"/>
  <c r="AL276" i="3"/>
  <c r="AN277" i="3" s="1"/>
  <c r="U273" i="3"/>
  <c r="X273" i="3"/>
  <c r="Y273" i="3" s="1"/>
  <c r="AA274" i="3"/>
  <c r="T274" i="3" s="1"/>
  <c r="Z274" i="3"/>
  <c r="V274" i="3" s="1"/>
  <c r="W273" i="3"/>
  <c r="BG190" i="3"/>
  <c r="BE190" i="3" s="1"/>
  <c r="BF189" i="3"/>
  <c r="BO193" i="3"/>
  <c r="BP194" i="3"/>
  <c r="BN194" i="3" s="1"/>
  <c r="BJ192" i="3"/>
  <c r="BH192" i="3" s="1"/>
  <c r="BK192" i="3"/>
  <c r="BI191" i="3"/>
  <c r="CC22" i="3"/>
  <c r="CA22" i="3" s="1"/>
  <c r="CB21" i="3"/>
  <c r="P24" i="3"/>
  <c r="N24" i="3" s="1"/>
  <c r="O23" i="3"/>
  <c r="R24" i="3"/>
  <c r="AE23" i="3"/>
  <c r="AD24" i="3"/>
  <c r="AF25" i="3" s="1"/>
  <c r="I24" i="3"/>
  <c r="K25" i="3" s="1"/>
  <c r="J23" i="3"/>
  <c r="D24" i="3"/>
  <c r="AK152" i="3" l="1"/>
  <c r="AI152" i="3" s="1"/>
  <c r="AM276" i="3"/>
  <c r="AL277" i="3"/>
  <c r="AM277" i="3" s="1"/>
  <c r="X274" i="3"/>
  <c r="Y274" i="3" s="1"/>
  <c r="U274" i="3"/>
  <c r="AA275" i="3"/>
  <c r="T275" i="3" s="1"/>
  <c r="Z275" i="3"/>
  <c r="V275" i="3" s="1"/>
  <c r="W274" i="3"/>
  <c r="BG191" i="3"/>
  <c r="BE191" i="3" s="1"/>
  <c r="BF190" i="3"/>
  <c r="BO194" i="3"/>
  <c r="BP195" i="3"/>
  <c r="BN195" i="3" s="1"/>
  <c r="BJ193" i="3"/>
  <c r="BH193" i="3" s="1"/>
  <c r="BK193" i="3"/>
  <c r="BI192" i="3"/>
  <c r="CC23" i="3"/>
  <c r="CA23" i="3" s="1"/>
  <c r="CB22" i="3"/>
  <c r="P25" i="3"/>
  <c r="N25" i="3" s="1"/>
  <c r="O24" i="3"/>
  <c r="R25" i="3"/>
  <c r="AE24" i="3"/>
  <c r="AD25" i="3"/>
  <c r="AF26" i="3" s="1"/>
  <c r="J24" i="3"/>
  <c r="I25" i="3"/>
  <c r="K26" i="3" s="1"/>
  <c r="D25" i="3"/>
  <c r="AJ152" i="3" l="1"/>
  <c r="X275" i="3"/>
  <c r="Y275" i="3" s="1"/>
  <c r="U275" i="3"/>
  <c r="AA276" i="3"/>
  <c r="T276" i="3" s="1"/>
  <c r="Z276" i="3"/>
  <c r="V276" i="3" s="1"/>
  <c r="W275" i="3"/>
  <c r="BG192" i="3"/>
  <c r="BE192" i="3" s="1"/>
  <c r="BF191" i="3"/>
  <c r="BO195" i="3"/>
  <c r="BP196" i="3"/>
  <c r="BN196" i="3" s="1"/>
  <c r="BK194" i="3"/>
  <c r="BJ194" i="3"/>
  <c r="BH194" i="3" s="1"/>
  <c r="BI193" i="3"/>
  <c r="CC24" i="3"/>
  <c r="CA24" i="3" s="1"/>
  <c r="CB23" i="3"/>
  <c r="O25" i="3"/>
  <c r="P26" i="3"/>
  <c r="N26" i="3" s="1"/>
  <c r="R26" i="3"/>
  <c r="AD26" i="3"/>
  <c r="AF27" i="3" s="1"/>
  <c r="AE25" i="3"/>
  <c r="J25" i="3"/>
  <c r="I26" i="3"/>
  <c r="K27" i="3" s="1"/>
  <c r="D26" i="3"/>
  <c r="AK153" i="3" l="1"/>
  <c r="AI153" i="3" s="1"/>
  <c r="X276" i="3"/>
  <c r="Y276" i="3" s="1"/>
  <c r="U276" i="3"/>
  <c r="AA277" i="3"/>
  <c r="T277" i="3" s="1"/>
  <c r="Z277" i="3"/>
  <c r="V277" i="3" s="1"/>
  <c r="W276" i="3"/>
  <c r="BF192" i="3"/>
  <c r="BG193" i="3"/>
  <c r="BE193" i="3" s="1"/>
  <c r="BO196" i="3"/>
  <c r="BP197" i="3"/>
  <c r="BN197" i="3" s="1"/>
  <c r="BJ195" i="3"/>
  <c r="BH195" i="3" s="1"/>
  <c r="BK195" i="3"/>
  <c r="BI194" i="3"/>
  <c r="CC25" i="3"/>
  <c r="CA25" i="3" s="1"/>
  <c r="CB24" i="3"/>
  <c r="O26" i="3"/>
  <c r="P27" i="3"/>
  <c r="N27" i="3" s="1"/>
  <c r="R27" i="3"/>
  <c r="AD27" i="3"/>
  <c r="AF28" i="3" s="1"/>
  <c r="AE26" i="3"/>
  <c r="I27" i="3"/>
  <c r="K28" i="3" s="1"/>
  <c r="J26" i="3"/>
  <c r="D27" i="3"/>
  <c r="AJ153" i="3" l="1"/>
  <c r="U277" i="3"/>
  <c r="X277" i="3"/>
  <c r="Y277" i="3" s="1"/>
  <c r="W277" i="3"/>
  <c r="BG194" i="3"/>
  <c r="BE194" i="3" s="1"/>
  <c r="BF193" i="3"/>
  <c r="BO197" i="3"/>
  <c r="BP198" i="3"/>
  <c r="BN198" i="3" s="1"/>
  <c r="BJ196" i="3"/>
  <c r="BH196" i="3" s="1"/>
  <c r="BK196" i="3"/>
  <c r="BI195" i="3"/>
  <c r="CC26" i="3"/>
  <c r="CA26" i="3" s="1"/>
  <c r="CB25" i="3"/>
  <c r="O27" i="3"/>
  <c r="P28" i="3"/>
  <c r="N28" i="3" s="1"/>
  <c r="R28" i="3"/>
  <c r="AE27" i="3"/>
  <c r="AD28" i="3"/>
  <c r="AF29" i="3" s="1"/>
  <c r="I28" i="3"/>
  <c r="K29" i="3" s="1"/>
  <c r="J27" i="3"/>
  <c r="D28" i="3"/>
  <c r="AK154" i="3" l="1"/>
  <c r="AI154" i="3" s="1"/>
  <c r="BG195" i="3"/>
  <c r="BE195" i="3" s="1"/>
  <c r="BF194" i="3"/>
  <c r="BO198" i="3"/>
  <c r="BP199" i="3"/>
  <c r="BN199" i="3" s="1"/>
  <c r="BJ197" i="3"/>
  <c r="BH197" i="3" s="1"/>
  <c r="BK197" i="3"/>
  <c r="BI196" i="3"/>
  <c r="CC27" i="3"/>
  <c r="CA27" i="3" s="1"/>
  <c r="CB26" i="3"/>
  <c r="O28" i="3"/>
  <c r="P29" i="3"/>
  <c r="N29" i="3" s="1"/>
  <c r="R29" i="3"/>
  <c r="AE28" i="3"/>
  <c r="AD29" i="3"/>
  <c r="AF30" i="3" s="1"/>
  <c r="J28" i="3"/>
  <c r="I29" i="3"/>
  <c r="K30" i="3" s="1"/>
  <c r="D29" i="3"/>
  <c r="AJ154" i="3" l="1"/>
  <c r="AK155" i="3"/>
  <c r="AI155" i="3" s="1"/>
  <c r="BF195" i="3"/>
  <c r="BG196" i="3"/>
  <c r="BE196" i="3" s="1"/>
  <c r="BO199" i="3"/>
  <c r="BP200" i="3"/>
  <c r="BN200" i="3" s="1"/>
  <c r="BJ198" i="3"/>
  <c r="BH198" i="3" s="1"/>
  <c r="BK198" i="3"/>
  <c r="BI197" i="3"/>
  <c r="CC28" i="3"/>
  <c r="CA28" i="3" s="1"/>
  <c r="CB27" i="3"/>
  <c r="O29" i="3"/>
  <c r="P30" i="3"/>
  <c r="N30" i="3" s="1"/>
  <c r="R30" i="3"/>
  <c r="AD30" i="3"/>
  <c r="AF31" i="3" s="1"/>
  <c r="AE29" i="3"/>
  <c r="J29" i="3"/>
  <c r="I30" i="3"/>
  <c r="K31" i="3" s="1"/>
  <c r="D30" i="3"/>
  <c r="AJ155" i="3" l="1"/>
  <c r="BG197" i="3"/>
  <c r="BE197" i="3" s="1"/>
  <c r="BF196" i="3"/>
  <c r="BO200" i="3"/>
  <c r="BP201" i="3"/>
  <c r="BN201" i="3" s="1"/>
  <c r="BK199" i="3"/>
  <c r="BJ199" i="3"/>
  <c r="BH199" i="3" s="1"/>
  <c r="BI198" i="3"/>
  <c r="CC29" i="3"/>
  <c r="CA29" i="3" s="1"/>
  <c r="CB28" i="3"/>
  <c r="O30" i="3"/>
  <c r="P31" i="3"/>
  <c r="N31" i="3" s="1"/>
  <c r="R31" i="3"/>
  <c r="AD31" i="3"/>
  <c r="AF32" i="3" s="1"/>
  <c r="AE30" i="3"/>
  <c r="I31" i="3"/>
  <c r="K32" i="3" s="1"/>
  <c r="J30" i="3"/>
  <c r="D31" i="3"/>
  <c r="AK156" i="3" l="1"/>
  <c r="AI156" i="3" s="1"/>
  <c r="BF197" i="3"/>
  <c r="BG198" i="3"/>
  <c r="BE198" i="3" s="1"/>
  <c r="BO201" i="3"/>
  <c r="BP202" i="3"/>
  <c r="BN202" i="3" s="1"/>
  <c r="BJ200" i="3"/>
  <c r="BH200" i="3" s="1"/>
  <c r="BK200" i="3"/>
  <c r="BI199" i="3"/>
  <c r="CC30" i="3"/>
  <c r="CA30" i="3" s="1"/>
  <c r="CB29" i="3"/>
  <c r="O31" i="3"/>
  <c r="P32" i="3"/>
  <c r="N32" i="3" s="1"/>
  <c r="R32" i="3"/>
  <c r="AE31" i="3"/>
  <c r="AD32" i="3"/>
  <c r="AF33" i="3" s="1"/>
  <c r="I32" i="3"/>
  <c r="K33" i="3" s="1"/>
  <c r="J31" i="3"/>
  <c r="D32" i="3"/>
  <c r="AJ156" i="3" l="1"/>
  <c r="BG199" i="3"/>
  <c r="BE199" i="3" s="1"/>
  <c r="BF198" i="3"/>
  <c r="BO202" i="3"/>
  <c r="BP203" i="3"/>
  <c r="BN203" i="3" s="1"/>
  <c r="BJ201" i="3"/>
  <c r="BH201" i="3" s="1"/>
  <c r="BK201" i="3"/>
  <c r="BI200" i="3"/>
  <c r="CC31" i="3"/>
  <c r="CA31" i="3" s="1"/>
  <c r="CB30" i="3"/>
  <c r="O32" i="3"/>
  <c r="P33" i="3"/>
  <c r="N33" i="3" s="1"/>
  <c r="R33" i="3"/>
  <c r="AE32" i="3"/>
  <c r="AD33" i="3"/>
  <c r="AF34" i="3" s="1"/>
  <c r="J32" i="3"/>
  <c r="I33" i="3"/>
  <c r="K34" i="3" s="1"/>
  <c r="D33" i="3"/>
  <c r="AK157" i="3" l="1"/>
  <c r="AI157" i="3" s="1"/>
  <c r="BG200" i="3"/>
  <c r="BE200" i="3" s="1"/>
  <c r="BF199" i="3"/>
  <c r="BO203" i="3"/>
  <c r="BP204" i="3"/>
  <c r="BN204" i="3" s="1"/>
  <c r="BJ202" i="3"/>
  <c r="BH202" i="3" s="1"/>
  <c r="BK202" i="3"/>
  <c r="BI201" i="3"/>
  <c r="CC32" i="3"/>
  <c r="CA32" i="3" s="1"/>
  <c r="CB31" i="3"/>
  <c r="P34" i="3"/>
  <c r="N34" i="3" s="1"/>
  <c r="O33" i="3"/>
  <c r="R34" i="3"/>
  <c r="AD34" i="3"/>
  <c r="AF35" i="3" s="1"/>
  <c r="AE33" i="3"/>
  <c r="J33" i="3"/>
  <c r="I34" i="3"/>
  <c r="K35" i="3" s="1"/>
  <c r="D34" i="3"/>
  <c r="AJ157" i="3" l="1"/>
  <c r="BF200" i="3"/>
  <c r="BG201" i="3"/>
  <c r="BE201" i="3" s="1"/>
  <c r="BO204" i="3"/>
  <c r="BP205" i="3"/>
  <c r="BN205" i="3" s="1"/>
  <c r="BJ203" i="3"/>
  <c r="BH203" i="3" s="1"/>
  <c r="BK203" i="3"/>
  <c r="BI202" i="3"/>
  <c r="CC33" i="3"/>
  <c r="CA33" i="3" s="1"/>
  <c r="CB32" i="3"/>
  <c r="P35" i="3"/>
  <c r="N35" i="3" s="1"/>
  <c r="O34" i="3"/>
  <c r="R35" i="3"/>
  <c r="AD35" i="3"/>
  <c r="AF36" i="3" s="1"/>
  <c r="AE34" i="3"/>
  <c r="I35" i="3"/>
  <c r="K36" i="3" s="1"/>
  <c r="J34" i="3"/>
  <c r="D35" i="3"/>
  <c r="AK158" i="3" l="1"/>
  <c r="AI158" i="3" s="1"/>
  <c r="BG202" i="3"/>
  <c r="BE202" i="3" s="1"/>
  <c r="BF201" i="3"/>
  <c r="BO205" i="3"/>
  <c r="BP206" i="3"/>
  <c r="BN206" i="3" s="1"/>
  <c r="BK204" i="3"/>
  <c r="BJ204" i="3"/>
  <c r="BH204" i="3" s="1"/>
  <c r="BI203" i="3"/>
  <c r="CC34" i="3"/>
  <c r="CA34" i="3" s="1"/>
  <c r="CB33" i="3"/>
  <c r="P36" i="3"/>
  <c r="N36" i="3" s="1"/>
  <c r="O35" i="3"/>
  <c r="R36" i="3"/>
  <c r="AE35" i="3"/>
  <c r="AD36" i="3"/>
  <c r="AF37" i="3" s="1"/>
  <c r="I36" i="3"/>
  <c r="K37" i="3" s="1"/>
  <c r="J35" i="3"/>
  <c r="D36" i="3"/>
  <c r="AJ158" i="3" l="1"/>
  <c r="BG203" i="3"/>
  <c r="BE203" i="3" s="1"/>
  <c r="BF202" i="3"/>
  <c r="BO206" i="3"/>
  <c r="BP207" i="3"/>
  <c r="BN207" i="3" s="1"/>
  <c r="BJ205" i="3"/>
  <c r="BH205" i="3" s="1"/>
  <c r="BK205" i="3"/>
  <c r="BI204" i="3"/>
  <c r="CC35" i="3"/>
  <c r="CA35" i="3" s="1"/>
  <c r="CB34" i="3"/>
  <c r="P37" i="3"/>
  <c r="N37" i="3" s="1"/>
  <c r="O36" i="3"/>
  <c r="R37" i="3"/>
  <c r="AE36" i="3"/>
  <c r="AD37" i="3"/>
  <c r="AF38" i="3" s="1"/>
  <c r="J36" i="3"/>
  <c r="I37" i="3"/>
  <c r="K38" i="3" s="1"/>
  <c r="D37" i="3"/>
  <c r="AK159" i="3" l="1"/>
  <c r="AI159" i="3" s="1"/>
  <c r="BG204" i="3"/>
  <c r="BE204" i="3" s="1"/>
  <c r="BF203" i="3"/>
  <c r="BO207" i="3"/>
  <c r="BP208" i="3"/>
  <c r="BN208" i="3" s="1"/>
  <c r="BJ206" i="3"/>
  <c r="BH206" i="3" s="1"/>
  <c r="BK206" i="3"/>
  <c r="BI205" i="3"/>
  <c r="CC36" i="3"/>
  <c r="CA36" i="3" s="1"/>
  <c r="CB35" i="3"/>
  <c r="O37" i="3"/>
  <c r="P38" i="3"/>
  <c r="N38" i="3" s="1"/>
  <c r="R38" i="3"/>
  <c r="AD38" i="3"/>
  <c r="AF39" i="3" s="1"/>
  <c r="AE37" i="3"/>
  <c r="J37" i="3"/>
  <c r="I38" i="3"/>
  <c r="K39" i="3" s="1"/>
  <c r="D38" i="3"/>
  <c r="AJ159" i="3" l="1"/>
  <c r="BF204" i="3"/>
  <c r="BG205" i="3"/>
  <c r="BE205" i="3" s="1"/>
  <c r="BO208" i="3"/>
  <c r="BP209" i="3"/>
  <c r="BN209" i="3" s="1"/>
  <c r="BJ207" i="3"/>
  <c r="BH207" i="3" s="1"/>
  <c r="BK207" i="3"/>
  <c r="BI206" i="3"/>
  <c r="CC37" i="3"/>
  <c r="CA37" i="3" s="1"/>
  <c r="CB36" i="3"/>
  <c r="O38" i="3"/>
  <c r="P39" i="3"/>
  <c r="N39" i="3" s="1"/>
  <c r="R39" i="3"/>
  <c r="AD39" i="3"/>
  <c r="AF40" i="3" s="1"/>
  <c r="AE38" i="3"/>
  <c r="I39" i="3"/>
  <c r="K40" i="3" s="1"/>
  <c r="J38" i="3"/>
  <c r="D39" i="3"/>
  <c r="AK160" i="3" l="1"/>
  <c r="AI160" i="3" s="1"/>
  <c r="BG206" i="3"/>
  <c r="BE206" i="3" s="1"/>
  <c r="BF205" i="3"/>
  <c r="BO209" i="3"/>
  <c r="BP210" i="3"/>
  <c r="BN210" i="3" s="1"/>
  <c r="BJ208" i="3"/>
  <c r="BH208" i="3" s="1"/>
  <c r="BK208" i="3"/>
  <c r="BI207" i="3"/>
  <c r="CC38" i="3"/>
  <c r="CA38" i="3" s="1"/>
  <c r="CB37" i="3"/>
  <c r="P40" i="3"/>
  <c r="N40" i="3" s="1"/>
  <c r="O39" i="3"/>
  <c r="R40" i="3"/>
  <c r="AE39" i="3"/>
  <c r="AD40" i="3"/>
  <c r="AF41" i="3" s="1"/>
  <c r="I40" i="3"/>
  <c r="K41" i="3" s="1"/>
  <c r="J39" i="3"/>
  <c r="D40" i="3"/>
  <c r="AJ160" i="3" l="1"/>
  <c r="BF206" i="3"/>
  <c r="BG207" i="3"/>
  <c r="BE207" i="3" s="1"/>
  <c r="BO210" i="3"/>
  <c r="BP211" i="3"/>
  <c r="BN211" i="3" s="1"/>
  <c r="BJ209" i="3"/>
  <c r="BH209" i="3" s="1"/>
  <c r="BK209" i="3"/>
  <c r="BI208" i="3"/>
  <c r="CC39" i="3"/>
  <c r="CA39" i="3" s="1"/>
  <c r="CB38" i="3"/>
  <c r="O40" i="3"/>
  <c r="P41" i="3"/>
  <c r="N41" i="3" s="1"/>
  <c r="R41" i="3"/>
  <c r="AE40" i="3"/>
  <c r="AD41" i="3"/>
  <c r="AF42" i="3" s="1"/>
  <c r="J40" i="3"/>
  <c r="I41" i="3"/>
  <c r="K42" i="3" s="1"/>
  <c r="D41" i="3"/>
  <c r="AK161" i="3" l="1"/>
  <c r="AI161" i="3" s="1"/>
  <c r="BG208" i="3"/>
  <c r="BE208" i="3" s="1"/>
  <c r="BF207" i="3"/>
  <c r="BO211" i="3"/>
  <c r="BP212" i="3"/>
  <c r="BN212" i="3" s="1"/>
  <c r="BK210" i="3"/>
  <c r="BJ210" i="3"/>
  <c r="BH210" i="3" s="1"/>
  <c r="BI209" i="3"/>
  <c r="CC40" i="3"/>
  <c r="CA40" i="3" s="1"/>
  <c r="CB39" i="3"/>
  <c r="P42" i="3"/>
  <c r="N42" i="3" s="1"/>
  <c r="O41" i="3"/>
  <c r="R42" i="3"/>
  <c r="AD42" i="3"/>
  <c r="AF43" i="3" s="1"/>
  <c r="AE41" i="3"/>
  <c r="J41" i="3"/>
  <c r="I42" i="3"/>
  <c r="K43" i="3" s="1"/>
  <c r="D42" i="3"/>
  <c r="AJ161" i="3" l="1"/>
  <c r="BF208" i="3"/>
  <c r="BG209" i="3"/>
  <c r="BE209" i="3" s="1"/>
  <c r="BO212" i="3"/>
  <c r="BP213" i="3"/>
  <c r="BN213" i="3" s="1"/>
  <c r="BJ211" i="3"/>
  <c r="BH211" i="3" s="1"/>
  <c r="BK211" i="3"/>
  <c r="BI210" i="3"/>
  <c r="CC41" i="3"/>
  <c r="CA41" i="3" s="1"/>
  <c r="CB40" i="3"/>
  <c r="O42" i="3"/>
  <c r="P43" i="3"/>
  <c r="N43" i="3" s="1"/>
  <c r="R43" i="3"/>
  <c r="AD43" i="3"/>
  <c r="AF44" i="3" s="1"/>
  <c r="AE42" i="3"/>
  <c r="J42" i="3"/>
  <c r="I43" i="3"/>
  <c r="K44" i="3" s="1"/>
  <c r="D43" i="3"/>
  <c r="AK162" i="3" l="1"/>
  <c r="AI162" i="3" s="1"/>
  <c r="BG210" i="3"/>
  <c r="BE210" i="3" s="1"/>
  <c r="BF209" i="3"/>
  <c r="BO213" i="3"/>
  <c r="BP214" i="3"/>
  <c r="BN214" i="3" s="1"/>
  <c r="BJ212" i="3"/>
  <c r="BH212" i="3" s="1"/>
  <c r="BK212" i="3"/>
  <c r="BI211" i="3"/>
  <c r="CC42" i="3"/>
  <c r="CA42" i="3" s="1"/>
  <c r="CB41" i="3"/>
  <c r="O43" i="3"/>
  <c r="P44" i="3"/>
  <c r="N44" i="3" s="1"/>
  <c r="R44" i="3"/>
  <c r="AE43" i="3"/>
  <c r="AD44" i="3"/>
  <c r="AF45" i="3" s="1"/>
  <c r="J43" i="3"/>
  <c r="I44" i="3"/>
  <c r="K45" i="3" s="1"/>
  <c r="D44" i="3"/>
  <c r="AJ162" i="3" l="1"/>
  <c r="BG211" i="3"/>
  <c r="BE211" i="3" s="1"/>
  <c r="BF210" i="3"/>
  <c r="BO214" i="3"/>
  <c r="BP215" i="3"/>
  <c r="BN215" i="3" s="1"/>
  <c r="BJ213" i="3"/>
  <c r="BH213" i="3" s="1"/>
  <c r="BK213" i="3"/>
  <c r="BI212" i="3"/>
  <c r="CC43" i="3"/>
  <c r="CA43" i="3" s="1"/>
  <c r="CB42" i="3"/>
  <c r="O44" i="3"/>
  <c r="P45" i="3"/>
  <c r="N45" i="3" s="1"/>
  <c r="R45" i="3"/>
  <c r="AE44" i="3"/>
  <c r="AD45" i="3"/>
  <c r="AF46" i="3" s="1"/>
  <c r="I45" i="3"/>
  <c r="K46" i="3" s="1"/>
  <c r="J44" i="3"/>
  <c r="D45" i="3"/>
  <c r="AK163" i="3" l="1"/>
  <c r="AI163" i="3" s="1"/>
  <c r="BF211" i="3"/>
  <c r="BG212" i="3"/>
  <c r="BE212" i="3" s="1"/>
  <c r="BO215" i="3"/>
  <c r="BP216" i="3"/>
  <c r="BN216" i="3" s="1"/>
  <c r="BJ214" i="3"/>
  <c r="BH214" i="3" s="1"/>
  <c r="BK214" i="3"/>
  <c r="BI213" i="3"/>
  <c r="CC44" i="3"/>
  <c r="CA44" i="3" s="1"/>
  <c r="CB43" i="3"/>
  <c r="O45" i="3"/>
  <c r="P46" i="3"/>
  <c r="N46" i="3" s="1"/>
  <c r="R46" i="3"/>
  <c r="AD46" i="3"/>
  <c r="AF47" i="3" s="1"/>
  <c r="AE45" i="3"/>
  <c r="J45" i="3"/>
  <c r="I46" i="3"/>
  <c r="K47" i="3" s="1"/>
  <c r="D46" i="3"/>
  <c r="AJ163" i="3" l="1"/>
  <c r="BF212" i="3"/>
  <c r="BG213" i="3"/>
  <c r="BE213" i="3" s="1"/>
  <c r="BO216" i="3"/>
  <c r="BP217" i="3"/>
  <c r="BN217" i="3" s="1"/>
  <c r="BJ215" i="3"/>
  <c r="BH215" i="3" s="1"/>
  <c r="BK215" i="3"/>
  <c r="BI214" i="3"/>
  <c r="CC45" i="3"/>
  <c r="CA45" i="3" s="1"/>
  <c r="CB44" i="3"/>
  <c r="O46" i="3"/>
  <c r="P47" i="3"/>
  <c r="N47" i="3" s="1"/>
  <c r="R47" i="3"/>
  <c r="AD47" i="3"/>
  <c r="AF48" i="3" s="1"/>
  <c r="AE46" i="3"/>
  <c r="J46" i="3"/>
  <c r="I47" i="3"/>
  <c r="K48" i="3" s="1"/>
  <c r="D47" i="3"/>
  <c r="AK164" i="3" l="1"/>
  <c r="AI164" i="3" s="1"/>
  <c r="BG214" i="3"/>
  <c r="BE214" i="3" s="1"/>
  <c r="BF213" i="3"/>
  <c r="BO217" i="3"/>
  <c r="BP218" i="3"/>
  <c r="BN218" i="3" s="1"/>
  <c r="BJ216" i="3"/>
  <c r="BH216" i="3" s="1"/>
  <c r="BK216" i="3"/>
  <c r="BI215" i="3"/>
  <c r="CC46" i="3"/>
  <c r="CA46" i="3" s="1"/>
  <c r="CB45" i="3"/>
  <c r="O47" i="3"/>
  <c r="P48" i="3"/>
  <c r="N48" i="3" s="1"/>
  <c r="R48" i="3"/>
  <c r="AE47" i="3"/>
  <c r="AD48" i="3"/>
  <c r="AF49" i="3" s="1"/>
  <c r="J47" i="3"/>
  <c r="I48" i="3"/>
  <c r="K49" i="3" s="1"/>
  <c r="D48" i="3"/>
  <c r="AJ164" i="3" l="1"/>
  <c r="BF214" i="3"/>
  <c r="BG215" i="3"/>
  <c r="BE215" i="3" s="1"/>
  <c r="BO218" i="3"/>
  <c r="BP219" i="3"/>
  <c r="BN219" i="3" s="1"/>
  <c r="BJ217" i="3"/>
  <c r="BH217" i="3" s="1"/>
  <c r="BK217" i="3"/>
  <c r="BI216" i="3"/>
  <c r="CC47" i="3"/>
  <c r="CA47" i="3" s="1"/>
  <c r="CB46" i="3"/>
  <c r="O48" i="3"/>
  <c r="P49" i="3"/>
  <c r="N49" i="3" s="1"/>
  <c r="R49" i="3"/>
  <c r="AE48" i="3"/>
  <c r="AD49" i="3"/>
  <c r="AF50" i="3" s="1"/>
  <c r="I49" i="3"/>
  <c r="K50" i="3" s="1"/>
  <c r="J48" i="3"/>
  <c r="D49" i="3"/>
  <c r="AK165" i="3" l="1"/>
  <c r="AI165" i="3" s="1"/>
  <c r="BG216" i="3"/>
  <c r="BE216" i="3" s="1"/>
  <c r="BF215" i="3"/>
  <c r="BO219" i="3"/>
  <c r="BP220" i="3"/>
  <c r="BN220" i="3" s="1"/>
  <c r="BJ218" i="3"/>
  <c r="BH218" i="3" s="1"/>
  <c r="BK218" i="3"/>
  <c r="BI217" i="3"/>
  <c r="CC48" i="3"/>
  <c r="CA48" i="3" s="1"/>
  <c r="CB47" i="3"/>
  <c r="P50" i="3"/>
  <c r="N50" i="3" s="1"/>
  <c r="O49" i="3"/>
  <c r="R50" i="3"/>
  <c r="AD50" i="3"/>
  <c r="AF51" i="3" s="1"/>
  <c r="AE49" i="3"/>
  <c r="J49" i="3"/>
  <c r="I50" i="3"/>
  <c r="K51" i="3" s="1"/>
  <c r="D50" i="3"/>
  <c r="AJ165" i="3" l="1"/>
  <c r="BG217" i="3"/>
  <c r="BE217" i="3" s="1"/>
  <c r="BF216" i="3"/>
  <c r="BO220" i="3"/>
  <c r="BP221" i="3"/>
  <c r="BN221" i="3" s="1"/>
  <c r="BJ219" i="3"/>
  <c r="BH219" i="3" s="1"/>
  <c r="BK219" i="3"/>
  <c r="BI218" i="3"/>
  <c r="CC49" i="3"/>
  <c r="CA49" i="3" s="1"/>
  <c r="CB48" i="3"/>
  <c r="P51" i="3"/>
  <c r="N51" i="3" s="1"/>
  <c r="O50" i="3"/>
  <c r="R51" i="3"/>
  <c r="AD51" i="3"/>
  <c r="AF52" i="3" s="1"/>
  <c r="AE50" i="3"/>
  <c r="J50" i="3"/>
  <c r="I51" i="3"/>
  <c r="K52" i="3" s="1"/>
  <c r="D51" i="3"/>
  <c r="AK166" i="3" l="1"/>
  <c r="AI166" i="3" s="1"/>
  <c r="BF217" i="3"/>
  <c r="BG218" i="3"/>
  <c r="BE218" i="3" s="1"/>
  <c r="BO221" i="3"/>
  <c r="BP222" i="3"/>
  <c r="BN222" i="3" s="1"/>
  <c r="BK220" i="3"/>
  <c r="BJ220" i="3"/>
  <c r="BH220" i="3" s="1"/>
  <c r="BI219" i="3"/>
  <c r="CC50" i="3"/>
  <c r="CA50" i="3" s="1"/>
  <c r="CB49" i="3"/>
  <c r="P52" i="3"/>
  <c r="N52" i="3" s="1"/>
  <c r="O51" i="3"/>
  <c r="R52" i="3"/>
  <c r="AE51" i="3"/>
  <c r="AD52" i="3"/>
  <c r="AF53" i="3" s="1"/>
  <c r="J51" i="3"/>
  <c r="I52" i="3"/>
  <c r="K53" i="3" s="1"/>
  <c r="D52" i="3"/>
  <c r="AJ166" i="3" l="1"/>
  <c r="AK167" i="3"/>
  <c r="AI167" i="3" s="1"/>
  <c r="BG219" i="3"/>
  <c r="BE219" i="3" s="1"/>
  <c r="BF218" i="3"/>
  <c r="BO222" i="3"/>
  <c r="BP223" i="3"/>
  <c r="BN223" i="3" s="1"/>
  <c r="BJ221" i="3"/>
  <c r="BH221" i="3" s="1"/>
  <c r="BK221" i="3"/>
  <c r="BI220" i="3"/>
  <c r="CC51" i="3"/>
  <c r="CA51" i="3" s="1"/>
  <c r="CB50" i="3"/>
  <c r="O52" i="3"/>
  <c r="P53" i="3"/>
  <c r="N53" i="3" s="1"/>
  <c r="R53" i="3"/>
  <c r="AE52" i="3"/>
  <c r="AD53" i="3"/>
  <c r="AF54" i="3" s="1"/>
  <c r="I53" i="3"/>
  <c r="K54" i="3" s="1"/>
  <c r="J52" i="3"/>
  <c r="D53" i="3"/>
  <c r="AJ167" i="3" l="1"/>
  <c r="BG220" i="3"/>
  <c r="BE220" i="3" s="1"/>
  <c r="BF219" i="3"/>
  <c r="BO223" i="3"/>
  <c r="BP224" i="3"/>
  <c r="BN224" i="3" s="1"/>
  <c r="BJ222" i="3"/>
  <c r="BH222" i="3" s="1"/>
  <c r="BK222" i="3"/>
  <c r="BI221" i="3"/>
  <c r="CC52" i="3"/>
  <c r="CA52" i="3" s="1"/>
  <c r="CB51" i="3"/>
  <c r="P54" i="3"/>
  <c r="N54" i="3" s="1"/>
  <c r="O53" i="3"/>
  <c r="R54" i="3"/>
  <c r="AD54" i="3"/>
  <c r="AF55" i="3" s="1"/>
  <c r="AE53" i="3"/>
  <c r="J53" i="3"/>
  <c r="I54" i="3"/>
  <c r="K55" i="3" s="1"/>
  <c r="D54" i="3"/>
  <c r="AK168" i="3" l="1"/>
  <c r="AI168" i="3" s="1"/>
  <c r="BF220" i="3"/>
  <c r="BG221" i="3"/>
  <c r="BE221" i="3" s="1"/>
  <c r="BO224" i="3"/>
  <c r="BP225" i="3"/>
  <c r="BN225" i="3" s="1"/>
  <c r="BJ223" i="3"/>
  <c r="BH223" i="3" s="1"/>
  <c r="BK223" i="3"/>
  <c r="BI222" i="3"/>
  <c r="CC53" i="3"/>
  <c r="CA53" i="3" s="1"/>
  <c r="CB52" i="3"/>
  <c r="O54" i="3"/>
  <c r="P55" i="3"/>
  <c r="N55" i="3" s="1"/>
  <c r="R55" i="3"/>
  <c r="AE54" i="3"/>
  <c r="AD55" i="3"/>
  <c r="AF56" i="3" s="1"/>
  <c r="I55" i="3"/>
  <c r="K56" i="3" s="1"/>
  <c r="J54" i="3"/>
  <c r="D55" i="3"/>
  <c r="AJ168" i="3" l="1"/>
  <c r="BF221" i="3"/>
  <c r="BG222" i="3"/>
  <c r="BE222" i="3" s="1"/>
  <c r="BO225" i="3"/>
  <c r="BP226" i="3"/>
  <c r="BN226" i="3" s="1"/>
  <c r="BJ224" i="3"/>
  <c r="BH224" i="3" s="1"/>
  <c r="BK224" i="3"/>
  <c r="BI223" i="3"/>
  <c r="CC54" i="3"/>
  <c r="CA54" i="3" s="1"/>
  <c r="CB53" i="3"/>
  <c r="P56" i="3"/>
  <c r="N56" i="3" s="1"/>
  <c r="O55" i="3"/>
  <c r="R56" i="3"/>
  <c r="AE55" i="3"/>
  <c r="AD56" i="3"/>
  <c r="AF57" i="3" s="1"/>
  <c r="J55" i="3"/>
  <c r="I56" i="3"/>
  <c r="K57" i="3" s="1"/>
  <c r="D56" i="3"/>
  <c r="AK169" i="3" l="1"/>
  <c r="AI169" i="3" s="1"/>
  <c r="BG223" i="3"/>
  <c r="BE223" i="3" s="1"/>
  <c r="BF222" i="3"/>
  <c r="BO226" i="3"/>
  <c r="BP227" i="3"/>
  <c r="BN227" i="3" s="1"/>
  <c r="BJ225" i="3"/>
  <c r="BH225" i="3" s="1"/>
  <c r="BK225" i="3"/>
  <c r="BI224" i="3"/>
  <c r="CC55" i="3"/>
  <c r="CA55" i="3" s="1"/>
  <c r="CB54" i="3"/>
  <c r="O56" i="3"/>
  <c r="P57" i="3"/>
  <c r="N57" i="3" s="1"/>
  <c r="R57" i="3"/>
  <c r="AD57" i="3"/>
  <c r="AF58" i="3" s="1"/>
  <c r="AE56" i="3"/>
  <c r="I57" i="3"/>
  <c r="K58" i="3" s="1"/>
  <c r="J56" i="3"/>
  <c r="D57" i="3"/>
  <c r="AJ169" i="3" l="1"/>
  <c r="AK170" i="3"/>
  <c r="AI170" i="3" s="1"/>
  <c r="BF223" i="3"/>
  <c r="BG224" i="3"/>
  <c r="BE224" i="3" s="1"/>
  <c r="BO227" i="3"/>
  <c r="BP228" i="3"/>
  <c r="BN228" i="3" s="1"/>
  <c r="BK226" i="3"/>
  <c r="BJ226" i="3"/>
  <c r="BH226" i="3" s="1"/>
  <c r="BI225" i="3"/>
  <c r="CC56" i="3"/>
  <c r="CA56" i="3" s="1"/>
  <c r="CB55" i="3"/>
  <c r="P58" i="3"/>
  <c r="N58" i="3" s="1"/>
  <c r="O57" i="3"/>
  <c r="R58" i="3"/>
  <c r="AD58" i="3"/>
  <c r="AF59" i="3" s="1"/>
  <c r="AE57" i="3"/>
  <c r="J57" i="3"/>
  <c r="I58" i="3"/>
  <c r="K59" i="3" s="1"/>
  <c r="D58" i="3"/>
  <c r="AJ170" i="3" l="1"/>
  <c r="AK171" i="3"/>
  <c r="AI171" i="3" s="1"/>
  <c r="BF224" i="3"/>
  <c r="BG225" i="3"/>
  <c r="BE225" i="3" s="1"/>
  <c r="BO228" i="3"/>
  <c r="BP229" i="3"/>
  <c r="BN229" i="3" s="1"/>
  <c r="BJ227" i="3"/>
  <c r="BH227" i="3" s="1"/>
  <c r="BK227" i="3"/>
  <c r="BI226" i="3"/>
  <c r="CC57" i="3"/>
  <c r="CA57" i="3" s="1"/>
  <c r="CB56" i="3"/>
  <c r="P59" i="3"/>
  <c r="N59" i="3" s="1"/>
  <c r="O58" i="3"/>
  <c r="R59" i="3"/>
  <c r="AE58" i="3"/>
  <c r="AD59" i="3"/>
  <c r="AF60" i="3" s="1"/>
  <c r="I59" i="3"/>
  <c r="K60" i="3" s="1"/>
  <c r="J58" i="3"/>
  <c r="D59" i="3"/>
  <c r="AJ171" i="3" l="1"/>
  <c r="BF225" i="3"/>
  <c r="BG226" i="3"/>
  <c r="BE226" i="3" s="1"/>
  <c r="BO229" i="3"/>
  <c r="BP230" i="3"/>
  <c r="BN230" i="3" s="1"/>
  <c r="BJ228" i="3"/>
  <c r="BH228" i="3" s="1"/>
  <c r="BK228" i="3"/>
  <c r="BI227" i="3"/>
  <c r="CC58" i="3"/>
  <c r="CA58" i="3" s="1"/>
  <c r="CB57" i="3"/>
  <c r="P60" i="3"/>
  <c r="N60" i="3" s="1"/>
  <c r="O59" i="3"/>
  <c r="R60" i="3"/>
  <c r="AE59" i="3"/>
  <c r="AD60" i="3"/>
  <c r="AF61" i="3" s="1"/>
  <c r="J59" i="3"/>
  <c r="I60" i="3"/>
  <c r="K61" i="3" s="1"/>
  <c r="D60" i="3"/>
  <c r="AK172" i="3" l="1"/>
  <c r="AI172" i="3" s="1"/>
  <c r="BF226" i="3"/>
  <c r="BG227" i="3"/>
  <c r="BE227" i="3" s="1"/>
  <c r="BO230" i="3"/>
  <c r="BP231" i="3"/>
  <c r="BN231" i="3" s="1"/>
  <c r="BJ229" i="3"/>
  <c r="BH229" i="3" s="1"/>
  <c r="BK229" i="3"/>
  <c r="BI228" i="3"/>
  <c r="CC59" i="3"/>
  <c r="CA59" i="3" s="1"/>
  <c r="CB58" i="3"/>
  <c r="O60" i="3"/>
  <c r="P61" i="3"/>
  <c r="N61" i="3" s="1"/>
  <c r="R61" i="3"/>
  <c r="AD61" i="3"/>
  <c r="AF62" i="3" s="1"/>
  <c r="AE60" i="3"/>
  <c r="I61" i="3"/>
  <c r="K62" i="3" s="1"/>
  <c r="J60" i="3"/>
  <c r="D61" i="3"/>
  <c r="AJ172" i="3" l="1"/>
  <c r="BF227" i="3"/>
  <c r="BG228" i="3"/>
  <c r="BE228" i="3" s="1"/>
  <c r="BO231" i="3"/>
  <c r="BP232" i="3"/>
  <c r="BN232" i="3" s="1"/>
  <c r="BJ230" i="3"/>
  <c r="BH230" i="3" s="1"/>
  <c r="BK230" i="3"/>
  <c r="BI229" i="3"/>
  <c r="CC60" i="3"/>
  <c r="CA60" i="3" s="1"/>
  <c r="CB59" i="3"/>
  <c r="P62" i="3"/>
  <c r="N62" i="3" s="1"/>
  <c r="O61" i="3"/>
  <c r="R62" i="3"/>
  <c r="AD62" i="3"/>
  <c r="AF63" i="3" s="1"/>
  <c r="AE61" i="3"/>
  <c r="J61" i="3"/>
  <c r="I62" i="3"/>
  <c r="K63" i="3" s="1"/>
  <c r="D62" i="3"/>
  <c r="AK173" i="3" l="1"/>
  <c r="AI173" i="3" s="1"/>
  <c r="BG229" i="3"/>
  <c r="BE229" i="3" s="1"/>
  <c r="BF228" i="3"/>
  <c r="BO232" i="3"/>
  <c r="BP233" i="3"/>
  <c r="BN233" i="3" s="1"/>
  <c r="BK231" i="3"/>
  <c r="BJ231" i="3"/>
  <c r="BH231" i="3" s="1"/>
  <c r="BI230" i="3"/>
  <c r="CC61" i="3"/>
  <c r="CA61" i="3" s="1"/>
  <c r="CB60" i="3"/>
  <c r="O62" i="3"/>
  <c r="P63" i="3"/>
  <c r="N63" i="3" s="1"/>
  <c r="R63" i="3"/>
  <c r="AE62" i="3"/>
  <c r="AD63" i="3"/>
  <c r="AF64" i="3" s="1"/>
  <c r="I63" i="3"/>
  <c r="K64" i="3" s="1"/>
  <c r="J62" i="3"/>
  <c r="D63" i="3"/>
  <c r="AJ173" i="3" l="1"/>
  <c r="BG230" i="3"/>
  <c r="BE230" i="3" s="1"/>
  <c r="BF229" i="3"/>
  <c r="BO233" i="3"/>
  <c r="BP234" i="3"/>
  <c r="BN234" i="3" s="1"/>
  <c r="BJ232" i="3"/>
  <c r="BH232" i="3" s="1"/>
  <c r="BK232" i="3"/>
  <c r="BI231" i="3"/>
  <c r="CC62" i="3"/>
  <c r="CA62" i="3" s="1"/>
  <c r="CB61" i="3"/>
  <c r="P64" i="3"/>
  <c r="N64" i="3" s="1"/>
  <c r="O63" i="3"/>
  <c r="R64" i="3"/>
  <c r="AE63" i="3"/>
  <c r="AD64" i="3"/>
  <c r="AF65" i="3" s="1"/>
  <c r="J63" i="3"/>
  <c r="I64" i="3"/>
  <c r="K65" i="3" s="1"/>
  <c r="D64" i="3"/>
  <c r="AK174" i="3" l="1"/>
  <c r="AI174" i="3" s="1"/>
  <c r="BG231" i="3"/>
  <c r="BE231" i="3" s="1"/>
  <c r="BF230" i="3"/>
  <c r="BO234" i="3"/>
  <c r="BP235" i="3"/>
  <c r="BN235" i="3" s="1"/>
  <c r="BJ233" i="3"/>
  <c r="BH233" i="3" s="1"/>
  <c r="BK233" i="3"/>
  <c r="BI232" i="3"/>
  <c r="CC63" i="3"/>
  <c r="CA63" i="3" s="1"/>
  <c r="CB62" i="3"/>
  <c r="O64" i="3"/>
  <c r="P65" i="3"/>
  <c r="N65" i="3" s="1"/>
  <c r="R65" i="3"/>
  <c r="AD65" i="3"/>
  <c r="AF66" i="3" s="1"/>
  <c r="AE64" i="3"/>
  <c r="I65" i="3"/>
  <c r="K66" i="3" s="1"/>
  <c r="J64" i="3"/>
  <c r="D65" i="3"/>
  <c r="AJ174" i="3" l="1"/>
  <c r="BG232" i="3"/>
  <c r="BE232" i="3" s="1"/>
  <c r="BF231" i="3"/>
  <c r="BO235" i="3"/>
  <c r="BP236" i="3"/>
  <c r="BN236" i="3" s="1"/>
  <c r="BJ234" i="3"/>
  <c r="BH234" i="3" s="1"/>
  <c r="BK234" i="3"/>
  <c r="BI233" i="3"/>
  <c r="CC64" i="3"/>
  <c r="CA64" i="3" s="1"/>
  <c r="CB63" i="3"/>
  <c r="P66" i="3"/>
  <c r="N66" i="3" s="1"/>
  <c r="O65" i="3"/>
  <c r="R66" i="3"/>
  <c r="AD66" i="3"/>
  <c r="AF67" i="3" s="1"/>
  <c r="AE65" i="3"/>
  <c r="I66" i="3"/>
  <c r="K67" i="3" s="1"/>
  <c r="J65" i="3"/>
  <c r="D66" i="3"/>
  <c r="AK175" i="3" l="1"/>
  <c r="AI175" i="3" s="1"/>
  <c r="BG233" i="3"/>
  <c r="BE233" i="3" s="1"/>
  <c r="BF232" i="3"/>
  <c r="BO236" i="3"/>
  <c r="BP237" i="3"/>
  <c r="BN237" i="3" s="1"/>
  <c r="BJ235" i="3"/>
  <c r="BH235" i="3" s="1"/>
  <c r="BK235" i="3"/>
  <c r="BI234" i="3"/>
  <c r="CC65" i="3"/>
  <c r="CA65" i="3" s="1"/>
  <c r="CB64" i="3"/>
  <c r="P67" i="3"/>
  <c r="N67" i="3" s="1"/>
  <c r="O66" i="3"/>
  <c r="R67" i="3"/>
  <c r="AE66" i="3"/>
  <c r="AD67" i="3"/>
  <c r="AF68" i="3" s="1"/>
  <c r="J66" i="3"/>
  <c r="I67" i="3"/>
  <c r="K68" i="3" s="1"/>
  <c r="D67" i="3"/>
  <c r="AJ175" i="3" l="1"/>
  <c r="BF233" i="3"/>
  <c r="BG234" i="3"/>
  <c r="BE234" i="3" s="1"/>
  <c r="BO237" i="3"/>
  <c r="BP238" i="3"/>
  <c r="BN238" i="3" s="1"/>
  <c r="BJ236" i="3"/>
  <c r="BH236" i="3" s="1"/>
  <c r="BK236" i="3"/>
  <c r="BI235" i="3"/>
  <c r="CC66" i="3"/>
  <c r="CA66" i="3" s="1"/>
  <c r="CB65" i="3"/>
  <c r="O67" i="3"/>
  <c r="P68" i="3"/>
  <c r="N68" i="3" s="1"/>
  <c r="R68" i="3"/>
  <c r="AE67" i="3"/>
  <c r="AD68" i="3"/>
  <c r="AF69" i="3" s="1"/>
  <c r="J67" i="3"/>
  <c r="I68" i="3"/>
  <c r="K69" i="3" s="1"/>
  <c r="D68" i="3"/>
  <c r="AK176" i="3" l="1"/>
  <c r="AI176" i="3" s="1"/>
  <c r="BG235" i="3"/>
  <c r="BE235" i="3" s="1"/>
  <c r="BF234" i="3"/>
  <c r="BO238" i="3"/>
  <c r="BP239" i="3"/>
  <c r="BN239" i="3" s="1"/>
  <c r="BJ237" i="3"/>
  <c r="BH237" i="3" s="1"/>
  <c r="BK237" i="3"/>
  <c r="BI236" i="3"/>
  <c r="CC67" i="3"/>
  <c r="CA67" i="3" s="1"/>
  <c r="CB66" i="3"/>
  <c r="O68" i="3"/>
  <c r="P69" i="3"/>
  <c r="N69" i="3" s="1"/>
  <c r="R69" i="3"/>
  <c r="AD69" i="3"/>
  <c r="AF70" i="3" s="1"/>
  <c r="AE68" i="3"/>
  <c r="I69" i="3"/>
  <c r="K70" i="3" s="1"/>
  <c r="J68" i="3"/>
  <c r="D69" i="3"/>
  <c r="AJ176" i="3" l="1"/>
  <c r="BF235" i="3"/>
  <c r="BG236" i="3"/>
  <c r="BE236" i="3" s="1"/>
  <c r="BO239" i="3"/>
  <c r="BP240" i="3"/>
  <c r="BN240" i="3" s="1"/>
  <c r="BJ238" i="3"/>
  <c r="BH238" i="3" s="1"/>
  <c r="BK238" i="3"/>
  <c r="BI237" i="3"/>
  <c r="CC68" i="3"/>
  <c r="CA68" i="3" s="1"/>
  <c r="CB67" i="3"/>
  <c r="O69" i="3"/>
  <c r="P70" i="3"/>
  <c r="N70" i="3" s="1"/>
  <c r="R70" i="3"/>
  <c r="AD70" i="3"/>
  <c r="AF71" i="3" s="1"/>
  <c r="AE69" i="3"/>
  <c r="I70" i="3"/>
  <c r="K71" i="3" s="1"/>
  <c r="J69" i="3"/>
  <c r="D70" i="3"/>
  <c r="AK177" i="3" l="1"/>
  <c r="AI177" i="3" s="1"/>
  <c r="BG237" i="3"/>
  <c r="BE237" i="3" s="1"/>
  <c r="BF236" i="3"/>
  <c r="BO240" i="3"/>
  <c r="BP241" i="3"/>
  <c r="BN241" i="3" s="1"/>
  <c r="BJ239" i="3"/>
  <c r="BH239" i="3" s="1"/>
  <c r="BK239" i="3"/>
  <c r="BI238" i="3"/>
  <c r="CC69" i="3"/>
  <c r="CA69" i="3" s="1"/>
  <c r="CB68" i="3"/>
  <c r="P71" i="3"/>
  <c r="N71" i="3" s="1"/>
  <c r="O70" i="3"/>
  <c r="R71" i="3"/>
  <c r="AE70" i="3"/>
  <c r="AD71" i="3"/>
  <c r="AF72" i="3" s="1"/>
  <c r="I71" i="3"/>
  <c r="K72" i="3" s="1"/>
  <c r="J70" i="3"/>
  <c r="D71" i="3"/>
  <c r="AJ177" i="3" l="1"/>
  <c r="BG238" i="3"/>
  <c r="BE238" i="3" s="1"/>
  <c r="BF237" i="3"/>
  <c r="BO241" i="3"/>
  <c r="BP242" i="3"/>
  <c r="BN242" i="3" s="1"/>
  <c r="BJ240" i="3"/>
  <c r="BH240" i="3" s="1"/>
  <c r="BK240" i="3"/>
  <c r="BI239" i="3"/>
  <c r="CC70" i="3"/>
  <c r="CA70" i="3" s="1"/>
  <c r="CB69" i="3"/>
  <c r="O71" i="3"/>
  <c r="P72" i="3"/>
  <c r="N72" i="3" s="1"/>
  <c r="R72" i="3"/>
  <c r="AE71" i="3"/>
  <c r="AD72" i="3"/>
  <c r="AF73" i="3" s="1"/>
  <c r="J71" i="3"/>
  <c r="I72" i="3"/>
  <c r="K73" i="3" s="1"/>
  <c r="D72" i="3"/>
  <c r="AK178" i="3" l="1"/>
  <c r="AI178" i="3" s="1"/>
  <c r="BF238" i="3"/>
  <c r="BG239" i="3"/>
  <c r="BE239" i="3" s="1"/>
  <c r="BO242" i="3"/>
  <c r="BP243" i="3"/>
  <c r="BN243" i="3" s="1"/>
  <c r="BJ241" i="3"/>
  <c r="BH241" i="3" s="1"/>
  <c r="BK241" i="3"/>
  <c r="BI240" i="3"/>
  <c r="CC71" i="3"/>
  <c r="CA71" i="3" s="1"/>
  <c r="CB70" i="3"/>
  <c r="O72" i="3"/>
  <c r="P73" i="3"/>
  <c r="N73" i="3" s="1"/>
  <c r="R73" i="3"/>
  <c r="AD73" i="3"/>
  <c r="AF74" i="3" s="1"/>
  <c r="AE72" i="3"/>
  <c r="I73" i="3"/>
  <c r="K74" i="3" s="1"/>
  <c r="J72" i="3"/>
  <c r="D73" i="3"/>
  <c r="AJ178" i="3" l="1"/>
  <c r="AK179" i="3"/>
  <c r="AI179" i="3" s="1"/>
  <c r="BF239" i="3"/>
  <c r="BG240" i="3"/>
  <c r="BE240" i="3" s="1"/>
  <c r="BO243" i="3"/>
  <c r="BP244" i="3"/>
  <c r="BN244" i="3" s="1"/>
  <c r="BK242" i="3"/>
  <c r="BJ242" i="3"/>
  <c r="BH242" i="3" s="1"/>
  <c r="BI241" i="3"/>
  <c r="CC72" i="3"/>
  <c r="CA72" i="3" s="1"/>
  <c r="CB71" i="3"/>
  <c r="P74" i="3"/>
  <c r="N74" i="3" s="1"/>
  <c r="O73" i="3"/>
  <c r="R74" i="3"/>
  <c r="AD74" i="3"/>
  <c r="AF75" i="3" s="1"/>
  <c r="AE73" i="3"/>
  <c r="I74" i="3"/>
  <c r="K75" i="3" s="1"/>
  <c r="J73" i="3"/>
  <c r="D74" i="3"/>
  <c r="AJ179" i="3" l="1"/>
  <c r="AK180" i="3"/>
  <c r="AI180" i="3" s="1"/>
  <c r="BF240" i="3"/>
  <c r="BG241" i="3"/>
  <c r="BE241" i="3" s="1"/>
  <c r="BO244" i="3"/>
  <c r="BP245" i="3"/>
  <c r="BN245" i="3" s="1"/>
  <c r="BJ243" i="3"/>
  <c r="BH243" i="3" s="1"/>
  <c r="BK243" i="3"/>
  <c r="BI242" i="3"/>
  <c r="CC73" i="3"/>
  <c r="CA73" i="3" s="1"/>
  <c r="CB72" i="3"/>
  <c r="P75" i="3"/>
  <c r="N75" i="3" s="1"/>
  <c r="O74" i="3"/>
  <c r="R75" i="3"/>
  <c r="AE74" i="3"/>
  <c r="AD75" i="3"/>
  <c r="AF76" i="3" s="1"/>
  <c r="J74" i="3"/>
  <c r="I75" i="3"/>
  <c r="K76" i="3" s="1"/>
  <c r="D75" i="3"/>
  <c r="AJ180" i="3" l="1"/>
  <c r="AK181" i="3"/>
  <c r="AI181" i="3" s="1"/>
  <c r="BG242" i="3"/>
  <c r="BE242" i="3" s="1"/>
  <c r="BF241" i="3"/>
  <c r="BO245" i="3"/>
  <c r="BP246" i="3"/>
  <c r="BN246" i="3" s="1"/>
  <c r="BJ244" i="3"/>
  <c r="BH244" i="3" s="1"/>
  <c r="BK244" i="3"/>
  <c r="BI243" i="3"/>
  <c r="CC74" i="3"/>
  <c r="CA74" i="3" s="1"/>
  <c r="CB73" i="3"/>
  <c r="P76" i="3"/>
  <c r="N76" i="3" s="1"/>
  <c r="O75" i="3"/>
  <c r="R76" i="3"/>
  <c r="AE75" i="3"/>
  <c r="AD76" i="3"/>
  <c r="AF77" i="3" s="1"/>
  <c r="J75" i="3"/>
  <c r="I76" i="3"/>
  <c r="K77" i="3" s="1"/>
  <c r="D76" i="3"/>
  <c r="AJ181" i="3" l="1"/>
  <c r="BG243" i="3"/>
  <c r="BE243" i="3" s="1"/>
  <c r="BF242" i="3"/>
  <c r="BO246" i="3"/>
  <c r="BP247" i="3"/>
  <c r="BN247" i="3" s="1"/>
  <c r="BJ245" i="3"/>
  <c r="BH245" i="3" s="1"/>
  <c r="BK245" i="3"/>
  <c r="BI244" i="3"/>
  <c r="CC75" i="3"/>
  <c r="CA75" i="3" s="1"/>
  <c r="CB74" i="3"/>
  <c r="O76" i="3"/>
  <c r="P77" i="3"/>
  <c r="N77" i="3" s="1"/>
  <c r="R77" i="3"/>
  <c r="AD77" i="3"/>
  <c r="AF78" i="3" s="1"/>
  <c r="AE76" i="3"/>
  <c r="I77" i="3"/>
  <c r="K78" i="3" s="1"/>
  <c r="J76" i="3"/>
  <c r="D77" i="3"/>
  <c r="AK182" i="3" l="1"/>
  <c r="AI182" i="3" s="1"/>
  <c r="BF243" i="3"/>
  <c r="BG244" i="3"/>
  <c r="BE244" i="3" s="1"/>
  <c r="BO247" i="3"/>
  <c r="BP248" i="3"/>
  <c r="BN248" i="3" s="1"/>
  <c r="BJ246" i="3"/>
  <c r="BH246" i="3" s="1"/>
  <c r="BK246" i="3"/>
  <c r="BI245" i="3"/>
  <c r="CC76" i="3"/>
  <c r="CA76" i="3" s="1"/>
  <c r="CB75" i="3"/>
  <c r="P78" i="3"/>
  <c r="N78" i="3" s="1"/>
  <c r="O77" i="3"/>
  <c r="R78" i="3"/>
  <c r="AD78" i="3"/>
  <c r="AF79" i="3" s="1"/>
  <c r="AE77" i="3"/>
  <c r="J77" i="3"/>
  <c r="I78" i="3"/>
  <c r="K79" i="3" s="1"/>
  <c r="D78" i="3"/>
  <c r="AJ182" i="3" l="1"/>
  <c r="AK183" i="3"/>
  <c r="AI183" i="3" s="1"/>
  <c r="BF244" i="3"/>
  <c r="BG245" i="3"/>
  <c r="BE245" i="3" s="1"/>
  <c r="BO248" i="3"/>
  <c r="BP249" i="3"/>
  <c r="BN249" i="3" s="1"/>
  <c r="BK247" i="3"/>
  <c r="BJ247" i="3"/>
  <c r="BH247" i="3" s="1"/>
  <c r="BI246" i="3"/>
  <c r="CC77" i="3"/>
  <c r="CA77" i="3" s="1"/>
  <c r="CB76" i="3"/>
  <c r="O78" i="3"/>
  <c r="P79" i="3"/>
  <c r="N79" i="3" s="1"/>
  <c r="R79" i="3"/>
  <c r="AE78" i="3"/>
  <c r="AD79" i="3"/>
  <c r="AF80" i="3" s="1"/>
  <c r="I79" i="3"/>
  <c r="K80" i="3" s="1"/>
  <c r="J78" i="3"/>
  <c r="D79" i="3"/>
  <c r="AJ183" i="3" l="1"/>
  <c r="AK184" i="3"/>
  <c r="AI184" i="3" s="1"/>
  <c r="BF245" i="3"/>
  <c r="BG246" i="3"/>
  <c r="BE246" i="3" s="1"/>
  <c r="BO249" i="3"/>
  <c r="BP250" i="3"/>
  <c r="BN250" i="3" s="1"/>
  <c r="BJ248" i="3"/>
  <c r="BH248" i="3" s="1"/>
  <c r="BK248" i="3"/>
  <c r="BI247" i="3"/>
  <c r="CC78" i="3"/>
  <c r="CA78" i="3" s="1"/>
  <c r="CB77" i="3"/>
  <c r="P80" i="3"/>
  <c r="N80" i="3" s="1"/>
  <c r="O79" i="3"/>
  <c r="R80" i="3"/>
  <c r="AE79" i="3"/>
  <c r="AD80" i="3"/>
  <c r="AF81" i="3" s="1"/>
  <c r="J79" i="3"/>
  <c r="I80" i="3"/>
  <c r="K81" i="3" s="1"/>
  <c r="D80" i="3"/>
  <c r="AJ184" i="3" l="1"/>
  <c r="BF246" i="3"/>
  <c r="BG247" i="3"/>
  <c r="BE247" i="3" s="1"/>
  <c r="BO250" i="3"/>
  <c r="BP251" i="3"/>
  <c r="BN251" i="3" s="1"/>
  <c r="BJ249" i="3"/>
  <c r="BH249" i="3" s="1"/>
  <c r="BK249" i="3"/>
  <c r="BI248" i="3"/>
  <c r="CC79" i="3"/>
  <c r="CA79" i="3" s="1"/>
  <c r="CB78" i="3"/>
  <c r="O80" i="3"/>
  <c r="P81" i="3"/>
  <c r="N81" i="3" s="1"/>
  <c r="R81" i="3"/>
  <c r="AD81" i="3"/>
  <c r="AF82" i="3" s="1"/>
  <c r="AE80" i="3"/>
  <c r="I81" i="3"/>
  <c r="K82" i="3" s="1"/>
  <c r="J80" i="3"/>
  <c r="D81" i="3"/>
  <c r="AK185" i="3" l="1"/>
  <c r="AI185" i="3" s="1"/>
  <c r="BF247" i="3"/>
  <c r="BG248" i="3"/>
  <c r="BE248" i="3" s="1"/>
  <c r="BO251" i="3"/>
  <c r="BP252" i="3"/>
  <c r="BN252" i="3" s="1"/>
  <c r="BJ250" i="3"/>
  <c r="BH250" i="3" s="1"/>
  <c r="BK250" i="3"/>
  <c r="BI249" i="3"/>
  <c r="CC80" i="3"/>
  <c r="CA80" i="3" s="1"/>
  <c r="CB79" i="3"/>
  <c r="P82" i="3"/>
  <c r="N82" i="3" s="1"/>
  <c r="O81" i="3"/>
  <c r="R82" i="3"/>
  <c r="AD82" i="3"/>
  <c r="AF83" i="3" s="1"/>
  <c r="AE81" i="3"/>
  <c r="J81" i="3"/>
  <c r="I82" i="3"/>
  <c r="K83" i="3" s="1"/>
  <c r="D82" i="3"/>
  <c r="AJ185" i="3" l="1"/>
  <c r="BG249" i="3"/>
  <c r="BE249" i="3" s="1"/>
  <c r="BF248" i="3"/>
  <c r="BO252" i="3"/>
  <c r="BP253" i="3"/>
  <c r="BN253" i="3" s="1"/>
  <c r="BJ251" i="3"/>
  <c r="BH251" i="3" s="1"/>
  <c r="BK251" i="3"/>
  <c r="BI250" i="3"/>
  <c r="CC81" i="3"/>
  <c r="CA81" i="3" s="1"/>
  <c r="CB80" i="3"/>
  <c r="P83" i="3"/>
  <c r="N83" i="3" s="1"/>
  <c r="O82" i="3"/>
  <c r="R83" i="3"/>
  <c r="AE82" i="3"/>
  <c r="AD83" i="3"/>
  <c r="AF84" i="3" s="1"/>
  <c r="I83" i="3"/>
  <c r="K84" i="3" s="1"/>
  <c r="J82" i="3"/>
  <c r="D83" i="3"/>
  <c r="AK186" i="3" l="1"/>
  <c r="AI186" i="3" s="1"/>
  <c r="BF249" i="3"/>
  <c r="BG250" i="3"/>
  <c r="BE250" i="3" s="1"/>
  <c r="BO253" i="3"/>
  <c r="BP254" i="3"/>
  <c r="BN254" i="3" s="1"/>
  <c r="BK252" i="3"/>
  <c r="BJ252" i="3"/>
  <c r="BH252" i="3" s="1"/>
  <c r="BI251" i="3"/>
  <c r="CC82" i="3"/>
  <c r="CA82" i="3" s="1"/>
  <c r="CB81" i="3"/>
  <c r="O83" i="3"/>
  <c r="P84" i="3"/>
  <c r="N84" i="3" s="1"/>
  <c r="R84" i="3"/>
  <c r="AE83" i="3"/>
  <c r="AD84" i="3"/>
  <c r="AF85" i="3" s="1"/>
  <c r="J83" i="3"/>
  <c r="I84" i="3"/>
  <c r="K85" i="3" s="1"/>
  <c r="D84" i="3"/>
  <c r="AJ186" i="3" l="1"/>
  <c r="AK187" i="3"/>
  <c r="AI187" i="3" s="1"/>
  <c r="BF250" i="3"/>
  <c r="BG251" i="3"/>
  <c r="BE251" i="3" s="1"/>
  <c r="BO254" i="3"/>
  <c r="BP255" i="3"/>
  <c r="BN255" i="3" s="1"/>
  <c r="BJ253" i="3"/>
  <c r="BH253" i="3" s="1"/>
  <c r="BK253" i="3"/>
  <c r="BI252" i="3"/>
  <c r="CC83" i="3"/>
  <c r="CA83" i="3" s="1"/>
  <c r="CB82" i="3"/>
  <c r="O84" i="3"/>
  <c r="P85" i="3"/>
  <c r="N85" i="3" s="1"/>
  <c r="R85" i="3"/>
  <c r="AD85" i="3"/>
  <c r="AF86" i="3" s="1"/>
  <c r="AE84" i="3"/>
  <c r="I85" i="3"/>
  <c r="K86" i="3" s="1"/>
  <c r="J84" i="3"/>
  <c r="D85" i="3"/>
  <c r="AJ187" i="3" l="1"/>
  <c r="BG252" i="3"/>
  <c r="BE252" i="3" s="1"/>
  <c r="BF251" i="3"/>
  <c r="BO255" i="3"/>
  <c r="BP256" i="3"/>
  <c r="BN256" i="3" s="1"/>
  <c r="BJ254" i="3"/>
  <c r="BH254" i="3" s="1"/>
  <c r="BK254" i="3"/>
  <c r="BI253" i="3"/>
  <c r="CC84" i="3"/>
  <c r="CA84" i="3" s="1"/>
  <c r="CB83" i="3"/>
  <c r="O85" i="3"/>
  <c r="P86" i="3"/>
  <c r="N86" i="3" s="1"/>
  <c r="R86" i="3"/>
  <c r="AD86" i="3"/>
  <c r="AF87" i="3" s="1"/>
  <c r="AE85" i="3"/>
  <c r="I86" i="3"/>
  <c r="K87" i="3" s="1"/>
  <c r="J85" i="3"/>
  <c r="D86" i="3"/>
  <c r="AK188" i="3" l="1"/>
  <c r="AI188" i="3" s="1"/>
  <c r="BG253" i="3"/>
  <c r="BE253" i="3" s="1"/>
  <c r="BF252" i="3"/>
  <c r="BO256" i="3"/>
  <c r="BP257" i="3"/>
  <c r="BN257" i="3" s="1"/>
  <c r="BJ255" i="3"/>
  <c r="BH255" i="3" s="1"/>
  <c r="BK255" i="3"/>
  <c r="BI254" i="3"/>
  <c r="CC85" i="3"/>
  <c r="CA85" i="3" s="1"/>
  <c r="CB84" i="3"/>
  <c r="P87" i="3"/>
  <c r="N87" i="3" s="1"/>
  <c r="O86" i="3"/>
  <c r="R87" i="3"/>
  <c r="AE86" i="3"/>
  <c r="AD87" i="3"/>
  <c r="AF88" i="3" s="1"/>
  <c r="I87" i="3"/>
  <c r="K88" i="3" s="1"/>
  <c r="J86" i="3"/>
  <c r="D87" i="3"/>
  <c r="AJ188" i="3" l="1"/>
  <c r="BG254" i="3"/>
  <c r="BE254" i="3" s="1"/>
  <c r="BF253" i="3"/>
  <c r="BO257" i="3"/>
  <c r="BP258" i="3"/>
  <c r="BN258" i="3" s="1"/>
  <c r="BJ256" i="3"/>
  <c r="BH256" i="3" s="1"/>
  <c r="BK256" i="3"/>
  <c r="BI255" i="3"/>
  <c r="CC86" i="3"/>
  <c r="CA86" i="3" s="1"/>
  <c r="CB85" i="3"/>
  <c r="O87" i="3"/>
  <c r="P88" i="3"/>
  <c r="N88" i="3" s="1"/>
  <c r="R88" i="3"/>
  <c r="AE87" i="3"/>
  <c r="AD88" i="3"/>
  <c r="AF89" i="3" s="1"/>
  <c r="J87" i="3"/>
  <c r="I88" i="3"/>
  <c r="K89" i="3" s="1"/>
  <c r="D88" i="3"/>
  <c r="AK189" i="3" l="1"/>
  <c r="AI189" i="3" s="1"/>
  <c r="BG255" i="3"/>
  <c r="BE255" i="3" s="1"/>
  <c r="BF254" i="3"/>
  <c r="BO258" i="3"/>
  <c r="BP259" i="3"/>
  <c r="BN259" i="3" s="1"/>
  <c r="BJ257" i="3"/>
  <c r="BH257" i="3" s="1"/>
  <c r="BK257" i="3"/>
  <c r="BI256" i="3"/>
  <c r="CC87" i="3"/>
  <c r="CA87" i="3" s="1"/>
  <c r="CB86" i="3"/>
  <c r="O88" i="3"/>
  <c r="P89" i="3"/>
  <c r="N89" i="3" s="1"/>
  <c r="R89" i="3"/>
  <c r="AD89" i="3"/>
  <c r="AF90" i="3" s="1"/>
  <c r="AE88" i="3"/>
  <c r="I89" i="3"/>
  <c r="K90" i="3" s="1"/>
  <c r="J88" i="3"/>
  <c r="D89" i="3"/>
  <c r="AJ189" i="3" l="1"/>
  <c r="BG256" i="3"/>
  <c r="BE256" i="3" s="1"/>
  <c r="BF255" i="3"/>
  <c r="BO259" i="3"/>
  <c r="BP260" i="3"/>
  <c r="BN260" i="3" s="1"/>
  <c r="BK258" i="3"/>
  <c r="BJ258" i="3"/>
  <c r="BH258" i="3" s="1"/>
  <c r="BI257" i="3"/>
  <c r="CC88" i="3"/>
  <c r="CA88" i="3" s="1"/>
  <c r="CB87" i="3"/>
  <c r="P90" i="3"/>
  <c r="N90" i="3" s="1"/>
  <c r="O89" i="3"/>
  <c r="R90" i="3"/>
  <c r="AD90" i="3"/>
  <c r="AF91" i="3" s="1"/>
  <c r="AE89" i="3"/>
  <c r="J89" i="3"/>
  <c r="I90" i="3"/>
  <c r="K91" i="3" s="1"/>
  <c r="D90" i="3"/>
  <c r="AK190" i="3" l="1"/>
  <c r="AI190" i="3" s="1"/>
  <c r="BF256" i="3"/>
  <c r="BG257" i="3"/>
  <c r="BE257" i="3" s="1"/>
  <c r="BO260" i="3"/>
  <c r="BP261" i="3"/>
  <c r="BN261" i="3" s="1"/>
  <c r="BJ259" i="3"/>
  <c r="BH259" i="3" s="1"/>
  <c r="BK259" i="3"/>
  <c r="BI258" i="3"/>
  <c r="CC89" i="3"/>
  <c r="CA89" i="3" s="1"/>
  <c r="CB88" i="3"/>
  <c r="O90" i="3"/>
  <c r="P91" i="3"/>
  <c r="N91" i="3" s="1"/>
  <c r="R91" i="3"/>
  <c r="AE90" i="3"/>
  <c r="AD91" i="3"/>
  <c r="AF92" i="3" s="1"/>
  <c r="I91" i="3"/>
  <c r="K92" i="3" s="1"/>
  <c r="J90" i="3"/>
  <c r="D91" i="3"/>
  <c r="AJ190" i="3" l="1"/>
  <c r="AK191" i="3"/>
  <c r="AI191" i="3" s="1"/>
  <c r="BG258" i="3"/>
  <c r="BE258" i="3" s="1"/>
  <c r="BF257" i="3"/>
  <c r="BO261" i="3"/>
  <c r="BP262" i="3"/>
  <c r="BN262" i="3" s="1"/>
  <c r="BJ260" i="3"/>
  <c r="BH260" i="3" s="1"/>
  <c r="BK260" i="3"/>
  <c r="BI259" i="3"/>
  <c r="CC90" i="3"/>
  <c r="CA90" i="3" s="1"/>
  <c r="CB89" i="3"/>
  <c r="P92" i="3"/>
  <c r="N92" i="3" s="1"/>
  <c r="O91" i="3"/>
  <c r="R92" i="3"/>
  <c r="AE91" i="3"/>
  <c r="AD92" i="3"/>
  <c r="AF93" i="3" s="1"/>
  <c r="J91" i="3"/>
  <c r="I92" i="3"/>
  <c r="K93" i="3" s="1"/>
  <c r="D92" i="3"/>
  <c r="AJ191" i="3" l="1"/>
  <c r="AK192" i="3"/>
  <c r="AI192" i="3" s="1"/>
  <c r="BG259" i="3"/>
  <c r="BE259" i="3" s="1"/>
  <c r="BF258" i="3"/>
  <c r="BO262" i="3"/>
  <c r="BP263" i="3"/>
  <c r="BN263" i="3" s="1"/>
  <c r="BJ261" i="3"/>
  <c r="BH261" i="3" s="1"/>
  <c r="BK261" i="3"/>
  <c r="BI260" i="3"/>
  <c r="CC91" i="3"/>
  <c r="CA91" i="3" s="1"/>
  <c r="CB90" i="3"/>
  <c r="O92" i="3"/>
  <c r="P93" i="3"/>
  <c r="N93" i="3" s="1"/>
  <c r="R93" i="3"/>
  <c r="AD93" i="3"/>
  <c r="AF94" i="3" s="1"/>
  <c r="AE92" i="3"/>
  <c r="I93" i="3"/>
  <c r="K94" i="3" s="1"/>
  <c r="J92" i="3"/>
  <c r="D93" i="3"/>
  <c r="AJ192" i="3" l="1"/>
  <c r="BG260" i="3"/>
  <c r="BE260" i="3" s="1"/>
  <c r="BF259" i="3"/>
  <c r="BO263" i="3"/>
  <c r="BP264" i="3"/>
  <c r="BN264" i="3" s="1"/>
  <c r="BJ262" i="3"/>
  <c r="BH262" i="3" s="1"/>
  <c r="BK262" i="3"/>
  <c r="BI261" i="3"/>
  <c r="CC92" i="3"/>
  <c r="CA92" i="3" s="1"/>
  <c r="CB91" i="3"/>
  <c r="P94" i="3"/>
  <c r="N94" i="3" s="1"/>
  <c r="O93" i="3"/>
  <c r="R94" i="3"/>
  <c r="AD94" i="3"/>
  <c r="AF95" i="3" s="1"/>
  <c r="AE93" i="3"/>
  <c r="J93" i="3"/>
  <c r="I94" i="3"/>
  <c r="K95" i="3" s="1"/>
  <c r="D94" i="3"/>
  <c r="AK193" i="3" l="1"/>
  <c r="AI193" i="3" s="1"/>
  <c r="BG261" i="3"/>
  <c r="BE261" i="3" s="1"/>
  <c r="BF260" i="3"/>
  <c r="BO264" i="3"/>
  <c r="BP265" i="3"/>
  <c r="BN265" i="3" s="1"/>
  <c r="BK263" i="3"/>
  <c r="BJ263" i="3"/>
  <c r="BH263" i="3" s="1"/>
  <c r="BI262" i="3"/>
  <c r="CC93" i="3"/>
  <c r="CA93" i="3" s="1"/>
  <c r="CB92" i="3"/>
  <c r="O94" i="3"/>
  <c r="P95" i="3"/>
  <c r="N95" i="3" s="1"/>
  <c r="R95" i="3"/>
  <c r="AE94" i="3"/>
  <c r="AD95" i="3"/>
  <c r="AF96" i="3" s="1"/>
  <c r="I95" i="3"/>
  <c r="K96" i="3" s="1"/>
  <c r="J94" i="3"/>
  <c r="D95" i="3"/>
  <c r="AJ193" i="3" l="1"/>
  <c r="AK194" i="3"/>
  <c r="AI194" i="3" s="1"/>
  <c r="BF261" i="3"/>
  <c r="BG262" i="3"/>
  <c r="BE262" i="3" s="1"/>
  <c r="BO265" i="3"/>
  <c r="BP266" i="3"/>
  <c r="BN266" i="3" s="1"/>
  <c r="BJ264" i="3"/>
  <c r="BH264" i="3" s="1"/>
  <c r="BK264" i="3"/>
  <c r="BI263" i="3"/>
  <c r="CC94" i="3"/>
  <c r="CA94" i="3" s="1"/>
  <c r="CB93" i="3"/>
  <c r="P96" i="3"/>
  <c r="N96" i="3" s="1"/>
  <c r="O95" i="3"/>
  <c r="R96" i="3"/>
  <c r="AE95" i="3"/>
  <c r="AD96" i="3"/>
  <c r="AF97" i="3" s="1"/>
  <c r="J95" i="3"/>
  <c r="I96" i="3"/>
  <c r="K97" i="3" s="1"/>
  <c r="D96" i="3"/>
  <c r="AJ194" i="3" l="1"/>
  <c r="BF262" i="3"/>
  <c r="BG263" i="3"/>
  <c r="BE263" i="3" s="1"/>
  <c r="BO266" i="3"/>
  <c r="BP267" i="3"/>
  <c r="BN267" i="3" s="1"/>
  <c r="BJ265" i="3"/>
  <c r="BH265" i="3" s="1"/>
  <c r="BK265" i="3"/>
  <c r="BI264" i="3"/>
  <c r="CC95" i="3"/>
  <c r="CA95" i="3" s="1"/>
  <c r="CB94" i="3"/>
  <c r="O96" i="3"/>
  <c r="P97" i="3"/>
  <c r="N97" i="3" s="1"/>
  <c r="R97" i="3"/>
  <c r="AD97" i="3"/>
  <c r="AF98" i="3" s="1"/>
  <c r="AE96" i="3"/>
  <c r="I97" i="3"/>
  <c r="K98" i="3" s="1"/>
  <c r="J96" i="3"/>
  <c r="D97" i="3"/>
  <c r="AK195" i="3" l="1"/>
  <c r="AI195" i="3" s="1"/>
  <c r="BG264" i="3"/>
  <c r="BE264" i="3" s="1"/>
  <c r="BF263" i="3"/>
  <c r="BO267" i="3"/>
  <c r="BP268" i="3"/>
  <c r="BN268" i="3" s="1"/>
  <c r="BJ266" i="3"/>
  <c r="BH266" i="3" s="1"/>
  <c r="BK266" i="3"/>
  <c r="BI265" i="3"/>
  <c r="CC96" i="3"/>
  <c r="CA96" i="3" s="1"/>
  <c r="CB95" i="3"/>
  <c r="O97" i="3"/>
  <c r="P98" i="3"/>
  <c r="N98" i="3" s="1"/>
  <c r="R98" i="3"/>
  <c r="AD98" i="3"/>
  <c r="AF99" i="3" s="1"/>
  <c r="AE97" i="3"/>
  <c r="I98" i="3"/>
  <c r="K99" i="3" s="1"/>
  <c r="J97" i="3"/>
  <c r="D98" i="3"/>
  <c r="AJ195" i="3" l="1"/>
  <c r="AK196" i="3"/>
  <c r="AI196" i="3" s="1"/>
  <c r="BG265" i="3"/>
  <c r="BE265" i="3" s="1"/>
  <c r="BF264" i="3"/>
  <c r="BO268" i="3"/>
  <c r="BP269" i="3"/>
  <c r="BN269" i="3" s="1"/>
  <c r="BJ267" i="3"/>
  <c r="BH267" i="3" s="1"/>
  <c r="BK267" i="3"/>
  <c r="BI266" i="3"/>
  <c r="CC97" i="3"/>
  <c r="CA97" i="3" s="1"/>
  <c r="CB96" i="3"/>
  <c r="P99" i="3"/>
  <c r="N99" i="3" s="1"/>
  <c r="O98" i="3"/>
  <c r="R99" i="3"/>
  <c r="AE98" i="3"/>
  <c r="AD99" i="3"/>
  <c r="AF100" i="3" s="1"/>
  <c r="J98" i="3"/>
  <c r="I99" i="3"/>
  <c r="K100" i="3" s="1"/>
  <c r="D99" i="3"/>
  <c r="AJ196" i="3" l="1"/>
  <c r="BF265" i="3"/>
  <c r="BG266" i="3"/>
  <c r="BE266" i="3" s="1"/>
  <c r="BO269" i="3"/>
  <c r="BP270" i="3"/>
  <c r="BN270" i="3" s="1"/>
  <c r="BK268" i="3"/>
  <c r="BJ268" i="3"/>
  <c r="BH268" i="3" s="1"/>
  <c r="BI267" i="3"/>
  <c r="CC98" i="3"/>
  <c r="CA98" i="3" s="1"/>
  <c r="CB97" i="3"/>
  <c r="P100" i="3"/>
  <c r="N100" i="3" s="1"/>
  <c r="O99" i="3"/>
  <c r="R100" i="3"/>
  <c r="AE99" i="3"/>
  <c r="AD100" i="3"/>
  <c r="AF101" i="3" s="1"/>
  <c r="J99" i="3"/>
  <c r="I100" i="3"/>
  <c r="K101" i="3" s="1"/>
  <c r="D100" i="3"/>
  <c r="AK197" i="3" l="1"/>
  <c r="AI197" i="3" s="1"/>
  <c r="BG267" i="3"/>
  <c r="BE267" i="3" s="1"/>
  <c r="BF266" i="3"/>
  <c r="BO270" i="3"/>
  <c r="BP271" i="3"/>
  <c r="BN271" i="3" s="1"/>
  <c r="BJ269" i="3"/>
  <c r="BH269" i="3" s="1"/>
  <c r="BK269" i="3"/>
  <c r="BI268" i="3"/>
  <c r="CC99" i="3"/>
  <c r="CA99" i="3" s="1"/>
  <c r="CB98" i="3"/>
  <c r="O100" i="3"/>
  <c r="P101" i="3"/>
  <c r="N101" i="3" s="1"/>
  <c r="R101" i="3"/>
  <c r="AD101" i="3"/>
  <c r="AF102" i="3" s="1"/>
  <c r="AE100" i="3"/>
  <c r="I101" i="3"/>
  <c r="K102" i="3" s="1"/>
  <c r="J100" i="3"/>
  <c r="D101" i="3"/>
  <c r="AJ197" i="3" l="1"/>
  <c r="BG268" i="3"/>
  <c r="BE268" i="3" s="1"/>
  <c r="BF267" i="3"/>
  <c r="BO271" i="3"/>
  <c r="BP272" i="3"/>
  <c r="BN272" i="3" s="1"/>
  <c r="BJ270" i="3"/>
  <c r="BH270" i="3" s="1"/>
  <c r="BK270" i="3"/>
  <c r="BI269" i="3"/>
  <c r="CC100" i="3"/>
  <c r="CA100" i="3" s="1"/>
  <c r="CB99" i="3"/>
  <c r="O101" i="3"/>
  <c r="P102" i="3"/>
  <c r="N102" i="3" s="1"/>
  <c r="R102" i="3"/>
  <c r="AD102" i="3"/>
  <c r="AF103" i="3" s="1"/>
  <c r="AE101" i="3"/>
  <c r="J101" i="3"/>
  <c r="I102" i="3"/>
  <c r="K103" i="3" s="1"/>
  <c r="D102" i="3"/>
  <c r="AK198" i="3" l="1"/>
  <c r="AI198" i="3" s="1"/>
  <c r="BF268" i="3"/>
  <c r="BG269" i="3"/>
  <c r="BE269" i="3" s="1"/>
  <c r="BO272" i="3"/>
  <c r="BP273" i="3"/>
  <c r="BN273" i="3" s="1"/>
  <c r="BJ271" i="3"/>
  <c r="BH271" i="3" s="1"/>
  <c r="BK271" i="3"/>
  <c r="BI270" i="3"/>
  <c r="CC101" i="3"/>
  <c r="CA101" i="3" s="1"/>
  <c r="CB100" i="3"/>
  <c r="P103" i="3"/>
  <c r="N103" i="3" s="1"/>
  <c r="O102" i="3"/>
  <c r="R103" i="3"/>
  <c r="AE102" i="3"/>
  <c r="AD103" i="3"/>
  <c r="AF104" i="3" s="1"/>
  <c r="J102" i="3"/>
  <c r="I103" i="3"/>
  <c r="K104" i="3" s="1"/>
  <c r="D103" i="3"/>
  <c r="AJ198" i="3" l="1"/>
  <c r="BG270" i="3"/>
  <c r="BE270" i="3" s="1"/>
  <c r="BF269" i="3"/>
  <c r="BO273" i="3"/>
  <c r="BP274" i="3"/>
  <c r="BN274" i="3" s="1"/>
  <c r="BJ272" i="3"/>
  <c r="BH272" i="3" s="1"/>
  <c r="BK272" i="3"/>
  <c r="BI271" i="3"/>
  <c r="CC102" i="3"/>
  <c r="CA102" i="3" s="1"/>
  <c r="CB101" i="3"/>
  <c r="O103" i="3"/>
  <c r="P104" i="3"/>
  <c r="N104" i="3" s="1"/>
  <c r="R104" i="3"/>
  <c r="AE103" i="3"/>
  <c r="AD104" i="3"/>
  <c r="AF105" i="3" s="1"/>
  <c r="J103" i="3"/>
  <c r="I104" i="3"/>
  <c r="K105" i="3" s="1"/>
  <c r="D104" i="3"/>
  <c r="AK199" i="3" l="1"/>
  <c r="AI199" i="3" s="1"/>
  <c r="BF270" i="3"/>
  <c r="BG271" i="3"/>
  <c r="BE271" i="3" s="1"/>
  <c r="BO274" i="3"/>
  <c r="BP275" i="3"/>
  <c r="BN275" i="3" s="1"/>
  <c r="BJ273" i="3"/>
  <c r="BH273" i="3" s="1"/>
  <c r="BK273" i="3"/>
  <c r="BI272" i="3"/>
  <c r="CC103" i="3"/>
  <c r="CA103" i="3" s="1"/>
  <c r="CB102" i="3"/>
  <c r="O104" i="3"/>
  <c r="P105" i="3"/>
  <c r="N105" i="3" s="1"/>
  <c r="R105" i="3"/>
  <c r="AD105" i="3"/>
  <c r="AF106" i="3" s="1"/>
  <c r="AE104" i="3"/>
  <c r="I105" i="3"/>
  <c r="K106" i="3" s="1"/>
  <c r="J104" i="3"/>
  <c r="D105" i="3"/>
  <c r="AJ199" i="3" l="1"/>
  <c r="BF271" i="3"/>
  <c r="BG272" i="3"/>
  <c r="BE272" i="3" s="1"/>
  <c r="BO275" i="3"/>
  <c r="BP276" i="3"/>
  <c r="BN276" i="3" s="1"/>
  <c r="BK274" i="3"/>
  <c r="BJ274" i="3"/>
  <c r="BH274" i="3" s="1"/>
  <c r="BI273" i="3"/>
  <c r="CC104" i="3"/>
  <c r="CA104" i="3" s="1"/>
  <c r="CB103" i="3"/>
  <c r="P106" i="3"/>
  <c r="N106" i="3" s="1"/>
  <c r="O105" i="3"/>
  <c r="R106" i="3"/>
  <c r="AD106" i="3"/>
  <c r="AF107" i="3" s="1"/>
  <c r="AE105" i="3"/>
  <c r="I106" i="3"/>
  <c r="K107" i="3" s="1"/>
  <c r="J105" i="3"/>
  <c r="D106" i="3"/>
  <c r="AK200" i="3" l="1"/>
  <c r="AI200" i="3" s="1"/>
  <c r="BF272" i="3"/>
  <c r="BG273" i="3"/>
  <c r="BE273" i="3" s="1"/>
  <c r="BO276" i="3"/>
  <c r="BP277" i="3"/>
  <c r="BN277" i="3" s="1"/>
  <c r="BJ275" i="3"/>
  <c r="BH275" i="3" s="1"/>
  <c r="BK275" i="3"/>
  <c r="BI274" i="3"/>
  <c r="CC105" i="3"/>
  <c r="CA105" i="3" s="1"/>
  <c r="CB104" i="3"/>
  <c r="O106" i="3"/>
  <c r="P107" i="3"/>
  <c r="N107" i="3" s="1"/>
  <c r="R107" i="3"/>
  <c r="AE106" i="3"/>
  <c r="AD107" i="3"/>
  <c r="AF108" i="3" s="1"/>
  <c r="J106" i="3"/>
  <c r="I107" i="3"/>
  <c r="K108" i="3" s="1"/>
  <c r="D107" i="3"/>
  <c r="AJ200" i="3" l="1"/>
  <c r="BG274" i="3"/>
  <c r="BE274" i="3" s="1"/>
  <c r="BF273" i="3"/>
  <c r="BO277" i="3"/>
  <c r="BJ276" i="3"/>
  <c r="BH276" i="3" s="1"/>
  <c r="BK276" i="3"/>
  <c r="BI275" i="3"/>
  <c r="CC106" i="3"/>
  <c r="CA106" i="3" s="1"/>
  <c r="CB105" i="3"/>
  <c r="P108" i="3"/>
  <c r="N108" i="3" s="1"/>
  <c r="O107" i="3"/>
  <c r="R108" i="3"/>
  <c r="AE107" i="3"/>
  <c r="AD108" i="3"/>
  <c r="AF109" i="3" s="1"/>
  <c r="J107" i="3"/>
  <c r="I108" i="3"/>
  <c r="K109" i="3" s="1"/>
  <c r="D108" i="3"/>
  <c r="AK201" i="3" l="1"/>
  <c r="AI201" i="3" s="1"/>
  <c r="BG275" i="3"/>
  <c r="BE275" i="3" s="1"/>
  <c r="BF274" i="3"/>
  <c r="BJ277" i="3"/>
  <c r="BH277" i="3" s="1"/>
  <c r="BK277" i="3"/>
  <c r="BI276" i="3"/>
  <c r="CC107" i="3"/>
  <c r="CA107" i="3" s="1"/>
  <c r="CB106" i="3"/>
  <c r="O108" i="3"/>
  <c r="P109" i="3"/>
  <c r="N109" i="3" s="1"/>
  <c r="R109" i="3"/>
  <c r="AD109" i="3"/>
  <c r="AF110" i="3" s="1"/>
  <c r="AE108" i="3"/>
  <c r="I109" i="3"/>
  <c r="K110" i="3" s="1"/>
  <c r="J108" i="3"/>
  <c r="D109" i="3"/>
  <c r="AJ201" i="3" l="1"/>
  <c r="BF275" i="3"/>
  <c r="BG276" i="3"/>
  <c r="BE276" i="3" s="1"/>
  <c r="BI277" i="3"/>
  <c r="CC108" i="3"/>
  <c r="CA108" i="3" s="1"/>
  <c r="CB107" i="3"/>
  <c r="P110" i="3"/>
  <c r="N110" i="3" s="1"/>
  <c r="O109" i="3"/>
  <c r="R110" i="3"/>
  <c r="AD110" i="3"/>
  <c r="AF111" i="3" s="1"/>
  <c r="AE109" i="3"/>
  <c r="I110" i="3"/>
  <c r="K111" i="3" s="1"/>
  <c r="J109" i="3"/>
  <c r="D110" i="3"/>
  <c r="AK202" i="3" l="1"/>
  <c r="AI202" i="3" s="1"/>
  <c r="BF276" i="3"/>
  <c r="BG277" i="3"/>
  <c r="BE277" i="3" s="1"/>
  <c r="BF277" i="3" s="1"/>
  <c r="CC109" i="3"/>
  <c r="CA109" i="3" s="1"/>
  <c r="CB108" i="3"/>
  <c r="O110" i="3"/>
  <c r="P111" i="3"/>
  <c r="N111" i="3" s="1"/>
  <c r="R111" i="3"/>
  <c r="AE110" i="3"/>
  <c r="AD111" i="3"/>
  <c r="AF112" i="3" s="1"/>
  <c r="I111" i="3"/>
  <c r="K112" i="3" s="1"/>
  <c r="J110" i="3"/>
  <c r="D111" i="3"/>
  <c r="AJ202" i="3" l="1"/>
  <c r="CC110" i="3"/>
  <c r="CA110" i="3" s="1"/>
  <c r="CB109" i="3"/>
  <c r="O111" i="3"/>
  <c r="P112" i="3"/>
  <c r="N112" i="3" s="1"/>
  <c r="R112" i="3"/>
  <c r="AE111" i="3"/>
  <c r="AD112" i="3"/>
  <c r="AF113" i="3" s="1"/>
  <c r="J111" i="3"/>
  <c r="I112" i="3"/>
  <c r="K113" i="3" s="1"/>
  <c r="D112" i="3"/>
  <c r="AK203" i="3" l="1"/>
  <c r="AI203" i="3" s="1"/>
  <c r="CC111" i="3"/>
  <c r="CA111" i="3" s="1"/>
  <c r="CB110" i="3"/>
  <c r="P113" i="3"/>
  <c r="N113" i="3" s="1"/>
  <c r="O112" i="3"/>
  <c r="R113" i="3"/>
  <c r="AD113" i="3"/>
  <c r="AF114" i="3" s="1"/>
  <c r="AE112" i="3"/>
  <c r="I113" i="3"/>
  <c r="K114" i="3" s="1"/>
  <c r="J112" i="3"/>
  <c r="D113" i="3"/>
  <c r="AJ203" i="3" l="1"/>
  <c r="AK204" i="3"/>
  <c r="AI204" i="3" s="1"/>
  <c r="CC112" i="3"/>
  <c r="CA112" i="3" s="1"/>
  <c r="CB111" i="3"/>
  <c r="O113" i="3"/>
  <c r="P114" i="3"/>
  <c r="N114" i="3" s="1"/>
  <c r="R114" i="3"/>
  <c r="AD114" i="3"/>
  <c r="AF115" i="3" s="1"/>
  <c r="AE113" i="3"/>
  <c r="I114" i="3"/>
  <c r="K115" i="3" s="1"/>
  <c r="J113" i="3"/>
  <c r="D114" i="3"/>
  <c r="AJ204" i="3" l="1"/>
  <c r="AK205" i="3"/>
  <c r="AI205" i="3" s="1"/>
  <c r="CC113" i="3"/>
  <c r="CA113" i="3" s="1"/>
  <c r="CB112" i="3"/>
  <c r="O114" i="3"/>
  <c r="P115" i="3"/>
  <c r="N115" i="3" s="1"/>
  <c r="R115" i="3"/>
  <c r="AE114" i="3"/>
  <c r="AD115" i="3"/>
  <c r="AF116" i="3" s="1"/>
  <c r="I115" i="3"/>
  <c r="K116" i="3" s="1"/>
  <c r="J114" i="3"/>
  <c r="D115" i="3"/>
  <c r="AJ205" i="3" l="1"/>
  <c r="CC114" i="3"/>
  <c r="CA114" i="3" s="1"/>
  <c r="CB113" i="3"/>
  <c r="O115" i="3"/>
  <c r="P116" i="3"/>
  <c r="N116" i="3" s="1"/>
  <c r="R116" i="3"/>
  <c r="AE115" i="3"/>
  <c r="AD116" i="3"/>
  <c r="AF117" i="3" s="1"/>
  <c r="J115" i="3"/>
  <c r="I116" i="3"/>
  <c r="K117" i="3" s="1"/>
  <c r="D116" i="3"/>
  <c r="AK206" i="3" l="1"/>
  <c r="AI206" i="3" s="1"/>
  <c r="CC115" i="3"/>
  <c r="CA115" i="3" s="1"/>
  <c r="CB114" i="3"/>
  <c r="P117" i="3"/>
  <c r="N117" i="3" s="1"/>
  <c r="O116" i="3"/>
  <c r="R117" i="3"/>
  <c r="AD117" i="3"/>
  <c r="AF118" i="3" s="1"/>
  <c r="AE116" i="3"/>
  <c r="I117" i="3"/>
  <c r="K118" i="3" s="1"/>
  <c r="J116" i="3"/>
  <c r="D117" i="3"/>
  <c r="AJ206" i="3" l="1"/>
  <c r="AK207" i="3"/>
  <c r="AI207" i="3" s="1"/>
  <c r="CC116" i="3"/>
  <c r="CA116" i="3" s="1"/>
  <c r="CB115" i="3"/>
  <c r="O117" i="3"/>
  <c r="P118" i="3"/>
  <c r="N118" i="3" s="1"/>
  <c r="R118" i="3"/>
  <c r="AD118" i="3"/>
  <c r="AF119" i="3" s="1"/>
  <c r="AE117" i="3"/>
  <c r="I118" i="3"/>
  <c r="K119" i="3" s="1"/>
  <c r="J117" i="3"/>
  <c r="D118" i="3"/>
  <c r="AJ207" i="3" l="1"/>
  <c r="AK208" i="3"/>
  <c r="AI208" i="3" s="1"/>
  <c r="CC117" i="3"/>
  <c r="CA117" i="3" s="1"/>
  <c r="CB116" i="3"/>
  <c r="P119" i="3"/>
  <c r="N119" i="3" s="1"/>
  <c r="O118" i="3"/>
  <c r="R119" i="3"/>
  <c r="AE118" i="3"/>
  <c r="AD119" i="3"/>
  <c r="AF120" i="3" s="1"/>
  <c r="I119" i="3"/>
  <c r="K120" i="3" s="1"/>
  <c r="J118" i="3"/>
  <c r="D119" i="3"/>
  <c r="AJ208" i="3" l="1"/>
  <c r="CC118" i="3"/>
  <c r="CA118" i="3" s="1"/>
  <c r="CB117" i="3"/>
  <c r="O119" i="3"/>
  <c r="P120" i="3"/>
  <c r="N120" i="3" s="1"/>
  <c r="R120" i="3"/>
  <c r="AE119" i="3"/>
  <c r="AD120" i="3"/>
  <c r="AF121" i="3" s="1"/>
  <c r="J119" i="3"/>
  <c r="I120" i="3"/>
  <c r="K121" i="3" s="1"/>
  <c r="D120" i="3"/>
  <c r="AK209" i="3" l="1"/>
  <c r="AI209" i="3" s="1"/>
  <c r="CC119" i="3"/>
  <c r="CA119" i="3" s="1"/>
  <c r="CB118" i="3"/>
  <c r="O120" i="3"/>
  <c r="P121" i="3"/>
  <c r="N121" i="3" s="1"/>
  <c r="R121" i="3"/>
  <c r="AD121" i="3"/>
  <c r="AF122" i="3" s="1"/>
  <c r="AE120" i="3"/>
  <c r="I121" i="3"/>
  <c r="K122" i="3" s="1"/>
  <c r="J120" i="3"/>
  <c r="D121" i="3"/>
  <c r="AJ209" i="3" l="1"/>
  <c r="CC120" i="3"/>
  <c r="CA120" i="3" s="1"/>
  <c r="CB119" i="3"/>
  <c r="P122" i="3"/>
  <c r="N122" i="3" s="1"/>
  <c r="O121" i="3"/>
  <c r="R122" i="3"/>
  <c r="AD122" i="3"/>
  <c r="AF123" i="3" s="1"/>
  <c r="AE121" i="3"/>
  <c r="I122" i="3"/>
  <c r="K123" i="3" s="1"/>
  <c r="J121" i="3"/>
  <c r="D122" i="3"/>
  <c r="AK210" i="3" l="1"/>
  <c r="AI210" i="3" s="1"/>
  <c r="CC121" i="3"/>
  <c r="CA121" i="3" s="1"/>
  <c r="CB120" i="3"/>
  <c r="O122" i="3"/>
  <c r="P123" i="3"/>
  <c r="N123" i="3" s="1"/>
  <c r="R123" i="3"/>
  <c r="AE122" i="3"/>
  <c r="AD123" i="3"/>
  <c r="AF124" i="3" s="1"/>
  <c r="J122" i="3"/>
  <c r="I123" i="3"/>
  <c r="K124" i="3" s="1"/>
  <c r="D123" i="3"/>
  <c r="AJ210" i="3" l="1"/>
  <c r="CC122" i="3"/>
  <c r="CA122" i="3" s="1"/>
  <c r="CB121" i="3"/>
  <c r="P124" i="3"/>
  <c r="N124" i="3" s="1"/>
  <c r="O123" i="3"/>
  <c r="R124" i="3"/>
  <c r="AE123" i="3"/>
  <c r="AD124" i="3"/>
  <c r="AF125" i="3" s="1"/>
  <c r="J123" i="3"/>
  <c r="I124" i="3"/>
  <c r="K125" i="3" s="1"/>
  <c r="D124" i="3"/>
  <c r="AK211" i="3" l="1"/>
  <c r="AI211" i="3" s="1"/>
  <c r="CC123" i="3"/>
  <c r="CA123" i="3" s="1"/>
  <c r="CB122" i="3"/>
  <c r="O124" i="3"/>
  <c r="P125" i="3"/>
  <c r="N125" i="3" s="1"/>
  <c r="R125" i="3"/>
  <c r="AD125" i="3"/>
  <c r="AF126" i="3" s="1"/>
  <c r="AE124" i="3"/>
  <c r="I125" i="3"/>
  <c r="K126" i="3" s="1"/>
  <c r="J124" i="3"/>
  <c r="D125" i="3"/>
  <c r="AJ211" i="3" l="1"/>
  <c r="CC124" i="3"/>
  <c r="CA124" i="3" s="1"/>
  <c r="CB123" i="3"/>
  <c r="P126" i="3"/>
  <c r="N126" i="3" s="1"/>
  <c r="O125" i="3"/>
  <c r="R126" i="3"/>
  <c r="AD126" i="3"/>
  <c r="AF127" i="3" s="1"/>
  <c r="AE125" i="3"/>
  <c r="I126" i="3"/>
  <c r="K127" i="3" s="1"/>
  <c r="J125" i="3"/>
  <c r="D126" i="3"/>
  <c r="AK212" i="3" l="1"/>
  <c r="AI212" i="3" s="1"/>
  <c r="CC125" i="3"/>
  <c r="CA125" i="3" s="1"/>
  <c r="CB124" i="3"/>
  <c r="O126" i="3"/>
  <c r="P127" i="3"/>
  <c r="N127" i="3" s="1"/>
  <c r="R127" i="3"/>
  <c r="AE126" i="3"/>
  <c r="AD127" i="3"/>
  <c r="AF128" i="3" s="1"/>
  <c r="I127" i="3"/>
  <c r="K128" i="3" s="1"/>
  <c r="J126" i="3"/>
  <c r="D127" i="3"/>
  <c r="AJ212" i="3" l="1"/>
  <c r="CC126" i="3"/>
  <c r="CA126" i="3" s="1"/>
  <c r="CB125" i="3"/>
  <c r="P128" i="3"/>
  <c r="N128" i="3" s="1"/>
  <c r="O127" i="3"/>
  <c r="R128" i="3"/>
  <c r="AE127" i="3"/>
  <c r="AD128" i="3"/>
  <c r="AF129" i="3" s="1"/>
  <c r="J127" i="3"/>
  <c r="I128" i="3"/>
  <c r="K129" i="3" s="1"/>
  <c r="D128" i="3"/>
  <c r="AK213" i="3" l="1"/>
  <c r="AI213" i="3" s="1"/>
  <c r="CC127" i="3"/>
  <c r="CA127" i="3" s="1"/>
  <c r="CB126" i="3"/>
  <c r="O128" i="3"/>
  <c r="P129" i="3"/>
  <c r="N129" i="3" s="1"/>
  <c r="R129" i="3"/>
  <c r="AD129" i="3"/>
  <c r="AF130" i="3" s="1"/>
  <c r="AE128" i="3"/>
  <c r="I129" i="3"/>
  <c r="K130" i="3" s="1"/>
  <c r="J128" i="3"/>
  <c r="D129" i="3"/>
  <c r="AJ213" i="3" l="1"/>
  <c r="CC128" i="3"/>
  <c r="CA128" i="3" s="1"/>
  <c r="CB127" i="3"/>
  <c r="O129" i="3"/>
  <c r="P130" i="3"/>
  <c r="N130" i="3" s="1"/>
  <c r="R130" i="3"/>
  <c r="AD130" i="3"/>
  <c r="AF131" i="3" s="1"/>
  <c r="AE129" i="3"/>
  <c r="J129" i="3"/>
  <c r="I130" i="3"/>
  <c r="K131" i="3" s="1"/>
  <c r="D130" i="3"/>
  <c r="AK214" i="3" l="1"/>
  <c r="AI214" i="3" s="1"/>
  <c r="CC129" i="3"/>
  <c r="CA129" i="3" s="1"/>
  <c r="CB128" i="3"/>
  <c r="P131" i="3"/>
  <c r="N131" i="3" s="1"/>
  <c r="O130" i="3"/>
  <c r="R131" i="3"/>
  <c r="AE130" i="3"/>
  <c r="AD131" i="3"/>
  <c r="AF132" i="3" s="1"/>
  <c r="I131" i="3"/>
  <c r="K132" i="3" s="1"/>
  <c r="J130" i="3"/>
  <c r="D131" i="3"/>
  <c r="AJ214" i="3" l="1"/>
  <c r="CC130" i="3"/>
  <c r="CA130" i="3" s="1"/>
  <c r="CB129" i="3"/>
  <c r="O131" i="3"/>
  <c r="P132" i="3"/>
  <c r="N132" i="3" s="1"/>
  <c r="R132" i="3"/>
  <c r="AE131" i="3"/>
  <c r="AD132" i="3"/>
  <c r="AF133" i="3" s="1"/>
  <c r="J131" i="3"/>
  <c r="I132" i="3"/>
  <c r="K133" i="3" s="1"/>
  <c r="D132" i="3"/>
  <c r="AK215" i="3" l="1"/>
  <c r="AI215" i="3" s="1"/>
  <c r="CC131" i="3"/>
  <c r="CA131" i="3" s="1"/>
  <c r="CB130" i="3"/>
  <c r="O132" i="3"/>
  <c r="P133" i="3"/>
  <c r="N133" i="3" s="1"/>
  <c r="R133" i="3"/>
  <c r="AD133" i="3"/>
  <c r="AF134" i="3" s="1"/>
  <c r="AE132" i="3"/>
  <c r="I133" i="3"/>
  <c r="K134" i="3" s="1"/>
  <c r="J132" i="3"/>
  <c r="D133" i="3"/>
  <c r="AJ215" i="3" l="1"/>
  <c r="AK216" i="3"/>
  <c r="AI216" i="3" s="1"/>
  <c r="CC132" i="3"/>
  <c r="CA132" i="3" s="1"/>
  <c r="CB131" i="3"/>
  <c r="O133" i="3"/>
  <c r="P134" i="3"/>
  <c r="N134" i="3" s="1"/>
  <c r="R134" i="3"/>
  <c r="AD134" i="3"/>
  <c r="AF135" i="3" s="1"/>
  <c r="AE133" i="3"/>
  <c r="I134" i="3"/>
  <c r="K135" i="3" s="1"/>
  <c r="J133" i="3"/>
  <c r="D134" i="3"/>
  <c r="AJ216" i="3" l="1"/>
  <c r="CC133" i="3"/>
  <c r="CA133" i="3" s="1"/>
  <c r="CB132" i="3"/>
  <c r="P135" i="3"/>
  <c r="N135" i="3" s="1"/>
  <c r="O134" i="3"/>
  <c r="R135" i="3"/>
  <c r="AE134" i="3"/>
  <c r="AD135" i="3"/>
  <c r="AF136" i="3" s="1"/>
  <c r="J134" i="3"/>
  <c r="I135" i="3"/>
  <c r="K136" i="3" s="1"/>
  <c r="D135" i="3"/>
  <c r="AK217" i="3" l="1"/>
  <c r="AI217" i="3" s="1"/>
  <c r="CC134" i="3"/>
  <c r="CA134" i="3" s="1"/>
  <c r="CB133" i="3"/>
  <c r="O135" i="3"/>
  <c r="P136" i="3"/>
  <c r="N136" i="3" s="1"/>
  <c r="R136" i="3"/>
  <c r="AE135" i="3"/>
  <c r="AD136" i="3"/>
  <c r="AF137" i="3" s="1"/>
  <c r="J135" i="3"/>
  <c r="I136" i="3"/>
  <c r="K137" i="3" s="1"/>
  <c r="D136" i="3"/>
  <c r="AJ217" i="3" l="1"/>
  <c r="CC135" i="3"/>
  <c r="CA135" i="3" s="1"/>
  <c r="CB134" i="3"/>
  <c r="O136" i="3"/>
  <c r="P137" i="3"/>
  <c r="N137" i="3" s="1"/>
  <c r="R137" i="3"/>
  <c r="AD137" i="3"/>
  <c r="AE136" i="3"/>
  <c r="I137" i="3"/>
  <c r="K138" i="3" s="1"/>
  <c r="I138" i="3" s="1"/>
  <c r="J136" i="3"/>
  <c r="AK218" i="3" l="1"/>
  <c r="AI218" i="3" s="1"/>
  <c r="CC136" i="3"/>
  <c r="CA136" i="3" s="1"/>
  <c r="CB135" i="3"/>
  <c r="J138" i="3"/>
  <c r="K139" i="3"/>
  <c r="I139" i="3" s="1"/>
  <c r="AE137" i="3"/>
  <c r="AF138" i="3"/>
  <c r="AD138" i="3" s="1"/>
  <c r="O137" i="3"/>
  <c r="P138" i="3"/>
  <c r="N138" i="3" s="1"/>
  <c r="R138" i="3"/>
  <c r="J137" i="3"/>
  <c r="AJ218" i="3" l="1"/>
  <c r="CC137" i="3"/>
  <c r="CA137" i="3" s="1"/>
  <c r="CB136" i="3"/>
  <c r="J139" i="3"/>
  <c r="K140" i="3"/>
  <c r="I140" i="3" s="1"/>
  <c r="AF139" i="3"/>
  <c r="AD139" i="3" s="1"/>
  <c r="AE138" i="3"/>
  <c r="P139" i="3"/>
  <c r="N139" i="3" s="1"/>
  <c r="O138" i="3"/>
  <c r="R139" i="3"/>
  <c r="AK219" i="3" l="1"/>
  <c r="AI219" i="3" s="1"/>
  <c r="CC138" i="3"/>
  <c r="CA138" i="3" s="1"/>
  <c r="CB137" i="3"/>
  <c r="AE139" i="3"/>
  <c r="AF140" i="3"/>
  <c r="AD140" i="3" s="1"/>
  <c r="K141" i="3"/>
  <c r="I141" i="3" s="1"/>
  <c r="J140" i="3"/>
  <c r="P140" i="3"/>
  <c r="N140" i="3" s="1"/>
  <c r="O139" i="3"/>
  <c r="R140" i="3"/>
  <c r="AJ219" i="3" l="1"/>
  <c r="AK220" i="3"/>
  <c r="AI220" i="3" s="1"/>
  <c r="CC139" i="3"/>
  <c r="CA139" i="3" s="1"/>
  <c r="CB138" i="3"/>
  <c r="J141" i="3"/>
  <c r="K142" i="3"/>
  <c r="I142" i="3" s="1"/>
  <c r="AE140" i="3"/>
  <c r="AF141" i="3"/>
  <c r="AD141" i="3" s="1"/>
  <c r="O140" i="3"/>
  <c r="P141" i="3"/>
  <c r="N141" i="3" s="1"/>
  <c r="R141" i="3"/>
  <c r="AJ220" i="3" l="1"/>
  <c r="CC140" i="3"/>
  <c r="CA140" i="3" s="1"/>
  <c r="CB139" i="3"/>
  <c r="AE141" i="3"/>
  <c r="AF142" i="3"/>
  <c r="AD142" i="3" s="1"/>
  <c r="K143" i="3"/>
  <c r="I143" i="3" s="1"/>
  <c r="J142" i="3"/>
  <c r="P142" i="3"/>
  <c r="N142" i="3" s="1"/>
  <c r="O141" i="3"/>
  <c r="R142" i="3"/>
  <c r="AK221" i="3" l="1"/>
  <c r="AI221" i="3" s="1"/>
  <c r="CC141" i="3"/>
  <c r="CA141" i="3" s="1"/>
  <c r="CB140" i="3"/>
  <c r="AE142" i="3"/>
  <c r="AF143" i="3"/>
  <c r="AD143" i="3" s="1"/>
  <c r="K144" i="3"/>
  <c r="I144" i="3" s="1"/>
  <c r="J143" i="3"/>
  <c r="P143" i="3"/>
  <c r="N143" i="3" s="1"/>
  <c r="O142" i="3"/>
  <c r="R143" i="3"/>
  <c r="AJ221" i="3" l="1"/>
  <c r="CC142" i="3"/>
  <c r="CA142" i="3" s="1"/>
  <c r="CB141" i="3"/>
  <c r="AE143" i="3"/>
  <c r="AF144" i="3"/>
  <c r="AD144" i="3" s="1"/>
  <c r="K145" i="3"/>
  <c r="I145" i="3" s="1"/>
  <c r="J144" i="3"/>
  <c r="P144" i="3"/>
  <c r="N144" i="3" s="1"/>
  <c r="O143" i="3"/>
  <c r="R144" i="3"/>
  <c r="AK222" i="3" l="1"/>
  <c r="AI222" i="3" s="1"/>
  <c r="CC143" i="3"/>
  <c r="CA143" i="3" s="1"/>
  <c r="CB142" i="3"/>
  <c r="K146" i="3"/>
  <c r="I146" i="3" s="1"/>
  <c r="J145" i="3"/>
  <c r="AE144" i="3"/>
  <c r="AF145" i="3"/>
  <c r="AD145" i="3" s="1"/>
  <c r="P145" i="3"/>
  <c r="N145" i="3" s="1"/>
  <c r="O144" i="3"/>
  <c r="R145" i="3"/>
  <c r="AJ222" i="3" l="1"/>
  <c r="CC144" i="3"/>
  <c r="CA144" i="3" s="1"/>
  <c r="CB143" i="3"/>
  <c r="AE145" i="3"/>
  <c r="AF146" i="3"/>
  <c r="AD146" i="3" s="1"/>
  <c r="J146" i="3"/>
  <c r="K147" i="3"/>
  <c r="I147" i="3" s="1"/>
  <c r="O145" i="3"/>
  <c r="P146" i="3"/>
  <c r="N146" i="3" s="1"/>
  <c r="R146" i="3"/>
  <c r="AK223" i="3" l="1"/>
  <c r="AI223" i="3" s="1"/>
  <c r="CC145" i="3"/>
  <c r="CA145" i="3" s="1"/>
  <c r="CB144" i="3"/>
  <c r="J147" i="3"/>
  <c r="K148" i="3"/>
  <c r="I148" i="3" s="1"/>
  <c r="AE146" i="3"/>
  <c r="AF147" i="3"/>
  <c r="AD147" i="3" s="1"/>
  <c r="P147" i="3"/>
  <c r="N147" i="3" s="1"/>
  <c r="O146" i="3"/>
  <c r="R147" i="3"/>
  <c r="AJ223" i="3" l="1"/>
  <c r="AK224" i="3"/>
  <c r="AI224" i="3" s="1"/>
  <c r="CC146" i="3"/>
  <c r="CA146" i="3" s="1"/>
  <c r="CB145" i="3"/>
  <c r="AE147" i="3"/>
  <c r="AF148" i="3"/>
  <c r="AD148" i="3" s="1"/>
  <c r="K149" i="3"/>
  <c r="I149" i="3" s="1"/>
  <c r="J148" i="3"/>
  <c r="P148" i="3"/>
  <c r="N148" i="3" s="1"/>
  <c r="O147" i="3"/>
  <c r="R148" i="3"/>
  <c r="AJ224" i="3" l="1"/>
  <c r="CC147" i="3"/>
  <c r="CA147" i="3" s="1"/>
  <c r="CB146" i="3"/>
  <c r="K150" i="3"/>
  <c r="I150" i="3" s="1"/>
  <c r="J149" i="3"/>
  <c r="AE148" i="3"/>
  <c r="AF149" i="3"/>
  <c r="AD149" i="3" s="1"/>
  <c r="P149" i="3"/>
  <c r="N149" i="3" s="1"/>
  <c r="O148" i="3"/>
  <c r="R149" i="3"/>
  <c r="AK225" i="3" l="1"/>
  <c r="AI225" i="3" s="1"/>
  <c r="CC148" i="3"/>
  <c r="CA148" i="3" s="1"/>
  <c r="CB147" i="3"/>
  <c r="AE149" i="3"/>
  <c r="AF150" i="3"/>
  <c r="AD150" i="3" s="1"/>
  <c r="J150" i="3"/>
  <c r="K151" i="3"/>
  <c r="I151" i="3" s="1"/>
  <c r="P150" i="3"/>
  <c r="N150" i="3" s="1"/>
  <c r="O149" i="3"/>
  <c r="R150" i="3"/>
  <c r="AJ225" i="3" l="1"/>
  <c r="AK226" i="3"/>
  <c r="AI226" i="3" s="1"/>
  <c r="CC149" i="3"/>
  <c r="CA149" i="3" s="1"/>
  <c r="CB148" i="3"/>
  <c r="AE150" i="3"/>
  <c r="AF151" i="3"/>
  <c r="AD151" i="3" s="1"/>
  <c r="J151" i="3"/>
  <c r="K152" i="3"/>
  <c r="I152" i="3" s="1"/>
  <c r="O150" i="3"/>
  <c r="P151" i="3"/>
  <c r="N151" i="3" s="1"/>
  <c r="R151" i="3"/>
  <c r="AJ226" i="3" l="1"/>
  <c r="CC150" i="3"/>
  <c r="CA150" i="3" s="1"/>
  <c r="CB149" i="3"/>
  <c r="AE151" i="3"/>
  <c r="AF152" i="3"/>
  <c r="AD152" i="3" s="1"/>
  <c r="J152" i="3"/>
  <c r="K153" i="3"/>
  <c r="I153" i="3" s="1"/>
  <c r="O151" i="3"/>
  <c r="P152" i="3"/>
  <c r="N152" i="3" s="1"/>
  <c r="R152" i="3"/>
  <c r="AK227" i="3" l="1"/>
  <c r="AI227" i="3" s="1"/>
  <c r="CC151" i="3"/>
  <c r="CA151" i="3" s="1"/>
  <c r="CB150" i="3"/>
  <c r="K154" i="3"/>
  <c r="I154" i="3" s="1"/>
  <c r="J153" i="3"/>
  <c r="AE152" i="3"/>
  <c r="AF153" i="3"/>
  <c r="AD153" i="3" s="1"/>
  <c r="P153" i="3"/>
  <c r="N153" i="3" s="1"/>
  <c r="O152" i="3"/>
  <c r="R153" i="3"/>
  <c r="AJ227" i="3" l="1"/>
  <c r="CC152" i="3"/>
  <c r="CA152" i="3" s="1"/>
  <c r="CB151" i="3"/>
  <c r="AE153" i="3"/>
  <c r="AF154" i="3"/>
  <c r="AD154" i="3" s="1"/>
  <c r="K155" i="3"/>
  <c r="I155" i="3" s="1"/>
  <c r="J154" i="3"/>
  <c r="P154" i="3"/>
  <c r="N154" i="3" s="1"/>
  <c r="O153" i="3"/>
  <c r="R154" i="3"/>
  <c r="AK228" i="3" l="1"/>
  <c r="AI228" i="3" s="1"/>
  <c r="CC153" i="3"/>
  <c r="CA153" i="3" s="1"/>
  <c r="CB152" i="3"/>
  <c r="J155" i="3"/>
  <c r="K156" i="3"/>
  <c r="I156" i="3" s="1"/>
  <c r="AE154" i="3"/>
  <c r="AF155" i="3"/>
  <c r="AD155" i="3" s="1"/>
  <c r="P155" i="3"/>
  <c r="N155" i="3" s="1"/>
  <c r="O154" i="3"/>
  <c r="R155" i="3"/>
  <c r="AJ228" i="3" l="1"/>
  <c r="AK229" i="3"/>
  <c r="AI229" i="3" s="1"/>
  <c r="CC154" i="3"/>
  <c r="CA154" i="3" s="1"/>
  <c r="CB153" i="3"/>
  <c r="AF156" i="3"/>
  <c r="AD156" i="3" s="1"/>
  <c r="AE155" i="3"/>
  <c r="K157" i="3"/>
  <c r="I157" i="3" s="1"/>
  <c r="J156" i="3"/>
  <c r="O155" i="3"/>
  <c r="P156" i="3"/>
  <c r="N156" i="3" s="1"/>
  <c r="R156" i="3"/>
  <c r="AJ229" i="3" l="1"/>
  <c r="CC155" i="3"/>
  <c r="CA155" i="3" s="1"/>
  <c r="CB154" i="3"/>
  <c r="J157" i="3"/>
  <c r="K158" i="3"/>
  <c r="I158" i="3" s="1"/>
  <c r="AF157" i="3"/>
  <c r="AD157" i="3" s="1"/>
  <c r="AE156" i="3"/>
  <c r="O156" i="3"/>
  <c r="P157" i="3"/>
  <c r="N157" i="3" s="1"/>
  <c r="R157" i="3"/>
  <c r="AK230" i="3" l="1"/>
  <c r="AI230" i="3" s="1"/>
  <c r="CC156" i="3"/>
  <c r="CA156" i="3" s="1"/>
  <c r="CB155" i="3"/>
  <c r="K159" i="3"/>
  <c r="I159" i="3" s="1"/>
  <c r="J158" i="3"/>
  <c r="AF158" i="3"/>
  <c r="AD158" i="3" s="1"/>
  <c r="AE157" i="3"/>
  <c r="O157" i="3"/>
  <c r="P158" i="3"/>
  <c r="N158" i="3" s="1"/>
  <c r="R158" i="3"/>
  <c r="AJ230" i="3" l="1"/>
  <c r="CC157" i="3"/>
  <c r="CA157" i="3" s="1"/>
  <c r="CB156" i="3"/>
  <c r="AF159" i="3"/>
  <c r="AD159" i="3" s="1"/>
  <c r="AE158" i="3"/>
  <c r="J159" i="3"/>
  <c r="K160" i="3"/>
  <c r="I160" i="3" s="1"/>
  <c r="O158" i="3"/>
  <c r="P159" i="3"/>
  <c r="N159" i="3" s="1"/>
  <c r="R159" i="3"/>
  <c r="AK231" i="3" l="1"/>
  <c r="AI231" i="3" s="1"/>
  <c r="CC158" i="3"/>
  <c r="CA158" i="3" s="1"/>
  <c r="CB157" i="3"/>
  <c r="AF160" i="3"/>
  <c r="AD160" i="3" s="1"/>
  <c r="AE159" i="3"/>
  <c r="K161" i="3"/>
  <c r="I161" i="3" s="1"/>
  <c r="J160" i="3"/>
  <c r="O159" i="3"/>
  <c r="P160" i="3"/>
  <c r="N160" i="3" s="1"/>
  <c r="R160" i="3"/>
  <c r="AJ231" i="3" l="1"/>
  <c r="CC159" i="3"/>
  <c r="CA159" i="3" s="1"/>
  <c r="CB158" i="3"/>
  <c r="K162" i="3"/>
  <c r="I162" i="3" s="1"/>
  <c r="J161" i="3"/>
  <c r="AF161" i="3"/>
  <c r="AD161" i="3" s="1"/>
  <c r="AE160" i="3"/>
  <c r="P161" i="3"/>
  <c r="N161" i="3" s="1"/>
  <c r="O160" i="3"/>
  <c r="R161" i="3"/>
  <c r="AK232" i="3" l="1"/>
  <c r="AI232" i="3" s="1"/>
  <c r="CC160" i="3"/>
  <c r="CA160" i="3" s="1"/>
  <c r="CB159" i="3"/>
  <c r="AE161" i="3"/>
  <c r="AF162" i="3"/>
  <c r="AD162" i="3" s="1"/>
  <c r="J162" i="3"/>
  <c r="K163" i="3"/>
  <c r="I163" i="3" s="1"/>
  <c r="O161" i="3"/>
  <c r="P162" i="3"/>
  <c r="N162" i="3" s="1"/>
  <c r="R162" i="3"/>
  <c r="AJ232" i="3" l="1"/>
  <c r="CC161" i="3"/>
  <c r="CA161" i="3" s="1"/>
  <c r="CB160" i="3"/>
  <c r="J163" i="3"/>
  <c r="K164" i="3"/>
  <c r="I164" i="3" s="1"/>
  <c r="AE162" i="3"/>
  <c r="AF163" i="3"/>
  <c r="AD163" i="3" s="1"/>
  <c r="O162" i="3"/>
  <c r="P163" i="3"/>
  <c r="N163" i="3" s="1"/>
  <c r="R163" i="3"/>
  <c r="AK233" i="3" l="1"/>
  <c r="AI233" i="3" s="1"/>
  <c r="CC162" i="3"/>
  <c r="CA162" i="3" s="1"/>
  <c r="CB161" i="3"/>
  <c r="AE163" i="3"/>
  <c r="AF164" i="3"/>
  <c r="AD164" i="3" s="1"/>
  <c r="J164" i="3"/>
  <c r="K165" i="3"/>
  <c r="I165" i="3" s="1"/>
  <c r="O163" i="3"/>
  <c r="P164" i="3"/>
  <c r="N164" i="3" s="1"/>
  <c r="R164" i="3"/>
  <c r="AJ233" i="3" l="1"/>
  <c r="CC163" i="3"/>
  <c r="CA163" i="3" s="1"/>
  <c r="CB162" i="3"/>
  <c r="K166" i="3"/>
  <c r="I166" i="3" s="1"/>
  <c r="J165" i="3"/>
  <c r="AE164" i="3"/>
  <c r="AF165" i="3"/>
  <c r="AD165" i="3" s="1"/>
  <c r="O164" i="3"/>
  <c r="P165" i="3"/>
  <c r="N165" i="3" s="1"/>
  <c r="R165" i="3"/>
  <c r="AK234" i="3" l="1"/>
  <c r="AI234" i="3" s="1"/>
  <c r="CC164" i="3"/>
  <c r="CA164" i="3" s="1"/>
  <c r="CB163" i="3"/>
  <c r="AE165" i="3"/>
  <c r="AF166" i="3"/>
  <c r="AD166" i="3" s="1"/>
  <c r="J166" i="3"/>
  <c r="K167" i="3"/>
  <c r="I167" i="3" s="1"/>
  <c r="O165" i="3"/>
  <c r="P166" i="3"/>
  <c r="N166" i="3" s="1"/>
  <c r="R166" i="3"/>
  <c r="AJ234" i="3" l="1"/>
  <c r="CC165" i="3"/>
  <c r="CA165" i="3" s="1"/>
  <c r="CB164" i="3"/>
  <c r="K168" i="3"/>
  <c r="I168" i="3" s="1"/>
  <c r="J167" i="3"/>
  <c r="AE166" i="3"/>
  <c r="AF167" i="3"/>
  <c r="AD167" i="3" s="1"/>
  <c r="P167" i="3"/>
  <c r="N167" i="3" s="1"/>
  <c r="O166" i="3"/>
  <c r="R167" i="3"/>
  <c r="AK235" i="3" l="1"/>
  <c r="AI235" i="3" s="1"/>
  <c r="CC166" i="3"/>
  <c r="CA166" i="3" s="1"/>
  <c r="CB165" i="3"/>
  <c r="AE167" i="3"/>
  <c r="AF168" i="3"/>
  <c r="AD168" i="3" s="1"/>
  <c r="J168" i="3"/>
  <c r="K169" i="3"/>
  <c r="I169" i="3" s="1"/>
  <c r="P168" i="3"/>
  <c r="N168" i="3" s="1"/>
  <c r="O167" i="3"/>
  <c r="R168" i="3"/>
  <c r="AJ235" i="3" l="1"/>
  <c r="CC167" i="3"/>
  <c r="CA167" i="3" s="1"/>
  <c r="CB166" i="3"/>
  <c r="K170" i="3"/>
  <c r="I170" i="3" s="1"/>
  <c r="J169" i="3"/>
  <c r="AE168" i="3"/>
  <c r="AF169" i="3"/>
  <c r="AD169" i="3" s="1"/>
  <c r="O168" i="3"/>
  <c r="P169" i="3"/>
  <c r="N169" i="3" s="1"/>
  <c r="R169" i="3"/>
  <c r="AK236" i="3" l="1"/>
  <c r="AI236" i="3" s="1"/>
  <c r="CC168" i="3"/>
  <c r="CA168" i="3" s="1"/>
  <c r="CB167" i="3"/>
  <c r="AE169" i="3"/>
  <c r="AF170" i="3"/>
  <c r="AD170" i="3" s="1"/>
  <c r="J170" i="3"/>
  <c r="K171" i="3"/>
  <c r="I171" i="3" s="1"/>
  <c r="O169" i="3"/>
  <c r="P170" i="3"/>
  <c r="N170" i="3" s="1"/>
  <c r="R170" i="3"/>
  <c r="AJ236" i="3" l="1"/>
  <c r="CC169" i="3"/>
  <c r="CA169" i="3" s="1"/>
  <c r="CB168" i="3"/>
  <c r="J171" i="3"/>
  <c r="K172" i="3"/>
  <c r="I172" i="3" s="1"/>
  <c r="AE170" i="3"/>
  <c r="AF171" i="3"/>
  <c r="AD171" i="3" s="1"/>
  <c r="P171" i="3"/>
  <c r="N171" i="3" s="1"/>
  <c r="O170" i="3"/>
  <c r="R171" i="3"/>
  <c r="AK237" i="3" l="1"/>
  <c r="AI237" i="3" s="1"/>
  <c r="CC170" i="3"/>
  <c r="CA170" i="3" s="1"/>
  <c r="CB169" i="3"/>
  <c r="AE171" i="3"/>
  <c r="AF172" i="3"/>
  <c r="AD172" i="3" s="1"/>
  <c r="J172" i="3"/>
  <c r="K173" i="3"/>
  <c r="I173" i="3" s="1"/>
  <c r="O171" i="3"/>
  <c r="P172" i="3"/>
  <c r="N172" i="3" s="1"/>
  <c r="R172" i="3"/>
  <c r="AJ237" i="3" l="1"/>
  <c r="CC171" i="3"/>
  <c r="CA171" i="3" s="1"/>
  <c r="CB170" i="3"/>
  <c r="K174" i="3"/>
  <c r="I174" i="3" s="1"/>
  <c r="J173" i="3"/>
  <c r="AE172" i="3"/>
  <c r="AF173" i="3"/>
  <c r="AD173" i="3" s="1"/>
  <c r="O172" i="3"/>
  <c r="P173" i="3"/>
  <c r="N173" i="3" s="1"/>
  <c r="R173" i="3"/>
  <c r="AK238" i="3" l="1"/>
  <c r="AI238" i="3" s="1"/>
  <c r="CC172" i="3"/>
  <c r="CA172" i="3" s="1"/>
  <c r="CB171" i="3"/>
  <c r="AE173" i="3"/>
  <c r="AF174" i="3"/>
  <c r="AD174" i="3" s="1"/>
  <c r="J174" i="3"/>
  <c r="K175" i="3"/>
  <c r="I175" i="3" s="1"/>
  <c r="O173" i="3"/>
  <c r="P174" i="3"/>
  <c r="N174" i="3" s="1"/>
  <c r="R174" i="3"/>
  <c r="AJ238" i="3" l="1"/>
  <c r="CC173" i="3"/>
  <c r="CA173" i="3" s="1"/>
  <c r="CB172" i="3"/>
  <c r="J175" i="3"/>
  <c r="K176" i="3"/>
  <c r="I176" i="3" s="1"/>
  <c r="AE174" i="3"/>
  <c r="AF175" i="3"/>
  <c r="AD175" i="3" s="1"/>
  <c r="O174" i="3"/>
  <c r="P175" i="3"/>
  <c r="N175" i="3" s="1"/>
  <c r="R175" i="3"/>
  <c r="AK239" i="3" l="1"/>
  <c r="AI239" i="3" s="1"/>
  <c r="CC174" i="3"/>
  <c r="CA174" i="3" s="1"/>
  <c r="CB173" i="3"/>
  <c r="J176" i="3"/>
  <c r="K177" i="3"/>
  <c r="I177" i="3" s="1"/>
  <c r="AE175" i="3"/>
  <c r="AF176" i="3"/>
  <c r="AD176" i="3" s="1"/>
  <c r="O175" i="3"/>
  <c r="P176" i="3"/>
  <c r="N176" i="3" s="1"/>
  <c r="R176" i="3"/>
  <c r="AJ239" i="3" l="1"/>
  <c r="CC175" i="3"/>
  <c r="CA175" i="3" s="1"/>
  <c r="CB174" i="3"/>
  <c r="AE176" i="3"/>
  <c r="AF177" i="3"/>
  <c r="AD177" i="3" s="1"/>
  <c r="K178" i="3"/>
  <c r="I178" i="3" s="1"/>
  <c r="J177" i="3"/>
  <c r="O176" i="3"/>
  <c r="P177" i="3"/>
  <c r="N177" i="3" s="1"/>
  <c r="R177" i="3"/>
  <c r="AK240" i="3" l="1"/>
  <c r="AI240" i="3" s="1"/>
  <c r="CC176" i="3"/>
  <c r="CA176" i="3" s="1"/>
  <c r="CB175" i="3"/>
  <c r="J178" i="3"/>
  <c r="K179" i="3"/>
  <c r="I179" i="3" s="1"/>
  <c r="AE177" i="3"/>
  <c r="AF178" i="3"/>
  <c r="AD178" i="3" s="1"/>
  <c r="O177" i="3"/>
  <c r="P178" i="3"/>
  <c r="N178" i="3" s="1"/>
  <c r="R178" i="3"/>
  <c r="AJ240" i="3" l="1"/>
  <c r="CC177" i="3"/>
  <c r="CA177" i="3" s="1"/>
  <c r="CB176" i="3"/>
  <c r="J179" i="3"/>
  <c r="K180" i="3"/>
  <c r="I180" i="3" s="1"/>
  <c r="AE178" i="3"/>
  <c r="AF179" i="3"/>
  <c r="AD179" i="3" s="1"/>
  <c r="O178" i="3"/>
  <c r="P179" i="3"/>
  <c r="N179" i="3" s="1"/>
  <c r="R179" i="3"/>
  <c r="AK241" i="3" l="1"/>
  <c r="AI241" i="3" s="1"/>
  <c r="CC178" i="3"/>
  <c r="CA178" i="3" s="1"/>
  <c r="CB177" i="3"/>
  <c r="AE179" i="3"/>
  <c r="AF180" i="3"/>
  <c r="AD180" i="3" s="1"/>
  <c r="J180" i="3"/>
  <c r="K181" i="3"/>
  <c r="I181" i="3" s="1"/>
  <c r="O179" i="3"/>
  <c r="P180" i="3"/>
  <c r="N180" i="3" s="1"/>
  <c r="R180" i="3"/>
  <c r="AJ241" i="3" l="1"/>
  <c r="CC179" i="3"/>
  <c r="CA179" i="3" s="1"/>
  <c r="CB178" i="3"/>
  <c r="K182" i="3"/>
  <c r="I182" i="3" s="1"/>
  <c r="J181" i="3"/>
  <c r="AE180" i="3"/>
  <c r="AF181" i="3"/>
  <c r="AD181" i="3" s="1"/>
  <c r="O180" i="3"/>
  <c r="P181" i="3"/>
  <c r="N181" i="3" s="1"/>
  <c r="R181" i="3"/>
  <c r="AK242" i="3" l="1"/>
  <c r="AI242" i="3" s="1"/>
  <c r="CC180" i="3"/>
  <c r="CA180" i="3" s="1"/>
  <c r="CB179" i="3"/>
  <c r="AE181" i="3"/>
  <c r="AF182" i="3"/>
  <c r="AD182" i="3" s="1"/>
  <c r="J182" i="3"/>
  <c r="K183" i="3"/>
  <c r="I183" i="3" s="1"/>
  <c r="O181" i="3"/>
  <c r="P182" i="3"/>
  <c r="N182" i="3" s="1"/>
  <c r="R182" i="3"/>
  <c r="AJ242" i="3" l="1"/>
  <c r="CC181" i="3"/>
  <c r="CA181" i="3" s="1"/>
  <c r="CB180" i="3"/>
  <c r="K184" i="3"/>
  <c r="I184" i="3" s="1"/>
  <c r="J183" i="3"/>
  <c r="AE182" i="3"/>
  <c r="AF183" i="3"/>
  <c r="AD183" i="3" s="1"/>
  <c r="O182" i="3"/>
  <c r="P183" i="3"/>
  <c r="N183" i="3" s="1"/>
  <c r="R183" i="3"/>
  <c r="AK243" i="3" l="1"/>
  <c r="AI243" i="3" s="1"/>
  <c r="CC182" i="3"/>
  <c r="CA182" i="3" s="1"/>
  <c r="CB181" i="3"/>
  <c r="AE183" i="3"/>
  <c r="AF184" i="3"/>
  <c r="AD184" i="3" s="1"/>
  <c r="K185" i="3"/>
  <c r="I185" i="3" s="1"/>
  <c r="J184" i="3"/>
  <c r="O183" i="3"/>
  <c r="P184" i="3"/>
  <c r="N184" i="3" s="1"/>
  <c r="R184" i="3"/>
  <c r="AJ243" i="3" l="1"/>
  <c r="CC183" i="3"/>
  <c r="CA183" i="3" s="1"/>
  <c r="CB182" i="3"/>
  <c r="AE184" i="3"/>
  <c r="AF185" i="3"/>
  <c r="AD185" i="3" s="1"/>
  <c r="J185" i="3"/>
  <c r="K186" i="3"/>
  <c r="I186" i="3" s="1"/>
  <c r="O184" i="3"/>
  <c r="P185" i="3"/>
  <c r="N185" i="3" s="1"/>
  <c r="R185" i="3"/>
  <c r="AK244" i="3" l="1"/>
  <c r="AI244" i="3" s="1"/>
  <c r="CC184" i="3"/>
  <c r="CA184" i="3" s="1"/>
  <c r="CB183" i="3"/>
  <c r="K187" i="3"/>
  <c r="I187" i="3" s="1"/>
  <c r="J186" i="3"/>
  <c r="AE185" i="3"/>
  <c r="AF186" i="3"/>
  <c r="AD186" i="3" s="1"/>
  <c r="O185" i="3"/>
  <c r="P186" i="3"/>
  <c r="N186" i="3" s="1"/>
  <c r="R186" i="3"/>
  <c r="AJ244" i="3" l="1"/>
  <c r="CC185" i="3"/>
  <c r="CA185" i="3" s="1"/>
  <c r="CB184" i="3"/>
  <c r="AE186" i="3"/>
  <c r="AF187" i="3"/>
  <c r="AD187" i="3" s="1"/>
  <c r="K188" i="3"/>
  <c r="I188" i="3" s="1"/>
  <c r="J187" i="3"/>
  <c r="O186" i="3"/>
  <c r="P187" i="3"/>
  <c r="N187" i="3" s="1"/>
  <c r="R187" i="3"/>
  <c r="AK245" i="3" l="1"/>
  <c r="AI245" i="3" s="1"/>
  <c r="CC186" i="3"/>
  <c r="CA186" i="3" s="1"/>
  <c r="CB185" i="3"/>
  <c r="AE187" i="3"/>
  <c r="AF188" i="3"/>
  <c r="AD188" i="3" s="1"/>
  <c r="J188" i="3"/>
  <c r="K189" i="3"/>
  <c r="I189" i="3" s="1"/>
  <c r="P188" i="3"/>
  <c r="N188" i="3" s="1"/>
  <c r="O187" i="3"/>
  <c r="R188" i="3"/>
  <c r="AJ245" i="3" l="1"/>
  <c r="CC187" i="3"/>
  <c r="CA187" i="3" s="1"/>
  <c r="CB186" i="3"/>
  <c r="AE188" i="3"/>
  <c r="AF189" i="3"/>
  <c r="AD189" i="3" s="1"/>
  <c r="K190" i="3"/>
  <c r="I190" i="3" s="1"/>
  <c r="J189" i="3"/>
  <c r="O188" i="3"/>
  <c r="P189" i="3"/>
  <c r="N189" i="3" s="1"/>
  <c r="R189" i="3"/>
  <c r="AK246" i="3" l="1"/>
  <c r="AI246" i="3" s="1"/>
  <c r="CC188" i="3"/>
  <c r="CA188" i="3" s="1"/>
  <c r="CB187" i="3"/>
  <c r="J190" i="3"/>
  <c r="K191" i="3"/>
  <c r="I191" i="3" s="1"/>
  <c r="AE189" i="3"/>
  <c r="AF190" i="3"/>
  <c r="AD190" i="3" s="1"/>
  <c r="O189" i="3"/>
  <c r="P190" i="3"/>
  <c r="N190" i="3" s="1"/>
  <c r="R190" i="3"/>
  <c r="AJ246" i="3" l="1"/>
  <c r="CC189" i="3"/>
  <c r="CA189" i="3" s="1"/>
  <c r="CB188" i="3"/>
  <c r="AE190" i="3"/>
  <c r="AF191" i="3"/>
  <c r="AD191" i="3" s="1"/>
  <c r="J191" i="3"/>
  <c r="K192" i="3"/>
  <c r="I192" i="3" s="1"/>
  <c r="O190" i="3"/>
  <c r="P191" i="3"/>
  <c r="N191" i="3" s="1"/>
  <c r="R191" i="3"/>
  <c r="AK247" i="3" l="1"/>
  <c r="AI247" i="3" s="1"/>
  <c r="CC190" i="3"/>
  <c r="CA190" i="3" s="1"/>
  <c r="CB189" i="3"/>
  <c r="K193" i="3"/>
  <c r="I193" i="3" s="1"/>
  <c r="J192" i="3"/>
  <c r="AE191" i="3"/>
  <c r="AF192" i="3"/>
  <c r="AD192" i="3" s="1"/>
  <c r="P192" i="3"/>
  <c r="N192" i="3" s="1"/>
  <c r="O191" i="3"/>
  <c r="R192" i="3"/>
  <c r="AJ247" i="3" l="1"/>
  <c r="CC191" i="3"/>
  <c r="CA191" i="3" s="1"/>
  <c r="CB190" i="3"/>
  <c r="AE192" i="3"/>
  <c r="AF193" i="3"/>
  <c r="AD193" i="3" s="1"/>
  <c r="K194" i="3"/>
  <c r="I194" i="3" s="1"/>
  <c r="J193" i="3"/>
  <c r="O192" i="3"/>
  <c r="P193" i="3"/>
  <c r="N193" i="3" s="1"/>
  <c r="R193" i="3"/>
  <c r="AK248" i="3" l="1"/>
  <c r="AI248" i="3" s="1"/>
  <c r="CC192" i="3"/>
  <c r="CA192" i="3" s="1"/>
  <c r="CB191" i="3"/>
  <c r="AE193" i="3"/>
  <c r="AF194" i="3"/>
  <c r="AD194" i="3" s="1"/>
  <c r="J194" i="3"/>
  <c r="K195" i="3"/>
  <c r="I195" i="3" s="1"/>
  <c r="O193" i="3"/>
  <c r="P194" i="3"/>
  <c r="N194" i="3" s="1"/>
  <c r="R194" i="3"/>
  <c r="AJ248" i="3" l="1"/>
  <c r="CC193" i="3"/>
  <c r="CA193" i="3" s="1"/>
  <c r="CB192" i="3"/>
  <c r="AE194" i="3"/>
  <c r="AF195" i="3"/>
  <c r="AD195" i="3" s="1"/>
  <c r="J195" i="3"/>
  <c r="K196" i="3"/>
  <c r="I196" i="3" s="1"/>
  <c r="O194" i="3"/>
  <c r="P195" i="3"/>
  <c r="N195" i="3" s="1"/>
  <c r="R195" i="3"/>
  <c r="AK249" i="3" l="1"/>
  <c r="AI249" i="3" s="1"/>
  <c r="CC194" i="3"/>
  <c r="CA194" i="3" s="1"/>
  <c r="CB193" i="3"/>
  <c r="AE195" i="3"/>
  <c r="AF196" i="3"/>
  <c r="AD196" i="3" s="1"/>
  <c r="J196" i="3"/>
  <c r="K197" i="3"/>
  <c r="I197" i="3" s="1"/>
  <c r="O195" i="3"/>
  <c r="P196" i="3"/>
  <c r="N196" i="3" s="1"/>
  <c r="R196" i="3"/>
  <c r="AJ249" i="3" l="1"/>
  <c r="CC195" i="3"/>
  <c r="CA195" i="3" s="1"/>
  <c r="CB194" i="3"/>
  <c r="J197" i="3"/>
  <c r="K198" i="3"/>
  <c r="I198" i="3" s="1"/>
  <c r="AE196" i="3"/>
  <c r="AF197" i="3"/>
  <c r="AD197" i="3" s="1"/>
  <c r="O196" i="3"/>
  <c r="P197" i="3"/>
  <c r="N197" i="3" s="1"/>
  <c r="R197" i="3"/>
  <c r="AK250" i="3" l="1"/>
  <c r="AI250" i="3" s="1"/>
  <c r="CC196" i="3"/>
  <c r="CA196" i="3" s="1"/>
  <c r="CB195" i="3"/>
  <c r="AE197" i="3"/>
  <c r="AF198" i="3"/>
  <c r="AD198" i="3" s="1"/>
  <c r="J198" i="3"/>
  <c r="K199" i="3"/>
  <c r="I199" i="3" s="1"/>
  <c r="O197" i="3"/>
  <c r="P198" i="3"/>
  <c r="N198" i="3" s="1"/>
  <c r="R198" i="3"/>
  <c r="AJ250" i="3" l="1"/>
  <c r="CC197" i="3"/>
  <c r="CA197" i="3" s="1"/>
  <c r="CB196" i="3"/>
  <c r="J199" i="3"/>
  <c r="K200" i="3"/>
  <c r="I200" i="3" s="1"/>
  <c r="AE198" i="3"/>
  <c r="AF199" i="3"/>
  <c r="AD199" i="3" s="1"/>
  <c r="O198" i="3"/>
  <c r="P199" i="3"/>
  <c r="N199" i="3" s="1"/>
  <c r="R199" i="3"/>
  <c r="AK251" i="3" l="1"/>
  <c r="AI251" i="3" s="1"/>
  <c r="CC198" i="3"/>
  <c r="CA198" i="3" s="1"/>
  <c r="CB197" i="3"/>
  <c r="AE199" i="3"/>
  <c r="AF200" i="3"/>
  <c r="AD200" i="3" s="1"/>
  <c r="K201" i="3"/>
  <c r="I201" i="3" s="1"/>
  <c r="J200" i="3"/>
  <c r="O199" i="3"/>
  <c r="P200" i="3"/>
  <c r="N200" i="3" s="1"/>
  <c r="R200" i="3"/>
  <c r="AJ251" i="3" l="1"/>
  <c r="CC199" i="3"/>
  <c r="CA199" i="3" s="1"/>
  <c r="CB198" i="3"/>
  <c r="K202" i="3"/>
  <c r="I202" i="3" s="1"/>
  <c r="J201" i="3"/>
  <c r="AE200" i="3"/>
  <c r="AF201" i="3"/>
  <c r="AD201" i="3" s="1"/>
  <c r="O200" i="3"/>
  <c r="P201" i="3"/>
  <c r="N201" i="3" s="1"/>
  <c r="R201" i="3"/>
  <c r="AK252" i="3" l="1"/>
  <c r="AI252" i="3" s="1"/>
  <c r="CC200" i="3"/>
  <c r="CA200" i="3" s="1"/>
  <c r="CB199" i="3"/>
  <c r="AE201" i="3"/>
  <c r="AF202" i="3"/>
  <c r="AD202" i="3" s="1"/>
  <c r="J202" i="3"/>
  <c r="K203" i="3"/>
  <c r="I203" i="3" s="1"/>
  <c r="O201" i="3"/>
  <c r="P202" i="3"/>
  <c r="N202" i="3" s="1"/>
  <c r="R202" i="3"/>
  <c r="AJ252" i="3" l="1"/>
  <c r="CC201" i="3"/>
  <c r="CA201" i="3" s="1"/>
  <c r="CB200" i="3"/>
  <c r="AE202" i="3"/>
  <c r="AF203" i="3"/>
  <c r="AD203" i="3" s="1"/>
  <c r="K204" i="3"/>
  <c r="I204" i="3" s="1"/>
  <c r="J203" i="3"/>
  <c r="O202" i="3"/>
  <c r="P203" i="3"/>
  <c r="N203" i="3" s="1"/>
  <c r="R203" i="3"/>
  <c r="AK253" i="3" l="1"/>
  <c r="AI253" i="3" s="1"/>
  <c r="CC202" i="3"/>
  <c r="CA202" i="3" s="1"/>
  <c r="CB201" i="3"/>
  <c r="AE203" i="3"/>
  <c r="AF204" i="3"/>
  <c r="AD204" i="3" s="1"/>
  <c r="J204" i="3"/>
  <c r="K205" i="3"/>
  <c r="I205" i="3" s="1"/>
  <c r="O203" i="3"/>
  <c r="P204" i="3"/>
  <c r="N204" i="3" s="1"/>
  <c r="R204" i="3"/>
  <c r="AJ253" i="3" l="1"/>
  <c r="CC203" i="3"/>
  <c r="CA203" i="3" s="1"/>
  <c r="CB202" i="3"/>
  <c r="J205" i="3"/>
  <c r="K206" i="3"/>
  <c r="I206" i="3" s="1"/>
  <c r="AE204" i="3"/>
  <c r="AF205" i="3"/>
  <c r="AD205" i="3" s="1"/>
  <c r="P205" i="3"/>
  <c r="N205" i="3" s="1"/>
  <c r="O204" i="3"/>
  <c r="R205" i="3"/>
  <c r="AK254" i="3" l="1"/>
  <c r="AI254" i="3" s="1"/>
  <c r="CC204" i="3"/>
  <c r="CA204" i="3" s="1"/>
  <c r="CB203" i="3"/>
  <c r="J206" i="3"/>
  <c r="K207" i="3"/>
  <c r="I207" i="3" s="1"/>
  <c r="AE205" i="3"/>
  <c r="AF206" i="3"/>
  <c r="AD206" i="3" s="1"/>
  <c r="O205" i="3"/>
  <c r="P206" i="3"/>
  <c r="N206" i="3" s="1"/>
  <c r="R206" i="3"/>
  <c r="AJ254" i="3" l="1"/>
  <c r="CC205" i="3"/>
  <c r="CA205" i="3" s="1"/>
  <c r="CB204" i="3"/>
  <c r="AE206" i="3"/>
  <c r="AF207" i="3"/>
  <c r="AD207" i="3" s="1"/>
  <c r="J207" i="3"/>
  <c r="K208" i="3"/>
  <c r="I208" i="3" s="1"/>
  <c r="P207" i="3"/>
  <c r="N207" i="3" s="1"/>
  <c r="O206" i="3"/>
  <c r="R207" i="3"/>
  <c r="AK255" i="3" l="1"/>
  <c r="AI255" i="3" s="1"/>
  <c r="CC206" i="3"/>
  <c r="CA206" i="3" s="1"/>
  <c r="CB205" i="3"/>
  <c r="K209" i="3"/>
  <c r="I209" i="3" s="1"/>
  <c r="J208" i="3"/>
  <c r="AE207" i="3"/>
  <c r="AF208" i="3"/>
  <c r="AD208" i="3" s="1"/>
  <c r="O207" i="3"/>
  <c r="P208" i="3"/>
  <c r="N208" i="3" s="1"/>
  <c r="R208" i="3"/>
  <c r="AJ255" i="3" l="1"/>
  <c r="CC207" i="3"/>
  <c r="CA207" i="3" s="1"/>
  <c r="CB206" i="3"/>
  <c r="AE208" i="3"/>
  <c r="AF209" i="3"/>
  <c r="AD209" i="3" s="1"/>
  <c r="K210" i="3"/>
  <c r="I210" i="3" s="1"/>
  <c r="J209" i="3"/>
  <c r="O208" i="3"/>
  <c r="P209" i="3"/>
  <c r="N209" i="3" s="1"/>
  <c r="R209" i="3"/>
  <c r="AK256" i="3" l="1"/>
  <c r="AI256" i="3" s="1"/>
  <c r="CC208" i="3"/>
  <c r="CA208" i="3" s="1"/>
  <c r="CB207" i="3"/>
  <c r="AE209" i="3"/>
  <c r="AF210" i="3"/>
  <c r="AD210" i="3" s="1"/>
  <c r="J210" i="3"/>
  <c r="K211" i="3"/>
  <c r="I211" i="3" s="1"/>
  <c r="O209" i="3"/>
  <c r="P210" i="3"/>
  <c r="N210" i="3" s="1"/>
  <c r="R210" i="3"/>
  <c r="AJ256" i="3" l="1"/>
  <c r="CC209" i="3"/>
  <c r="CA209" i="3" s="1"/>
  <c r="CB208" i="3"/>
  <c r="J211" i="3"/>
  <c r="K212" i="3"/>
  <c r="I212" i="3" s="1"/>
  <c r="AE210" i="3"/>
  <c r="AF211" i="3"/>
  <c r="AD211" i="3" s="1"/>
  <c r="O210" i="3"/>
  <c r="P211" i="3"/>
  <c r="N211" i="3" s="1"/>
  <c r="R211" i="3"/>
  <c r="AK257" i="3" l="1"/>
  <c r="AI257" i="3" s="1"/>
  <c r="CC210" i="3"/>
  <c r="CA210" i="3" s="1"/>
  <c r="CB209" i="3"/>
  <c r="K213" i="3"/>
  <c r="I213" i="3" s="1"/>
  <c r="J212" i="3"/>
  <c r="AE211" i="3"/>
  <c r="AF212" i="3"/>
  <c r="AD212" i="3" s="1"/>
  <c r="O211" i="3"/>
  <c r="P212" i="3"/>
  <c r="N212" i="3" s="1"/>
  <c r="R212" i="3"/>
  <c r="AJ257" i="3" l="1"/>
  <c r="CC211" i="3"/>
  <c r="CA211" i="3" s="1"/>
  <c r="CB210" i="3"/>
  <c r="AF213" i="3"/>
  <c r="AD213" i="3" s="1"/>
  <c r="AE212" i="3"/>
  <c r="J213" i="3"/>
  <c r="K214" i="3"/>
  <c r="I214" i="3" s="1"/>
  <c r="O212" i="3"/>
  <c r="P213" i="3"/>
  <c r="N213" i="3" s="1"/>
  <c r="R213" i="3"/>
  <c r="AK258" i="3" l="1"/>
  <c r="AI258" i="3" s="1"/>
  <c r="CC212" i="3"/>
  <c r="CA212" i="3" s="1"/>
  <c r="CB211" i="3"/>
  <c r="AF214" i="3"/>
  <c r="AD214" i="3" s="1"/>
  <c r="AE213" i="3"/>
  <c r="K215" i="3"/>
  <c r="I215" i="3" s="1"/>
  <c r="J214" i="3"/>
  <c r="O213" i="3"/>
  <c r="P214" i="3"/>
  <c r="N214" i="3" s="1"/>
  <c r="R214" i="3"/>
  <c r="AJ258" i="3" l="1"/>
  <c r="CC213" i="3"/>
  <c r="CA213" i="3" s="1"/>
  <c r="CB212" i="3"/>
  <c r="K216" i="3"/>
  <c r="I216" i="3" s="1"/>
  <c r="J215" i="3"/>
  <c r="AE214" i="3"/>
  <c r="AF215" i="3"/>
  <c r="AD215" i="3" s="1"/>
  <c r="O214" i="3"/>
  <c r="P215" i="3"/>
  <c r="N215" i="3" s="1"/>
  <c r="R215" i="3"/>
  <c r="AK259" i="3" l="1"/>
  <c r="AI259" i="3" s="1"/>
  <c r="CC214" i="3"/>
  <c r="CA214" i="3" s="1"/>
  <c r="CB213" i="3"/>
  <c r="AF216" i="3"/>
  <c r="AD216" i="3" s="1"/>
  <c r="AE215" i="3"/>
  <c r="K217" i="3"/>
  <c r="I217" i="3" s="1"/>
  <c r="J216" i="3"/>
  <c r="P216" i="3"/>
  <c r="N216" i="3" s="1"/>
  <c r="O215" i="3"/>
  <c r="R216" i="3"/>
  <c r="AJ259" i="3" l="1"/>
  <c r="CC215" i="3"/>
  <c r="CA215" i="3" s="1"/>
  <c r="CB214" i="3"/>
  <c r="AF217" i="3"/>
  <c r="AD217" i="3" s="1"/>
  <c r="AE216" i="3"/>
  <c r="J217" i="3"/>
  <c r="K218" i="3"/>
  <c r="I218" i="3" s="1"/>
  <c r="O216" i="3"/>
  <c r="P217" i="3"/>
  <c r="N217" i="3" s="1"/>
  <c r="R217" i="3"/>
  <c r="AK260" i="3" l="1"/>
  <c r="AI260" i="3" s="1"/>
  <c r="R218" i="3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R242" i="3" s="1"/>
  <c r="R243" i="3" s="1"/>
  <c r="R244" i="3" s="1"/>
  <c r="R245" i="3" s="1"/>
  <c r="R246" i="3" s="1"/>
  <c r="R247" i="3" s="1"/>
  <c r="R248" i="3" s="1"/>
  <c r="R249" i="3" s="1"/>
  <c r="R250" i="3" s="1"/>
  <c r="R251" i="3" s="1"/>
  <c r="R252" i="3" s="1"/>
  <c r="R253" i="3" s="1"/>
  <c r="R254" i="3" s="1"/>
  <c r="R255" i="3" s="1"/>
  <c r="R256" i="3" s="1"/>
  <c r="R257" i="3" s="1"/>
  <c r="R258" i="3" s="1"/>
  <c r="R259" i="3" s="1"/>
  <c r="R260" i="3" s="1"/>
  <c r="R261" i="3" s="1"/>
  <c r="R262" i="3" s="1"/>
  <c r="R263" i="3" s="1"/>
  <c r="R264" i="3" s="1"/>
  <c r="R265" i="3" s="1"/>
  <c r="R266" i="3" s="1"/>
  <c r="R267" i="3" s="1"/>
  <c r="R268" i="3" s="1"/>
  <c r="R269" i="3" s="1"/>
  <c r="R270" i="3" s="1"/>
  <c r="R271" i="3" s="1"/>
  <c r="R272" i="3" s="1"/>
  <c r="R273" i="3" s="1"/>
  <c r="R274" i="3" s="1"/>
  <c r="R275" i="3" s="1"/>
  <c r="R276" i="3" s="1"/>
  <c r="R277" i="3" s="1"/>
  <c r="CC216" i="3"/>
  <c r="CA216" i="3" s="1"/>
  <c r="CB215" i="3"/>
  <c r="AF218" i="3"/>
  <c r="AD218" i="3" s="1"/>
  <c r="AE217" i="3"/>
  <c r="K219" i="3"/>
  <c r="I219" i="3" s="1"/>
  <c r="J218" i="3"/>
  <c r="P218" i="3"/>
  <c r="N218" i="3" s="1"/>
  <c r="O217" i="3"/>
  <c r="AJ260" i="3" l="1"/>
  <c r="CC217" i="3"/>
  <c r="CA217" i="3" s="1"/>
  <c r="CB216" i="3"/>
  <c r="AF219" i="3"/>
  <c r="AD219" i="3" s="1"/>
  <c r="AE218" i="3"/>
  <c r="K220" i="3"/>
  <c r="I220" i="3" s="1"/>
  <c r="J219" i="3"/>
  <c r="O218" i="3"/>
  <c r="P219" i="3"/>
  <c r="N219" i="3" s="1"/>
  <c r="CK28" i="3"/>
  <c r="CK29" i="3"/>
  <c r="CK30" i="3"/>
  <c r="CK32" i="3"/>
  <c r="CK33" i="3"/>
  <c r="CK34" i="3"/>
  <c r="CK36" i="3"/>
  <c r="CK37" i="3"/>
  <c r="CK38" i="3"/>
  <c r="CK40" i="3"/>
  <c r="CK41" i="3"/>
  <c r="CK42" i="3"/>
  <c r="CK44" i="3"/>
  <c r="CK45" i="3"/>
  <c r="CK46" i="3"/>
  <c r="CK48" i="3"/>
  <c r="CK50" i="3"/>
  <c r="CK52" i="3"/>
  <c r="CK54" i="3"/>
  <c r="CK55" i="3"/>
  <c r="CK56" i="3"/>
  <c r="CK58" i="3"/>
  <c r="CK60" i="3"/>
  <c r="CK62" i="3"/>
  <c r="CK64" i="3"/>
  <c r="CK66" i="3"/>
  <c r="CK68" i="3"/>
  <c r="CK69" i="3"/>
  <c r="CK70" i="3"/>
  <c r="CK72" i="3"/>
  <c r="CK74" i="3"/>
  <c r="CK76" i="3"/>
  <c r="CK78" i="3"/>
  <c r="CK80" i="3"/>
  <c r="CK81" i="3"/>
  <c r="CK82" i="3"/>
  <c r="CK84" i="3"/>
  <c r="CK86" i="3"/>
  <c r="CK88" i="3"/>
  <c r="CK89" i="3"/>
  <c r="CK90" i="3"/>
  <c r="CK92" i="3"/>
  <c r="CK94" i="3"/>
  <c r="CK96" i="3"/>
  <c r="CK97" i="3"/>
  <c r="CK98" i="3"/>
  <c r="CK100" i="3"/>
  <c r="CK102" i="3"/>
  <c r="CK104" i="3"/>
  <c r="CK105" i="3"/>
  <c r="CK106" i="3"/>
  <c r="CK108" i="3"/>
  <c r="CK110" i="3"/>
  <c r="CK112" i="3"/>
  <c r="CK114" i="3"/>
  <c r="CK116" i="3"/>
  <c r="CK117" i="3"/>
  <c r="CK118" i="3"/>
  <c r="CK120" i="3"/>
  <c r="CK121" i="3"/>
  <c r="CK122" i="3"/>
  <c r="CK124" i="3"/>
  <c r="CK125" i="3"/>
  <c r="CK126" i="3"/>
  <c r="CK128" i="3"/>
  <c r="CK129" i="3"/>
  <c r="CK130" i="3"/>
  <c r="CK132" i="3"/>
  <c r="CK133" i="3"/>
  <c r="CK134" i="3"/>
  <c r="CK136" i="3"/>
  <c r="CK137" i="3"/>
  <c r="CK19" i="3"/>
  <c r="CK20" i="3"/>
  <c r="CK21" i="3"/>
  <c r="CK22" i="3"/>
  <c r="CK23" i="3"/>
  <c r="CK24" i="3"/>
  <c r="CK26" i="3"/>
  <c r="CK27" i="3"/>
  <c r="CJ8" i="3"/>
  <c r="AK261" i="3" l="1"/>
  <c r="AI261" i="3" s="1"/>
  <c r="CC218" i="3"/>
  <c r="CA218" i="3" s="1"/>
  <c r="CB217" i="3"/>
  <c r="CL143" i="3"/>
  <c r="CL144" i="3"/>
  <c r="CL145" i="3"/>
  <c r="CL146" i="3"/>
  <c r="CL174" i="3"/>
  <c r="CL183" i="3"/>
  <c r="CL198" i="3"/>
  <c r="CL138" i="3"/>
  <c r="CL139" i="3"/>
  <c r="CL153" i="3"/>
  <c r="CL162" i="3"/>
  <c r="CL163" i="3"/>
  <c r="CL164" i="3"/>
  <c r="CL165" i="3"/>
  <c r="CL166" i="3"/>
  <c r="CL167" i="3"/>
  <c r="CL168" i="3"/>
  <c r="CL169" i="3"/>
  <c r="CL170" i="3"/>
  <c r="CL171" i="3"/>
  <c r="CL172" i="3"/>
  <c r="CL178" i="3"/>
  <c r="CL184" i="3"/>
  <c r="CL192" i="3"/>
  <c r="CL204" i="3"/>
  <c r="CL188" i="3"/>
  <c r="CL206" i="3"/>
  <c r="CL276" i="3"/>
  <c r="CL149" i="3"/>
  <c r="CL176" i="3"/>
  <c r="CL277" i="3"/>
  <c r="CL200" i="3"/>
  <c r="CL210" i="3"/>
  <c r="CL273" i="3"/>
  <c r="CL269" i="3"/>
  <c r="CL265" i="3"/>
  <c r="CL261" i="3"/>
  <c r="CL257" i="3"/>
  <c r="CL253" i="3"/>
  <c r="CL249" i="3"/>
  <c r="CL245" i="3"/>
  <c r="CL241" i="3"/>
  <c r="CL211" i="3"/>
  <c r="CL202" i="3"/>
  <c r="CL224" i="3"/>
  <c r="CL233" i="3"/>
  <c r="CL215" i="3"/>
  <c r="CL205" i="3"/>
  <c r="CL219" i="3"/>
  <c r="CL236" i="3"/>
  <c r="CL230" i="3"/>
  <c r="CL221" i="3"/>
  <c r="CL208" i="3"/>
  <c r="CL186" i="3"/>
  <c r="CL203" i="3"/>
  <c r="CL207" i="3"/>
  <c r="CL195" i="3"/>
  <c r="CL181" i="3"/>
  <c r="CL154" i="3"/>
  <c r="CL177" i="3"/>
  <c r="CL158" i="3"/>
  <c r="CL148" i="3"/>
  <c r="CL156" i="3"/>
  <c r="CL147" i="3"/>
  <c r="CL228" i="3"/>
  <c r="CL262" i="3"/>
  <c r="CL250" i="3"/>
  <c r="CL194" i="3"/>
  <c r="CL256" i="3"/>
  <c r="CL242" i="3"/>
  <c r="CL187" i="3"/>
  <c r="CL212" i="3"/>
  <c r="CL179" i="3"/>
  <c r="CL189" i="3"/>
  <c r="CL160" i="3"/>
  <c r="CL150" i="3"/>
  <c r="CL152" i="3"/>
  <c r="CL239" i="3"/>
  <c r="CL235" i="3"/>
  <c r="CL223" i="3"/>
  <c r="CL272" i="3"/>
  <c r="CL264" i="3"/>
  <c r="CL260" i="3"/>
  <c r="CL254" i="3"/>
  <c r="CL246" i="3"/>
  <c r="CL234" i="3"/>
  <c r="CL237" i="3"/>
  <c r="CL274" i="3"/>
  <c r="CL266" i="3"/>
  <c r="CL252" i="3"/>
  <c r="CL244" i="3"/>
  <c r="CL238" i="3"/>
  <c r="CL196" i="3"/>
  <c r="CL218" i="3"/>
  <c r="CL214" i="3"/>
  <c r="CL190" i="3"/>
  <c r="CL151" i="3"/>
  <c r="CL201" i="3"/>
  <c r="CL193" i="3"/>
  <c r="CL185" i="3"/>
  <c r="CL182" i="3"/>
  <c r="CL155" i="3"/>
  <c r="CL140" i="3"/>
  <c r="CL270" i="3"/>
  <c r="CL258" i="3"/>
  <c r="CL240" i="3"/>
  <c r="CL231" i="3"/>
  <c r="CL268" i="3"/>
  <c r="CL248" i="3"/>
  <c r="CL226" i="3"/>
  <c r="CL213" i="3"/>
  <c r="CL216" i="3"/>
  <c r="CL197" i="3"/>
  <c r="CL271" i="3"/>
  <c r="CL267" i="3"/>
  <c r="CL263" i="3"/>
  <c r="CL259" i="3"/>
  <c r="CL255" i="3"/>
  <c r="CL251" i="3"/>
  <c r="CL247" i="3"/>
  <c r="CL243" i="3"/>
  <c r="CL227" i="3"/>
  <c r="CL217" i="3"/>
  <c r="CL229" i="3"/>
  <c r="CL225" i="3"/>
  <c r="CL232" i="3"/>
  <c r="CL222" i="3"/>
  <c r="CL161" i="3"/>
  <c r="CL209" i="3"/>
  <c r="CL175" i="3"/>
  <c r="CL199" i="3"/>
  <c r="CL191" i="3"/>
  <c r="CL159" i="3"/>
  <c r="CL180" i="3"/>
  <c r="CL173" i="3"/>
  <c r="CL157" i="3"/>
  <c r="CL141" i="3"/>
  <c r="CL275" i="3"/>
  <c r="CL220" i="3"/>
  <c r="CL142" i="3"/>
  <c r="K221" i="3"/>
  <c r="I221" i="3" s="1"/>
  <c r="J220" i="3"/>
  <c r="AF220" i="3"/>
  <c r="AD220" i="3" s="1"/>
  <c r="AE219" i="3"/>
  <c r="O219" i="3"/>
  <c r="P220" i="3"/>
  <c r="N220" i="3" s="1"/>
  <c r="CL18" i="3"/>
  <c r="CL17" i="3"/>
  <c r="CL123" i="3"/>
  <c r="CK123" i="3"/>
  <c r="CL115" i="3"/>
  <c r="CK115" i="3"/>
  <c r="CL49" i="3"/>
  <c r="CL28" i="3"/>
  <c r="CL50" i="3"/>
  <c r="CL52" i="3"/>
  <c r="CL56" i="3"/>
  <c r="CL64" i="3"/>
  <c r="CL74" i="3"/>
  <c r="CL84" i="3"/>
  <c r="CL94" i="3"/>
  <c r="CL110" i="3"/>
  <c r="CL112" i="3"/>
  <c r="CL114" i="3"/>
  <c r="CL122" i="3"/>
  <c r="CL124" i="3"/>
  <c r="CL130" i="3"/>
  <c r="CL132" i="3"/>
  <c r="CL32" i="3"/>
  <c r="CL36" i="3"/>
  <c r="CL40" i="3"/>
  <c r="CL44" i="3"/>
  <c r="CL46" i="3"/>
  <c r="CL48" i="3"/>
  <c r="CL62" i="3"/>
  <c r="CL72" i="3"/>
  <c r="CL80" i="3"/>
  <c r="CL82" i="3"/>
  <c r="CL92" i="3"/>
  <c r="CL102" i="3"/>
  <c r="CL104" i="3"/>
  <c r="CL106" i="3"/>
  <c r="CL108" i="3"/>
  <c r="CL116" i="3"/>
  <c r="CL121" i="3"/>
  <c r="CL129" i="3"/>
  <c r="CL137" i="3"/>
  <c r="CL30" i="3"/>
  <c r="CL34" i="3"/>
  <c r="CL38" i="3"/>
  <c r="CL42" i="3"/>
  <c r="CL60" i="3"/>
  <c r="CL68" i="3"/>
  <c r="CL70" i="3"/>
  <c r="CL78" i="3"/>
  <c r="CL88" i="3"/>
  <c r="CL90" i="3"/>
  <c r="CL100" i="3"/>
  <c r="CL118" i="3"/>
  <c r="CL120" i="3"/>
  <c r="CL126" i="3"/>
  <c r="CL128" i="3"/>
  <c r="CL134" i="3"/>
  <c r="CL136" i="3"/>
  <c r="CL58" i="3"/>
  <c r="CL133" i="3"/>
  <c r="CL29" i="3"/>
  <c r="CL54" i="3"/>
  <c r="CL66" i="3"/>
  <c r="CL76" i="3"/>
  <c r="CL86" i="3"/>
  <c r="CL96" i="3"/>
  <c r="CL98" i="3"/>
  <c r="CL125" i="3"/>
  <c r="CL25" i="3"/>
  <c r="CL131" i="3"/>
  <c r="CK131" i="3"/>
  <c r="CL73" i="3"/>
  <c r="CL63" i="3"/>
  <c r="CL113" i="3"/>
  <c r="CK113" i="3"/>
  <c r="CL97" i="3"/>
  <c r="CL75" i="3"/>
  <c r="CL57" i="3"/>
  <c r="CL55" i="3"/>
  <c r="CL135" i="3"/>
  <c r="CL127" i="3"/>
  <c r="CL119" i="3"/>
  <c r="CL89" i="3"/>
  <c r="CL69" i="3"/>
  <c r="CL67" i="3"/>
  <c r="CL59" i="3"/>
  <c r="CK135" i="3"/>
  <c r="CK127" i="3"/>
  <c r="CK119" i="3"/>
  <c r="CL117" i="3"/>
  <c r="CL105" i="3"/>
  <c r="CL81" i="3"/>
  <c r="CL79" i="3"/>
  <c r="CL71" i="3"/>
  <c r="CL45" i="3"/>
  <c r="CL41" i="3"/>
  <c r="CL37" i="3"/>
  <c r="CL33" i="3"/>
  <c r="CL107" i="3"/>
  <c r="CK107" i="3"/>
  <c r="CL61" i="3"/>
  <c r="CK61" i="3"/>
  <c r="CL103" i="3"/>
  <c r="CK103" i="3"/>
  <c r="CL87" i="3"/>
  <c r="CK87" i="3"/>
  <c r="CL65" i="3"/>
  <c r="CK65" i="3"/>
  <c r="CL111" i="3"/>
  <c r="CK111" i="3"/>
  <c r="CL95" i="3"/>
  <c r="CK95" i="3"/>
  <c r="CL53" i="3"/>
  <c r="CK53" i="3"/>
  <c r="CL51" i="3"/>
  <c r="CK51" i="3"/>
  <c r="CL47" i="3"/>
  <c r="CK47" i="3"/>
  <c r="CL101" i="3"/>
  <c r="CK101" i="3"/>
  <c r="CL93" i="3"/>
  <c r="CK93" i="3"/>
  <c r="CL85" i="3"/>
  <c r="CK85" i="3"/>
  <c r="CL77" i="3"/>
  <c r="CK77" i="3"/>
  <c r="CK39" i="3"/>
  <c r="CL39" i="3"/>
  <c r="CL109" i="3"/>
  <c r="CK109" i="3"/>
  <c r="CL99" i="3"/>
  <c r="CK99" i="3"/>
  <c r="CL91" i="3"/>
  <c r="CK91" i="3"/>
  <c r="CL83" i="3"/>
  <c r="CK83" i="3"/>
  <c r="CK73" i="3"/>
  <c r="CK57" i="3"/>
  <c r="CK31" i="3"/>
  <c r="CL31" i="3"/>
  <c r="CK79" i="3"/>
  <c r="CK75" i="3"/>
  <c r="CK71" i="3"/>
  <c r="CK67" i="3"/>
  <c r="CK63" i="3"/>
  <c r="CK59" i="3"/>
  <c r="CK49" i="3"/>
  <c r="CK43" i="3"/>
  <c r="CL43" i="3"/>
  <c r="CK35" i="3"/>
  <c r="CL35" i="3"/>
  <c r="CL27" i="3"/>
  <c r="CK25" i="3"/>
  <c r="CL21" i="3"/>
  <c r="CL23" i="3"/>
  <c r="CL19" i="3"/>
  <c r="CL26" i="3"/>
  <c r="CL24" i="3"/>
  <c r="CL22" i="3"/>
  <c r="CL20" i="3"/>
  <c r="CK17" i="3"/>
  <c r="AJ261" i="3" l="1"/>
  <c r="CC219" i="3"/>
  <c r="CA219" i="3" s="1"/>
  <c r="CB218" i="3"/>
  <c r="AF221" i="3"/>
  <c r="AD221" i="3" s="1"/>
  <c r="AE220" i="3"/>
  <c r="J221" i="3"/>
  <c r="K222" i="3"/>
  <c r="I222" i="3" s="1"/>
  <c r="P221" i="3"/>
  <c r="N221" i="3" s="1"/>
  <c r="O220" i="3"/>
  <c r="CJ18" i="3"/>
  <c r="CH18" i="3" s="1"/>
  <c r="AK262" i="3" l="1"/>
  <c r="AI262" i="3" s="1"/>
  <c r="CC220" i="3"/>
  <c r="CA220" i="3" s="1"/>
  <c r="CB219" i="3"/>
  <c r="AF222" i="3"/>
  <c r="AD222" i="3" s="1"/>
  <c r="AE221" i="3"/>
  <c r="K223" i="3"/>
  <c r="I223" i="3" s="1"/>
  <c r="J222" i="3"/>
  <c r="O221" i="3"/>
  <c r="P222" i="3"/>
  <c r="N222" i="3" s="1"/>
  <c r="CI18" i="3"/>
  <c r="CJ19" i="3"/>
  <c r="CH19" i="3" s="1"/>
  <c r="CI19" i="3" s="1"/>
  <c r="AJ262" i="3" l="1"/>
  <c r="CC221" i="3"/>
  <c r="CA221" i="3" s="1"/>
  <c r="CB220" i="3"/>
  <c r="J223" i="3"/>
  <c r="K224" i="3"/>
  <c r="I224" i="3" s="1"/>
  <c r="AF223" i="3"/>
  <c r="AD223" i="3" s="1"/>
  <c r="AE222" i="3"/>
  <c r="O222" i="3"/>
  <c r="P223" i="3"/>
  <c r="N223" i="3" s="1"/>
  <c r="CJ20" i="3"/>
  <c r="CH20" i="3" s="1"/>
  <c r="CI20" i="3" s="1"/>
  <c r="AK263" i="3" l="1"/>
  <c r="AI263" i="3" s="1"/>
  <c r="CC222" i="3"/>
  <c r="CA222" i="3" s="1"/>
  <c r="CB221" i="3"/>
  <c r="AE223" i="3"/>
  <c r="AF224" i="3"/>
  <c r="AD224" i="3" s="1"/>
  <c r="K225" i="3"/>
  <c r="I225" i="3" s="1"/>
  <c r="J224" i="3"/>
  <c r="O223" i="3"/>
  <c r="P224" i="3"/>
  <c r="N224" i="3" s="1"/>
  <c r="CJ21" i="3"/>
  <c r="CH21" i="3" s="1"/>
  <c r="CI21" i="3" s="1"/>
  <c r="AJ263" i="3" l="1"/>
  <c r="CC223" i="3"/>
  <c r="CA223" i="3" s="1"/>
  <c r="CB222" i="3"/>
  <c r="K226" i="3"/>
  <c r="I226" i="3" s="1"/>
  <c r="J225" i="3"/>
  <c r="AE224" i="3"/>
  <c r="AF225" i="3"/>
  <c r="AD225" i="3" s="1"/>
  <c r="O224" i="3"/>
  <c r="P225" i="3"/>
  <c r="N225" i="3" s="1"/>
  <c r="CJ22" i="3"/>
  <c r="CH22" i="3" s="1"/>
  <c r="CI22" i="3" s="1"/>
  <c r="AK264" i="3" l="1"/>
  <c r="AI264" i="3" s="1"/>
  <c r="CC224" i="3"/>
  <c r="CA224" i="3" s="1"/>
  <c r="CB223" i="3"/>
  <c r="AE225" i="3"/>
  <c r="AF226" i="3"/>
  <c r="AD226" i="3" s="1"/>
  <c r="K227" i="3"/>
  <c r="I227" i="3" s="1"/>
  <c r="J226" i="3"/>
  <c r="P226" i="3"/>
  <c r="N226" i="3" s="1"/>
  <c r="O225" i="3"/>
  <c r="CJ23" i="3"/>
  <c r="CH23" i="3" s="1"/>
  <c r="CI23" i="3" s="1"/>
  <c r="AJ264" i="3" l="1"/>
  <c r="CC225" i="3"/>
  <c r="CA225" i="3" s="1"/>
  <c r="CB224" i="3"/>
  <c r="K228" i="3"/>
  <c r="I228" i="3" s="1"/>
  <c r="J227" i="3"/>
  <c r="AE226" i="3"/>
  <c r="AF227" i="3"/>
  <c r="AD227" i="3" s="1"/>
  <c r="O226" i="3"/>
  <c r="P227" i="3"/>
  <c r="N227" i="3" s="1"/>
  <c r="CJ24" i="3"/>
  <c r="CH24" i="3" s="1"/>
  <c r="CI24" i="3" s="1"/>
  <c r="AK265" i="3" l="1"/>
  <c r="AI265" i="3" s="1"/>
  <c r="CC226" i="3"/>
  <c r="CA226" i="3" s="1"/>
  <c r="CB225" i="3"/>
  <c r="AE227" i="3"/>
  <c r="AF228" i="3"/>
  <c r="AD228" i="3" s="1"/>
  <c r="K229" i="3"/>
  <c r="I229" i="3" s="1"/>
  <c r="J228" i="3"/>
  <c r="P228" i="3"/>
  <c r="N228" i="3" s="1"/>
  <c r="O227" i="3"/>
  <c r="CJ25" i="3"/>
  <c r="CH25" i="3" s="1"/>
  <c r="CI25" i="3" s="1"/>
  <c r="AJ265" i="3" l="1"/>
  <c r="CC227" i="3"/>
  <c r="CA227" i="3" s="1"/>
  <c r="CB226" i="3"/>
  <c r="K230" i="3"/>
  <c r="I230" i="3" s="1"/>
  <c r="J229" i="3"/>
  <c r="AF229" i="3"/>
  <c r="AD229" i="3" s="1"/>
  <c r="AE228" i="3"/>
  <c r="P229" i="3"/>
  <c r="N229" i="3" s="1"/>
  <c r="O228" i="3"/>
  <c r="CJ26" i="3"/>
  <c r="CH26" i="3" s="1"/>
  <c r="CI26" i="3" s="1"/>
  <c r="AK266" i="3" l="1"/>
  <c r="AI266" i="3" s="1"/>
  <c r="CC228" i="3"/>
  <c r="CA228" i="3" s="1"/>
  <c r="CB227" i="3"/>
  <c r="AF230" i="3"/>
  <c r="AD230" i="3" s="1"/>
  <c r="AE229" i="3"/>
  <c r="K231" i="3"/>
  <c r="I231" i="3" s="1"/>
  <c r="J230" i="3"/>
  <c r="P230" i="3"/>
  <c r="N230" i="3" s="1"/>
  <c r="O229" i="3"/>
  <c r="CJ27" i="3"/>
  <c r="CH27" i="3" s="1"/>
  <c r="CI27" i="3" s="1"/>
  <c r="AJ266" i="3" l="1"/>
  <c r="CC229" i="3"/>
  <c r="CA229" i="3" s="1"/>
  <c r="CB228" i="3"/>
  <c r="K232" i="3"/>
  <c r="I232" i="3" s="1"/>
  <c r="J231" i="3"/>
  <c r="AF231" i="3"/>
  <c r="AD231" i="3" s="1"/>
  <c r="AE230" i="3"/>
  <c r="O230" i="3"/>
  <c r="P231" i="3"/>
  <c r="N231" i="3" s="1"/>
  <c r="CJ28" i="3"/>
  <c r="CH28" i="3" s="1"/>
  <c r="CI28" i="3" s="1"/>
  <c r="AK267" i="3" l="1"/>
  <c r="AI267" i="3" s="1"/>
  <c r="CC230" i="3"/>
  <c r="CA230" i="3" s="1"/>
  <c r="CB229" i="3"/>
  <c r="AF232" i="3"/>
  <c r="AD232" i="3" s="1"/>
  <c r="AE231" i="3"/>
  <c r="K233" i="3"/>
  <c r="I233" i="3" s="1"/>
  <c r="J232" i="3"/>
  <c r="P232" i="3"/>
  <c r="N232" i="3" s="1"/>
  <c r="O231" i="3"/>
  <c r="CJ29" i="3"/>
  <c r="CH29" i="3" s="1"/>
  <c r="CI29" i="3" s="1"/>
  <c r="AJ267" i="3" l="1"/>
  <c r="CC231" i="3"/>
  <c r="CA231" i="3" s="1"/>
  <c r="CB230" i="3"/>
  <c r="K234" i="3"/>
  <c r="I234" i="3" s="1"/>
  <c r="J233" i="3"/>
  <c r="AF233" i="3"/>
  <c r="AD233" i="3" s="1"/>
  <c r="AE232" i="3"/>
  <c r="P233" i="3"/>
  <c r="N233" i="3" s="1"/>
  <c r="O232" i="3"/>
  <c r="CJ30" i="3"/>
  <c r="CH30" i="3" s="1"/>
  <c r="CI30" i="3" s="1"/>
  <c r="AK268" i="3" l="1"/>
  <c r="AI268" i="3" s="1"/>
  <c r="CC232" i="3"/>
  <c r="CA232" i="3" s="1"/>
  <c r="CB231" i="3"/>
  <c r="AE233" i="3"/>
  <c r="AF234" i="3"/>
  <c r="AD234" i="3" s="1"/>
  <c r="K235" i="3"/>
  <c r="I235" i="3" s="1"/>
  <c r="J234" i="3"/>
  <c r="P234" i="3"/>
  <c r="N234" i="3" s="1"/>
  <c r="O233" i="3"/>
  <c r="CJ31" i="3"/>
  <c r="CH31" i="3" s="1"/>
  <c r="CI31" i="3" s="1"/>
  <c r="AJ268" i="3" l="1"/>
  <c r="CC233" i="3"/>
  <c r="CA233" i="3" s="1"/>
  <c r="CB232" i="3"/>
  <c r="K236" i="3"/>
  <c r="I236" i="3" s="1"/>
  <c r="J235" i="3"/>
  <c r="AF235" i="3"/>
  <c r="AD235" i="3" s="1"/>
  <c r="AE234" i="3"/>
  <c r="O234" i="3"/>
  <c r="P235" i="3"/>
  <c r="N235" i="3" s="1"/>
  <c r="CJ32" i="3"/>
  <c r="CH32" i="3" s="1"/>
  <c r="CI32" i="3" s="1"/>
  <c r="AK269" i="3" l="1"/>
  <c r="AI269" i="3" s="1"/>
  <c r="CC234" i="3"/>
  <c r="CA234" i="3" s="1"/>
  <c r="CB233" i="3"/>
  <c r="AF236" i="3"/>
  <c r="AD236" i="3" s="1"/>
  <c r="AE235" i="3"/>
  <c r="K237" i="3"/>
  <c r="I237" i="3" s="1"/>
  <c r="J236" i="3"/>
  <c r="O235" i="3"/>
  <c r="P236" i="3"/>
  <c r="N236" i="3" s="1"/>
  <c r="CJ33" i="3"/>
  <c r="CH33" i="3" s="1"/>
  <c r="CI33" i="3" s="1"/>
  <c r="AJ269" i="3" l="1"/>
  <c r="CC235" i="3"/>
  <c r="CA235" i="3" s="1"/>
  <c r="CB234" i="3"/>
  <c r="AF237" i="3"/>
  <c r="AD237" i="3" s="1"/>
  <c r="AE236" i="3"/>
  <c r="K238" i="3"/>
  <c r="I238" i="3" s="1"/>
  <c r="J237" i="3"/>
  <c r="P237" i="3"/>
  <c r="N237" i="3" s="1"/>
  <c r="O236" i="3"/>
  <c r="CJ34" i="3"/>
  <c r="CH34" i="3" s="1"/>
  <c r="CI34" i="3" s="1"/>
  <c r="AK270" i="3" l="1"/>
  <c r="AI270" i="3" s="1"/>
  <c r="CC236" i="3"/>
  <c r="CA236" i="3" s="1"/>
  <c r="CB235" i="3"/>
  <c r="K239" i="3"/>
  <c r="I239" i="3" s="1"/>
  <c r="J238" i="3"/>
  <c r="AF238" i="3"/>
  <c r="AD238" i="3" s="1"/>
  <c r="AE237" i="3"/>
  <c r="P238" i="3"/>
  <c r="N238" i="3" s="1"/>
  <c r="O237" i="3"/>
  <c r="CJ35" i="3"/>
  <c r="CH35" i="3" s="1"/>
  <c r="CI35" i="3" s="1"/>
  <c r="AJ270" i="3" l="1"/>
  <c r="CC237" i="3"/>
  <c r="CA237" i="3" s="1"/>
  <c r="CB236" i="3"/>
  <c r="AF239" i="3"/>
  <c r="AD239" i="3" s="1"/>
  <c r="AE238" i="3"/>
  <c r="K240" i="3"/>
  <c r="I240" i="3" s="1"/>
  <c r="J239" i="3"/>
  <c r="O238" i="3"/>
  <c r="P239" i="3"/>
  <c r="N239" i="3" s="1"/>
  <c r="CJ36" i="3"/>
  <c r="CH36" i="3" s="1"/>
  <c r="CI36" i="3" s="1"/>
  <c r="AK271" i="3" l="1"/>
  <c r="AI271" i="3" s="1"/>
  <c r="CC238" i="3"/>
  <c r="CA238" i="3" s="1"/>
  <c r="CB237" i="3"/>
  <c r="K241" i="3"/>
  <c r="I241" i="3" s="1"/>
  <c r="J240" i="3"/>
  <c r="AF240" i="3"/>
  <c r="AD240" i="3" s="1"/>
  <c r="AE239" i="3"/>
  <c r="P240" i="3"/>
  <c r="N240" i="3" s="1"/>
  <c r="O239" i="3"/>
  <c r="CJ37" i="3"/>
  <c r="CH37" i="3" s="1"/>
  <c r="CI37" i="3" s="1"/>
  <c r="AJ271" i="3" l="1"/>
  <c r="CC239" i="3"/>
  <c r="CA239" i="3" s="1"/>
  <c r="CB238" i="3"/>
  <c r="AF241" i="3"/>
  <c r="AD241" i="3" s="1"/>
  <c r="AE240" i="3"/>
  <c r="K242" i="3"/>
  <c r="I242" i="3" s="1"/>
  <c r="J241" i="3"/>
  <c r="P241" i="3"/>
  <c r="N241" i="3" s="1"/>
  <c r="O240" i="3"/>
  <c r="CJ38" i="3"/>
  <c r="CH38" i="3" s="1"/>
  <c r="CI38" i="3" s="1"/>
  <c r="AK272" i="3" l="1"/>
  <c r="AI272" i="3" s="1"/>
  <c r="CC240" i="3"/>
  <c r="CA240" i="3" s="1"/>
  <c r="CB239" i="3"/>
  <c r="K243" i="3"/>
  <c r="I243" i="3" s="1"/>
  <c r="J242" i="3"/>
  <c r="AF242" i="3"/>
  <c r="AD242" i="3" s="1"/>
  <c r="AE241" i="3"/>
  <c r="P242" i="3"/>
  <c r="N242" i="3" s="1"/>
  <c r="O241" i="3"/>
  <c r="CJ39" i="3"/>
  <c r="CH39" i="3" s="1"/>
  <c r="CI39" i="3" s="1"/>
  <c r="AJ272" i="3" l="1"/>
  <c r="CC241" i="3"/>
  <c r="CA241" i="3" s="1"/>
  <c r="CB240" i="3"/>
  <c r="AF243" i="3"/>
  <c r="AD243" i="3" s="1"/>
  <c r="AE242" i="3"/>
  <c r="K244" i="3"/>
  <c r="I244" i="3" s="1"/>
  <c r="J243" i="3"/>
  <c r="O242" i="3"/>
  <c r="P243" i="3"/>
  <c r="N243" i="3" s="1"/>
  <c r="CJ40" i="3"/>
  <c r="CH40" i="3" s="1"/>
  <c r="CI40" i="3" s="1"/>
  <c r="AK273" i="3" l="1"/>
  <c r="AI273" i="3" s="1"/>
  <c r="CC242" i="3"/>
  <c r="CA242" i="3" s="1"/>
  <c r="CB241" i="3"/>
  <c r="K245" i="3"/>
  <c r="I245" i="3" s="1"/>
  <c r="J244" i="3"/>
  <c r="AF244" i="3"/>
  <c r="AD244" i="3" s="1"/>
  <c r="AE243" i="3"/>
  <c r="P244" i="3"/>
  <c r="N244" i="3" s="1"/>
  <c r="O243" i="3"/>
  <c r="CJ41" i="3"/>
  <c r="CH41" i="3" s="1"/>
  <c r="CI41" i="3" s="1"/>
  <c r="AJ273" i="3" l="1"/>
  <c r="CC243" i="3"/>
  <c r="CA243" i="3" s="1"/>
  <c r="CB242" i="3"/>
  <c r="AF245" i="3"/>
  <c r="AD245" i="3" s="1"/>
  <c r="AE244" i="3"/>
  <c r="K246" i="3"/>
  <c r="I246" i="3" s="1"/>
  <c r="J245" i="3"/>
  <c r="P245" i="3"/>
  <c r="N245" i="3" s="1"/>
  <c r="O244" i="3"/>
  <c r="CJ42" i="3"/>
  <c r="CH42" i="3" s="1"/>
  <c r="CI42" i="3" s="1"/>
  <c r="AK274" i="3" l="1"/>
  <c r="AI274" i="3" s="1"/>
  <c r="CC244" i="3"/>
  <c r="CA244" i="3" s="1"/>
  <c r="CB243" i="3"/>
  <c r="K247" i="3"/>
  <c r="I247" i="3" s="1"/>
  <c r="J246" i="3"/>
  <c r="AF246" i="3"/>
  <c r="AD246" i="3" s="1"/>
  <c r="AE245" i="3"/>
  <c r="O245" i="3"/>
  <c r="P246" i="3"/>
  <c r="N246" i="3" s="1"/>
  <c r="CJ43" i="3"/>
  <c r="CH43" i="3" s="1"/>
  <c r="CI43" i="3" s="1"/>
  <c r="AJ274" i="3" l="1"/>
  <c r="CC245" i="3"/>
  <c r="CA245" i="3" s="1"/>
  <c r="CB244" i="3"/>
  <c r="AF247" i="3"/>
  <c r="AD247" i="3" s="1"/>
  <c r="AE246" i="3"/>
  <c r="K248" i="3"/>
  <c r="I248" i="3" s="1"/>
  <c r="J247" i="3"/>
  <c r="P247" i="3"/>
  <c r="N247" i="3" s="1"/>
  <c r="O246" i="3"/>
  <c r="CJ44" i="3"/>
  <c r="CH44" i="3" s="1"/>
  <c r="CI44" i="3" s="1"/>
  <c r="AK275" i="3" l="1"/>
  <c r="AI275" i="3" s="1"/>
  <c r="CC246" i="3"/>
  <c r="CA246" i="3" s="1"/>
  <c r="CB245" i="3"/>
  <c r="K249" i="3"/>
  <c r="I249" i="3" s="1"/>
  <c r="J248" i="3"/>
  <c r="AF248" i="3"/>
  <c r="AD248" i="3" s="1"/>
  <c r="AE247" i="3"/>
  <c r="O247" i="3"/>
  <c r="P248" i="3"/>
  <c r="N248" i="3" s="1"/>
  <c r="CJ45" i="3"/>
  <c r="CH45" i="3" s="1"/>
  <c r="CI45" i="3" s="1"/>
  <c r="AJ275" i="3" l="1"/>
  <c r="CC247" i="3"/>
  <c r="CA247" i="3" s="1"/>
  <c r="CB246" i="3"/>
  <c r="AF249" i="3"/>
  <c r="AD249" i="3" s="1"/>
  <c r="AE248" i="3"/>
  <c r="K250" i="3"/>
  <c r="I250" i="3" s="1"/>
  <c r="J249" i="3"/>
  <c r="P249" i="3"/>
  <c r="N249" i="3" s="1"/>
  <c r="O248" i="3"/>
  <c r="CJ46" i="3"/>
  <c r="CH46" i="3" s="1"/>
  <c r="CI46" i="3" s="1"/>
  <c r="AK276" i="3" l="1"/>
  <c r="AI276" i="3" s="1"/>
  <c r="CC248" i="3"/>
  <c r="CA248" i="3" s="1"/>
  <c r="CB247" i="3"/>
  <c r="AF250" i="3"/>
  <c r="AD250" i="3" s="1"/>
  <c r="AE249" i="3"/>
  <c r="K251" i="3"/>
  <c r="I251" i="3" s="1"/>
  <c r="J250" i="3"/>
  <c r="P250" i="3"/>
  <c r="N250" i="3" s="1"/>
  <c r="O249" i="3"/>
  <c r="CJ47" i="3"/>
  <c r="CH47" i="3" s="1"/>
  <c r="CI47" i="3" s="1"/>
  <c r="AJ276" i="3" l="1"/>
  <c r="CC249" i="3"/>
  <c r="CA249" i="3" s="1"/>
  <c r="CB248" i="3"/>
  <c r="AF251" i="3"/>
  <c r="AD251" i="3" s="1"/>
  <c r="AE250" i="3"/>
  <c r="K252" i="3"/>
  <c r="I252" i="3" s="1"/>
  <c r="J251" i="3"/>
  <c r="O250" i="3"/>
  <c r="P251" i="3"/>
  <c r="N251" i="3" s="1"/>
  <c r="CJ48" i="3"/>
  <c r="CH48" i="3" s="1"/>
  <c r="CI48" i="3" s="1"/>
  <c r="AK277" i="3" l="1"/>
  <c r="AI277" i="3" s="1"/>
  <c r="AJ277" i="3" s="1"/>
  <c r="CC250" i="3"/>
  <c r="CA250" i="3" s="1"/>
  <c r="CB249" i="3"/>
  <c r="K253" i="3"/>
  <c r="I253" i="3" s="1"/>
  <c r="J252" i="3"/>
  <c r="AF252" i="3"/>
  <c r="AD252" i="3" s="1"/>
  <c r="AE251" i="3"/>
  <c r="P252" i="3"/>
  <c r="N252" i="3" s="1"/>
  <c r="O251" i="3"/>
  <c r="CJ49" i="3"/>
  <c r="CH49" i="3" s="1"/>
  <c r="CI49" i="3" s="1"/>
  <c r="CC251" i="3" l="1"/>
  <c r="CA251" i="3" s="1"/>
  <c r="CB250" i="3"/>
  <c r="AF253" i="3"/>
  <c r="AD253" i="3" s="1"/>
  <c r="AE252" i="3"/>
  <c r="K254" i="3"/>
  <c r="I254" i="3" s="1"/>
  <c r="J253" i="3"/>
  <c r="O252" i="3"/>
  <c r="P253" i="3"/>
  <c r="N253" i="3" s="1"/>
  <c r="CJ50" i="3"/>
  <c r="CH50" i="3" s="1"/>
  <c r="CI50" i="3" s="1"/>
  <c r="CC252" i="3" l="1"/>
  <c r="CA252" i="3" s="1"/>
  <c r="CB251" i="3"/>
  <c r="K255" i="3"/>
  <c r="I255" i="3" s="1"/>
  <c r="J254" i="3"/>
  <c r="AF254" i="3"/>
  <c r="AD254" i="3" s="1"/>
  <c r="AE253" i="3"/>
  <c r="P254" i="3"/>
  <c r="N254" i="3" s="1"/>
  <c r="O253" i="3"/>
  <c r="CJ51" i="3"/>
  <c r="CH51" i="3" s="1"/>
  <c r="CI51" i="3" s="1"/>
  <c r="CC253" i="3" l="1"/>
  <c r="CA253" i="3" s="1"/>
  <c r="CB252" i="3"/>
  <c r="AF255" i="3"/>
  <c r="AD255" i="3" s="1"/>
  <c r="AE254" i="3"/>
  <c r="K256" i="3"/>
  <c r="I256" i="3" s="1"/>
  <c r="J255" i="3"/>
  <c r="P255" i="3"/>
  <c r="N255" i="3" s="1"/>
  <c r="O254" i="3"/>
  <c r="CJ52" i="3"/>
  <c r="CH52" i="3" s="1"/>
  <c r="CI52" i="3" s="1"/>
  <c r="CC254" i="3" l="1"/>
  <c r="CA254" i="3" s="1"/>
  <c r="CB253" i="3"/>
  <c r="AF256" i="3"/>
  <c r="AD256" i="3" s="1"/>
  <c r="AE255" i="3"/>
  <c r="K257" i="3"/>
  <c r="I257" i="3" s="1"/>
  <c r="J256" i="3"/>
  <c r="O255" i="3"/>
  <c r="P256" i="3"/>
  <c r="N256" i="3" s="1"/>
  <c r="CJ53" i="3"/>
  <c r="CH53" i="3" s="1"/>
  <c r="CI53" i="3" s="1"/>
  <c r="CC255" i="3" l="1"/>
  <c r="CA255" i="3" s="1"/>
  <c r="CB254" i="3"/>
  <c r="K258" i="3"/>
  <c r="I258" i="3" s="1"/>
  <c r="J257" i="3"/>
  <c r="AF257" i="3"/>
  <c r="AD257" i="3" s="1"/>
  <c r="AE256" i="3"/>
  <c r="P257" i="3"/>
  <c r="N257" i="3" s="1"/>
  <c r="O256" i="3"/>
  <c r="CJ54" i="3"/>
  <c r="CH54" i="3" s="1"/>
  <c r="CI54" i="3" s="1"/>
  <c r="CC256" i="3" l="1"/>
  <c r="CA256" i="3" s="1"/>
  <c r="CB255" i="3"/>
  <c r="AF258" i="3"/>
  <c r="AD258" i="3" s="1"/>
  <c r="AE257" i="3"/>
  <c r="K259" i="3"/>
  <c r="I259" i="3" s="1"/>
  <c r="J258" i="3"/>
  <c r="P258" i="3"/>
  <c r="N258" i="3" s="1"/>
  <c r="O257" i="3"/>
  <c r="CJ55" i="3"/>
  <c r="CH55" i="3" s="1"/>
  <c r="CI55" i="3" s="1"/>
  <c r="CC257" i="3" l="1"/>
  <c r="CA257" i="3" s="1"/>
  <c r="CB256" i="3"/>
  <c r="K260" i="3"/>
  <c r="I260" i="3" s="1"/>
  <c r="J259" i="3"/>
  <c r="AF259" i="3"/>
  <c r="AD259" i="3" s="1"/>
  <c r="AE258" i="3"/>
  <c r="O258" i="3"/>
  <c r="P259" i="3"/>
  <c r="N259" i="3" s="1"/>
  <c r="CJ56" i="3"/>
  <c r="CH56" i="3" s="1"/>
  <c r="CI56" i="3" s="1"/>
  <c r="CC258" i="3" l="1"/>
  <c r="CA258" i="3" s="1"/>
  <c r="CB257" i="3"/>
  <c r="AF260" i="3"/>
  <c r="AD260" i="3" s="1"/>
  <c r="AE259" i="3"/>
  <c r="K261" i="3"/>
  <c r="I261" i="3" s="1"/>
  <c r="J260" i="3"/>
  <c r="P260" i="3"/>
  <c r="N260" i="3" s="1"/>
  <c r="O259" i="3"/>
  <c r="CJ57" i="3"/>
  <c r="CH57" i="3" s="1"/>
  <c r="CI57" i="3" s="1"/>
  <c r="CC259" i="3" l="1"/>
  <c r="CA259" i="3" s="1"/>
  <c r="CB258" i="3"/>
  <c r="K262" i="3"/>
  <c r="I262" i="3" s="1"/>
  <c r="J261" i="3"/>
  <c r="AF261" i="3"/>
  <c r="AD261" i="3" s="1"/>
  <c r="AE260" i="3"/>
  <c r="P261" i="3"/>
  <c r="N261" i="3" s="1"/>
  <c r="O260" i="3"/>
  <c r="CJ58" i="3"/>
  <c r="CH58" i="3" s="1"/>
  <c r="CI58" i="3" s="1"/>
  <c r="CC260" i="3" l="1"/>
  <c r="CA260" i="3" s="1"/>
  <c r="CB259" i="3"/>
  <c r="AF262" i="3"/>
  <c r="AD262" i="3" s="1"/>
  <c r="AE261" i="3"/>
  <c r="K263" i="3"/>
  <c r="I263" i="3" s="1"/>
  <c r="J262" i="3"/>
  <c r="O261" i="3"/>
  <c r="P262" i="3"/>
  <c r="N262" i="3" s="1"/>
  <c r="CJ59" i="3"/>
  <c r="CH59" i="3" s="1"/>
  <c r="CI59" i="3" s="1"/>
  <c r="CC261" i="3" l="1"/>
  <c r="CA261" i="3" s="1"/>
  <c r="CB260" i="3"/>
  <c r="K264" i="3"/>
  <c r="I264" i="3" s="1"/>
  <c r="J263" i="3"/>
  <c r="AF263" i="3"/>
  <c r="AD263" i="3" s="1"/>
  <c r="AE262" i="3"/>
  <c r="O262" i="3"/>
  <c r="P263" i="3"/>
  <c r="N263" i="3" s="1"/>
  <c r="CJ60" i="3"/>
  <c r="CH60" i="3" s="1"/>
  <c r="CI60" i="3" s="1"/>
  <c r="CC262" i="3" l="1"/>
  <c r="CA262" i="3" s="1"/>
  <c r="CB261" i="3"/>
  <c r="AF264" i="3"/>
  <c r="AD264" i="3" s="1"/>
  <c r="AE263" i="3"/>
  <c r="K265" i="3"/>
  <c r="I265" i="3" s="1"/>
  <c r="J264" i="3"/>
  <c r="O263" i="3"/>
  <c r="P264" i="3"/>
  <c r="N264" i="3" s="1"/>
  <c r="CJ61" i="3"/>
  <c r="CH61" i="3" s="1"/>
  <c r="CI61" i="3" s="1"/>
  <c r="CC263" i="3" l="1"/>
  <c r="CA263" i="3" s="1"/>
  <c r="CB262" i="3"/>
  <c r="AF265" i="3"/>
  <c r="AD265" i="3" s="1"/>
  <c r="AE264" i="3"/>
  <c r="J265" i="3"/>
  <c r="K266" i="3"/>
  <c r="I266" i="3" s="1"/>
  <c r="P265" i="3"/>
  <c r="N265" i="3" s="1"/>
  <c r="O264" i="3"/>
  <c r="CJ62" i="3"/>
  <c r="CH62" i="3" s="1"/>
  <c r="CI62" i="3" s="1"/>
  <c r="CC264" i="3" l="1"/>
  <c r="CA264" i="3" s="1"/>
  <c r="CB263" i="3"/>
  <c r="AF266" i="3"/>
  <c r="AD266" i="3" s="1"/>
  <c r="AE265" i="3"/>
  <c r="K267" i="3"/>
  <c r="I267" i="3" s="1"/>
  <c r="J266" i="3"/>
  <c r="O265" i="3"/>
  <c r="P266" i="3"/>
  <c r="N266" i="3" s="1"/>
  <c r="CJ63" i="3"/>
  <c r="CH63" i="3" s="1"/>
  <c r="CI63" i="3" s="1"/>
  <c r="CC265" i="3" l="1"/>
  <c r="CA265" i="3" s="1"/>
  <c r="CB264" i="3"/>
  <c r="K268" i="3"/>
  <c r="I268" i="3" s="1"/>
  <c r="J267" i="3"/>
  <c r="AF267" i="3"/>
  <c r="AD267" i="3" s="1"/>
  <c r="AE266" i="3"/>
  <c r="O266" i="3"/>
  <c r="P267" i="3"/>
  <c r="N267" i="3" s="1"/>
  <c r="CJ64" i="3"/>
  <c r="CH64" i="3" s="1"/>
  <c r="CI64" i="3" s="1"/>
  <c r="CC266" i="3" l="1"/>
  <c r="CA266" i="3" s="1"/>
  <c r="CB265" i="3"/>
  <c r="AF268" i="3"/>
  <c r="AD268" i="3" s="1"/>
  <c r="AE267" i="3"/>
  <c r="K269" i="3"/>
  <c r="I269" i="3" s="1"/>
  <c r="J268" i="3"/>
  <c r="O267" i="3"/>
  <c r="P268" i="3"/>
  <c r="N268" i="3" s="1"/>
  <c r="CJ65" i="3"/>
  <c r="CH65" i="3" s="1"/>
  <c r="CI65" i="3" s="1"/>
  <c r="CC267" i="3" l="1"/>
  <c r="CA267" i="3" s="1"/>
  <c r="CB266" i="3"/>
  <c r="K270" i="3"/>
  <c r="I270" i="3" s="1"/>
  <c r="J269" i="3"/>
  <c r="AF269" i="3"/>
  <c r="AD269" i="3" s="1"/>
  <c r="AE268" i="3"/>
  <c r="O268" i="3"/>
  <c r="P269" i="3"/>
  <c r="N269" i="3" s="1"/>
  <c r="CJ66" i="3"/>
  <c r="CH66" i="3" s="1"/>
  <c r="CI66" i="3" s="1"/>
  <c r="CC268" i="3" l="1"/>
  <c r="CA268" i="3" s="1"/>
  <c r="CB267" i="3"/>
  <c r="AF270" i="3"/>
  <c r="AD270" i="3" s="1"/>
  <c r="AE269" i="3"/>
  <c r="K271" i="3"/>
  <c r="I271" i="3" s="1"/>
  <c r="J270" i="3"/>
  <c r="O269" i="3"/>
  <c r="P270" i="3"/>
  <c r="N270" i="3" s="1"/>
  <c r="CJ67" i="3"/>
  <c r="CH67" i="3" s="1"/>
  <c r="CI67" i="3" s="1"/>
  <c r="CC269" i="3" l="1"/>
  <c r="CA269" i="3" s="1"/>
  <c r="CB268" i="3"/>
  <c r="K272" i="3"/>
  <c r="I272" i="3" s="1"/>
  <c r="J271" i="3"/>
  <c r="AF271" i="3"/>
  <c r="AD271" i="3" s="1"/>
  <c r="AE270" i="3"/>
  <c r="O270" i="3"/>
  <c r="P271" i="3"/>
  <c r="N271" i="3" s="1"/>
  <c r="CJ68" i="3"/>
  <c r="CH68" i="3" s="1"/>
  <c r="CI68" i="3" s="1"/>
  <c r="CC270" i="3" l="1"/>
  <c r="CA270" i="3" s="1"/>
  <c r="CB269" i="3"/>
  <c r="AF272" i="3"/>
  <c r="AD272" i="3" s="1"/>
  <c r="AE271" i="3"/>
  <c r="K273" i="3"/>
  <c r="I273" i="3" s="1"/>
  <c r="J272" i="3"/>
  <c r="O271" i="3"/>
  <c r="P272" i="3"/>
  <c r="N272" i="3" s="1"/>
  <c r="CJ69" i="3"/>
  <c r="CH69" i="3" s="1"/>
  <c r="CI69" i="3" s="1"/>
  <c r="CC271" i="3" l="1"/>
  <c r="CA271" i="3" s="1"/>
  <c r="CB270" i="3"/>
  <c r="K274" i="3"/>
  <c r="I274" i="3" s="1"/>
  <c r="J273" i="3"/>
  <c r="AF273" i="3"/>
  <c r="AD273" i="3" s="1"/>
  <c r="AE272" i="3"/>
  <c r="O272" i="3"/>
  <c r="P273" i="3"/>
  <c r="N273" i="3" s="1"/>
  <c r="CJ70" i="3"/>
  <c r="CH70" i="3" s="1"/>
  <c r="CI70" i="3" s="1"/>
  <c r="CC272" i="3" l="1"/>
  <c r="CA272" i="3" s="1"/>
  <c r="CB271" i="3"/>
  <c r="AF274" i="3"/>
  <c r="AD274" i="3" s="1"/>
  <c r="AE273" i="3"/>
  <c r="K275" i="3"/>
  <c r="I275" i="3" s="1"/>
  <c r="J274" i="3"/>
  <c r="O273" i="3"/>
  <c r="P274" i="3"/>
  <c r="N274" i="3" s="1"/>
  <c r="CJ71" i="3"/>
  <c r="CH71" i="3" s="1"/>
  <c r="CI71" i="3" s="1"/>
  <c r="CC273" i="3" l="1"/>
  <c r="CA273" i="3" s="1"/>
  <c r="CB272" i="3"/>
  <c r="AF275" i="3"/>
  <c r="AD275" i="3" s="1"/>
  <c r="AE274" i="3"/>
  <c r="J275" i="3"/>
  <c r="K276" i="3"/>
  <c r="I276" i="3" s="1"/>
  <c r="O274" i="3"/>
  <c r="P275" i="3"/>
  <c r="N275" i="3" s="1"/>
  <c r="CJ72" i="3"/>
  <c r="CH72" i="3" s="1"/>
  <c r="CI72" i="3" s="1"/>
  <c r="CC274" i="3" l="1"/>
  <c r="CA274" i="3" s="1"/>
  <c r="CB273" i="3"/>
  <c r="AE275" i="3"/>
  <c r="AF276" i="3"/>
  <c r="AD276" i="3" s="1"/>
  <c r="K277" i="3"/>
  <c r="I277" i="3" s="1"/>
  <c r="J276" i="3"/>
  <c r="O275" i="3"/>
  <c r="P276" i="3"/>
  <c r="N276" i="3" s="1"/>
  <c r="CJ73" i="3"/>
  <c r="CH73" i="3" s="1"/>
  <c r="CI73" i="3" s="1"/>
  <c r="CC275" i="3" l="1"/>
  <c r="CA275" i="3" s="1"/>
  <c r="CB274" i="3"/>
  <c r="J277" i="3"/>
  <c r="AE276" i="3"/>
  <c r="AF277" i="3"/>
  <c r="AD277" i="3" s="1"/>
  <c r="O276" i="3"/>
  <c r="P277" i="3"/>
  <c r="N277" i="3" s="1"/>
  <c r="CJ74" i="3"/>
  <c r="CH74" i="3" s="1"/>
  <c r="CI74" i="3" s="1"/>
  <c r="CC276" i="3" l="1"/>
  <c r="CA276" i="3" s="1"/>
  <c r="CB275" i="3"/>
  <c r="AE277" i="3"/>
  <c r="O277" i="3"/>
  <c r="CJ75" i="3"/>
  <c r="CH75" i="3" s="1"/>
  <c r="CI75" i="3" s="1"/>
  <c r="CC277" i="3" l="1"/>
  <c r="CA277" i="3" s="1"/>
  <c r="CB276" i="3"/>
  <c r="CJ76" i="3"/>
  <c r="CH76" i="3" s="1"/>
  <c r="CI76" i="3" s="1"/>
  <c r="CB277" i="3" l="1"/>
  <c r="CJ77" i="3"/>
  <c r="CH77" i="3" s="1"/>
  <c r="CI77" i="3" s="1"/>
  <c r="CJ78" i="3" l="1"/>
  <c r="CH78" i="3" s="1"/>
  <c r="CI78" i="3" s="1"/>
  <c r="CJ79" i="3" l="1"/>
  <c r="CH79" i="3" s="1"/>
  <c r="CI79" i="3" s="1"/>
  <c r="CJ80" i="3" l="1"/>
  <c r="CH80" i="3" s="1"/>
  <c r="CI80" i="3" s="1"/>
  <c r="CJ81" i="3" l="1"/>
  <c r="CH81" i="3" s="1"/>
  <c r="CI81" i="3" s="1"/>
  <c r="CJ82" i="3" l="1"/>
  <c r="CH82" i="3" s="1"/>
  <c r="CI82" i="3" s="1"/>
  <c r="CJ83" i="3" l="1"/>
  <c r="CH83" i="3" s="1"/>
  <c r="CI83" i="3" s="1"/>
  <c r="CJ84" i="3" l="1"/>
  <c r="CH84" i="3" s="1"/>
  <c r="CI84" i="3" s="1"/>
  <c r="CJ85" i="3" l="1"/>
  <c r="CH85" i="3" s="1"/>
  <c r="CI85" i="3" s="1"/>
  <c r="CJ86" i="3" l="1"/>
  <c r="CH86" i="3" s="1"/>
  <c r="CI86" i="3" s="1"/>
  <c r="CJ87" i="3" l="1"/>
  <c r="CH87" i="3" s="1"/>
  <c r="CI87" i="3" s="1"/>
  <c r="CJ88" i="3" l="1"/>
  <c r="CH88" i="3" s="1"/>
  <c r="CI88" i="3" s="1"/>
  <c r="CJ89" i="3" l="1"/>
  <c r="CH89" i="3" s="1"/>
  <c r="CI89" i="3" s="1"/>
  <c r="CJ90" i="3" l="1"/>
  <c r="CH90" i="3" s="1"/>
  <c r="CI90" i="3" s="1"/>
  <c r="CJ91" i="3" l="1"/>
  <c r="CH91" i="3" s="1"/>
  <c r="CI91" i="3" s="1"/>
  <c r="CJ92" i="3" l="1"/>
  <c r="CH92" i="3" s="1"/>
  <c r="CI92" i="3" s="1"/>
  <c r="CJ93" i="3" l="1"/>
  <c r="CH93" i="3" s="1"/>
  <c r="CI93" i="3" s="1"/>
  <c r="CJ94" i="3" l="1"/>
  <c r="CH94" i="3" s="1"/>
  <c r="CI94" i="3" s="1"/>
  <c r="CJ95" i="3" l="1"/>
  <c r="CH95" i="3" s="1"/>
  <c r="CI95" i="3" s="1"/>
  <c r="CJ96" i="3" l="1"/>
  <c r="CH96" i="3" s="1"/>
  <c r="CI96" i="3" s="1"/>
  <c r="CJ97" i="3" l="1"/>
  <c r="CH97" i="3" s="1"/>
  <c r="CI97" i="3" s="1"/>
  <c r="CJ98" i="3" l="1"/>
  <c r="CH98" i="3" s="1"/>
  <c r="CI98" i="3" s="1"/>
  <c r="CJ99" i="3" l="1"/>
  <c r="CH99" i="3" s="1"/>
  <c r="CI99" i="3" s="1"/>
  <c r="CJ100" i="3" l="1"/>
  <c r="CH100" i="3" s="1"/>
  <c r="CI100" i="3" s="1"/>
  <c r="CJ101" i="3" l="1"/>
  <c r="CH101" i="3" s="1"/>
  <c r="CI101" i="3" s="1"/>
  <c r="CJ102" i="3" l="1"/>
  <c r="CH102" i="3" s="1"/>
  <c r="CI102" i="3" s="1"/>
  <c r="CJ103" i="3" l="1"/>
  <c r="CH103" i="3" s="1"/>
  <c r="CI103" i="3" s="1"/>
  <c r="CJ104" i="3" l="1"/>
  <c r="CH104" i="3" s="1"/>
  <c r="CI104" i="3" s="1"/>
  <c r="CJ105" i="3" l="1"/>
  <c r="CH105" i="3" s="1"/>
  <c r="CI105" i="3" s="1"/>
  <c r="CJ106" i="3" l="1"/>
  <c r="CH106" i="3" s="1"/>
  <c r="CI106" i="3" s="1"/>
  <c r="CJ107" i="3" l="1"/>
  <c r="CH107" i="3" s="1"/>
  <c r="CI107" i="3" s="1"/>
  <c r="CJ108" i="3" l="1"/>
  <c r="CH108" i="3" s="1"/>
  <c r="CI108" i="3" s="1"/>
  <c r="CJ109" i="3" l="1"/>
  <c r="CH109" i="3" s="1"/>
  <c r="CI109" i="3" s="1"/>
  <c r="CJ110" i="3" l="1"/>
  <c r="CH110" i="3" s="1"/>
  <c r="CI110" i="3" s="1"/>
  <c r="CJ111" i="3" l="1"/>
  <c r="CH111" i="3" s="1"/>
  <c r="CI111" i="3" s="1"/>
  <c r="CJ112" i="3" l="1"/>
  <c r="CH112" i="3" s="1"/>
  <c r="CI112" i="3" s="1"/>
  <c r="CJ113" i="3" l="1"/>
  <c r="CH113" i="3" s="1"/>
  <c r="CI113" i="3" s="1"/>
  <c r="CJ114" i="3" l="1"/>
  <c r="CH114" i="3" s="1"/>
  <c r="CI114" i="3" s="1"/>
  <c r="CJ115" i="3" l="1"/>
  <c r="CH115" i="3" s="1"/>
  <c r="CI115" i="3" s="1"/>
  <c r="CJ116" i="3" l="1"/>
  <c r="CH116" i="3" s="1"/>
  <c r="CI116" i="3" s="1"/>
  <c r="CJ117" i="3" l="1"/>
  <c r="CH117" i="3" s="1"/>
  <c r="CI117" i="3" s="1"/>
  <c r="CJ118" i="3" l="1"/>
  <c r="CH118" i="3" s="1"/>
  <c r="CI118" i="3" s="1"/>
  <c r="CJ119" i="3" l="1"/>
  <c r="CH119" i="3" s="1"/>
  <c r="CI119" i="3" s="1"/>
  <c r="CJ120" i="3" l="1"/>
  <c r="CH120" i="3" s="1"/>
  <c r="CI120" i="3" s="1"/>
  <c r="CJ121" i="3" l="1"/>
  <c r="CH121" i="3" s="1"/>
  <c r="CI121" i="3" s="1"/>
  <c r="CJ122" i="3" l="1"/>
  <c r="CH122" i="3" s="1"/>
  <c r="CI122" i="3" s="1"/>
  <c r="CJ123" i="3" l="1"/>
  <c r="CH123" i="3" s="1"/>
  <c r="CI123" i="3" s="1"/>
  <c r="CJ124" i="3" l="1"/>
  <c r="CH124" i="3" s="1"/>
  <c r="CI124" i="3" s="1"/>
  <c r="CJ125" i="3" l="1"/>
  <c r="CH125" i="3" s="1"/>
  <c r="CI125" i="3" s="1"/>
  <c r="CJ126" i="3" l="1"/>
  <c r="CH126" i="3" s="1"/>
  <c r="CI126" i="3" s="1"/>
  <c r="CJ127" i="3" l="1"/>
  <c r="CH127" i="3" s="1"/>
  <c r="CI127" i="3" s="1"/>
  <c r="CJ128" i="3" l="1"/>
  <c r="CH128" i="3" s="1"/>
  <c r="CI128" i="3" s="1"/>
  <c r="CJ129" i="3" l="1"/>
  <c r="CH129" i="3" s="1"/>
  <c r="CI129" i="3" s="1"/>
  <c r="CJ130" i="3" l="1"/>
  <c r="CH130" i="3" s="1"/>
  <c r="CI130" i="3" s="1"/>
  <c r="CJ131" i="3" l="1"/>
  <c r="CH131" i="3" s="1"/>
  <c r="CI131" i="3" s="1"/>
  <c r="CJ132" i="3" l="1"/>
  <c r="CH132" i="3" s="1"/>
  <c r="CI132" i="3" s="1"/>
  <c r="CJ133" i="3" l="1"/>
  <c r="CH133" i="3" s="1"/>
  <c r="CI133" i="3" s="1"/>
  <c r="CJ134" i="3" l="1"/>
  <c r="CH134" i="3" s="1"/>
  <c r="CI134" i="3" s="1"/>
  <c r="CJ135" i="3" l="1"/>
  <c r="CH135" i="3" s="1"/>
  <c r="CI135" i="3" s="1"/>
  <c r="CJ136" i="3" l="1"/>
  <c r="CH136" i="3" s="1"/>
  <c r="CI136" i="3" s="1"/>
  <c r="CJ137" i="3" l="1"/>
  <c r="CH137" i="3" s="1"/>
  <c r="CI137" i="3" l="1"/>
  <c r="CJ138" i="3"/>
  <c r="CH138" i="3" s="1"/>
  <c r="BU18" i="3"/>
  <c r="CI138" i="3" l="1"/>
  <c r="CJ139" i="3"/>
  <c r="CH139" i="3" s="1"/>
  <c r="BT19" i="3"/>
  <c r="BV20" i="3" l="1"/>
  <c r="BT20" i="3" s="1"/>
  <c r="BV21" i="3" s="1"/>
  <c r="CI139" i="3"/>
  <c r="CJ140" i="3"/>
  <c r="CH140" i="3" s="1"/>
  <c r="BU19" i="3"/>
  <c r="CI140" i="3" l="1"/>
  <c r="CJ141" i="3"/>
  <c r="CH141" i="3" s="1"/>
  <c r="BT21" i="3"/>
  <c r="BV22" i="3" s="1"/>
  <c r="BU20" i="3"/>
  <c r="BQ21" i="3" l="1"/>
  <c r="CI141" i="3"/>
  <c r="CJ142" i="3"/>
  <c r="CH142" i="3" s="1"/>
  <c r="BT22" i="3"/>
  <c r="BV23" i="3" s="1"/>
  <c r="BU21" i="3"/>
  <c r="CI142" i="3" l="1"/>
  <c r="CJ143" i="3"/>
  <c r="CH143" i="3" s="1"/>
  <c r="BU22" i="3"/>
  <c r="BT23" i="3"/>
  <c r="BV24" i="3" s="1"/>
  <c r="CI143" i="3" l="1"/>
  <c r="CJ144" i="3"/>
  <c r="CH144" i="3" s="1"/>
  <c r="BU23" i="3"/>
  <c r="BT24" i="3"/>
  <c r="BV25" i="3" s="1"/>
  <c r="CI144" i="3" l="1"/>
  <c r="CJ145" i="3"/>
  <c r="CH145" i="3" s="1"/>
  <c r="BT25" i="3"/>
  <c r="BV26" i="3" s="1"/>
  <c r="BU24" i="3"/>
  <c r="CI145" i="3" l="1"/>
  <c r="CJ146" i="3"/>
  <c r="CH146" i="3" s="1"/>
  <c r="BT26" i="3"/>
  <c r="BV27" i="3" s="1"/>
  <c r="BU25" i="3"/>
  <c r="CI146" i="3" l="1"/>
  <c r="CJ147" i="3"/>
  <c r="CH147" i="3" s="1"/>
  <c r="BU26" i="3"/>
  <c r="BT27" i="3"/>
  <c r="BV28" i="3" s="1"/>
  <c r="CI147" i="3" l="1"/>
  <c r="CJ148" i="3"/>
  <c r="CH148" i="3" s="1"/>
  <c r="BU27" i="3"/>
  <c r="BT28" i="3"/>
  <c r="BV29" i="3" s="1"/>
  <c r="CI148" i="3" l="1"/>
  <c r="CJ149" i="3"/>
  <c r="CH149" i="3" s="1"/>
  <c r="BT29" i="3"/>
  <c r="BV30" i="3" s="1"/>
  <c r="BU28" i="3"/>
  <c r="CI149" i="3" l="1"/>
  <c r="CJ150" i="3"/>
  <c r="CH150" i="3" s="1"/>
  <c r="BT30" i="3"/>
  <c r="BV31" i="3" s="1"/>
  <c r="BU29" i="3"/>
  <c r="CI150" i="3" l="1"/>
  <c r="CJ151" i="3"/>
  <c r="CH151" i="3" s="1"/>
  <c r="BU30" i="3"/>
  <c r="BT31" i="3"/>
  <c r="BV32" i="3" s="1"/>
  <c r="CI151" i="3" l="1"/>
  <c r="CJ152" i="3"/>
  <c r="CH152" i="3" s="1"/>
  <c r="BU31" i="3"/>
  <c r="BT32" i="3"/>
  <c r="BV33" i="3" s="1"/>
  <c r="CI152" i="3" l="1"/>
  <c r="CJ153" i="3"/>
  <c r="CH153" i="3" s="1"/>
  <c r="BT33" i="3"/>
  <c r="BV34" i="3" s="1"/>
  <c r="BU32" i="3"/>
  <c r="CI153" i="3" l="1"/>
  <c r="CJ154" i="3"/>
  <c r="CH154" i="3" s="1"/>
  <c r="BT34" i="3"/>
  <c r="BV35" i="3" s="1"/>
  <c r="BU33" i="3"/>
  <c r="CI154" i="3" l="1"/>
  <c r="CJ155" i="3"/>
  <c r="CH155" i="3" s="1"/>
  <c r="BU34" i="3"/>
  <c r="BT35" i="3"/>
  <c r="BV36" i="3" s="1"/>
  <c r="CI155" i="3" l="1"/>
  <c r="CJ156" i="3"/>
  <c r="CH156" i="3" s="1"/>
  <c r="BU35" i="3"/>
  <c r="BT36" i="3"/>
  <c r="BV37" i="3" s="1"/>
  <c r="CI156" i="3" l="1"/>
  <c r="CJ157" i="3"/>
  <c r="CH157" i="3" s="1"/>
  <c r="BT37" i="3"/>
  <c r="BV38" i="3" s="1"/>
  <c r="BU36" i="3"/>
  <c r="CI157" i="3" l="1"/>
  <c r="CJ158" i="3"/>
  <c r="CH158" i="3" s="1"/>
  <c r="BT38" i="3"/>
  <c r="BV39" i="3" s="1"/>
  <c r="BU37" i="3"/>
  <c r="CI158" i="3" l="1"/>
  <c r="CJ159" i="3"/>
  <c r="CH159" i="3" s="1"/>
  <c r="BU38" i="3"/>
  <c r="BT39" i="3"/>
  <c r="BV40" i="3" s="1"/>
  <c r="CI159" i="3" l="1"/>
  <c r="CJ160" i="3"/>
  <c r="CH160" i="3" s="1"/>
  <c r="BU39" i="3"/>
  <c r="BT40" i="3"/>
  <c r="BV41" i="3" s="1"/>
  <c r="CI160" i="3" l="1"/>
  <c r="CJ161" i="3"/>
  <c r="CH161" i="3" s="1"/>
  <c r="BT41" i="3"/>
  <c r="BV42" i="3" s="1"/>
  <c r="BU40" i="3"/>
  <c r="CI161" i="3" l="1"/>
  <c r="CJ162" i="3"/>
  <c r="CH162" i="3" s="1"/>
  <c r="BT42" i="3"/>
  <c r="BV43" i="3" s="1"/>
  <c r="BU41" i="3"/>
  <c r="CI162" i="3" l="1"/>
  <c r="CJ163" i="3"/>
  <c r="CH163" i="3" s="1"/>
  <c r="BU42" i="3"/>
  <c r="BT43" i="3"/>
  <c r="BV44" i="3" s="1"/>
  <c r="CI163" i="3" l="1"/>
  <c r="CJ164" i="3"/>
  <c r="CH164" i="3" s="1"/>
  <c r="BU43" i="3"/>
  <c r="BT44" i="3"/>
  <c r="BV45" i="3" s="1"/>
  <c r="CI164" i="3" l="1"/>
  <c r="CJ165" i="3"/>
  <c r="CH165" i="3" s="1"/>
  <c r="BT45" i="3"/>
  <c r="BV46" i="3" s="1"/>
  <c r="BU44" i="3"/>
  <c r="CI165" i="3" l="1"/>
  <c r="CJ166" i="3"/>
  <c r="CH166" i="3" s="1"/>
  <c r="BT46" i="3"/>
  <c r="BV47" i="3" s="1"/>
  <c r="BU45" i="3"/>
  <c r="CI166" i="3" l="1"/>
  <c r="CJ167" i="3"/>
  <c r="CH167" i="3" s="1"/>
  <c r="BU46" i="3"/>
  <c r="BT47" i="3"/>
  <c r="BV48" i="3" s="1"/>
  <c r="CI167" i="3" l="1"/>
  <c r="CJ168" i="3"/>
  <c r="CH168" i="3" s="1"/>
  <c r="BU47" i="3"/>
  <c r="BT48" i="3"/>
  <c r="BV49" i="3" s="1"/>
  <c r="CI168" i="3" l="1"/>
  <c r="CJ169" i="3"/>
  <c r="CH169" i="3" s="1"/>
  <c r="BT49" i="3"/>
  <c r="BV50" i="3" s="1"/>
  <c r="BU48" i="3"/>
  <c r="CI169" i="3" l="1"/>
  <c r="CJ170" i="3"/>
  <c r="CH170" i="3" s="1"/>
  <c r="BT50" i="3"/>
  <c r="BV51" i="3" s="1"/>
  <c r="BU49" i="3"/>
  <c r="CI170" i="3" l="1"/>
  <c r="CJ171" i="3"/>
  <c r="CH171" i="3" s="1"/>
  <c r="BU50" i="3"/>
  <c r="BT51" i="3"/>
  <c r="BV52" i="3" s="1"/>
  <c r="CI171" i="3" l="1"/>
  <c r="CJ172" i="3"/>
  <c r="CH172" i="3" s="1"/>
  <c r="BU51" i="3"/>
  <c r="BT52" i="3"/>
  <c r="BV53" i="3" s="1"/>
  <c r="CI172" i="3" l="1"/>
  <c r="CJ173" i="3"/>
  <c r="CH173" i="3" s="1"/>
  <c r="BT53" i="3"/>
  <c r="BV54" i="3" s="1"/>
  <c r="BU52" i="3"/>
  <c r="CI173" i="3" l="1"/>
  <c r="CJ174" i="3"/>
  <c r="CH174" i="3" s="1"/>
  <c r="BT54" i="3"/>
  <c r="BV55" i="3" s="1"/>
  <c r="BU53" i="3"/>
  <c r="CI174" i="3" l="1"/>
  <c r="CJ175" i="3"/>
  <c r="CH175" i="3" s="1"/>
  <c r="BU54" i="3"/>
  <c r="BT55" i="3"/>
  <c r="BV56" i="3" s="1"/>
  <c r="CI175" i="3" l="1"/>
  <c r="CJ176" i="3"/>
  <c r="CH176" i="3" s="1"/>
  <c r="BU55" i="3"/>
  <c r="BT56" i="3"/>
  <c r="BV57" i="3" s="1"/>
  <c r="CI176" i="3" l="1"/>
  <c r="CJ177" i="3"/>
  <c r="CH177" i="3" s="1"/>
  <c r="BT57" i="3"/>
  <c r="BV58" i="3" s="1"/>
  <c r="BU56" i="3"/>
  <c r="CI177" i="3" l="1"/>
  <c r="CJ178" i="3"/>
  <c r="CH178" i="3" s="1"/>
  <c r="BT58" i="3"/>
  <c r="BV59" i="3" s="1"/>
  <c r="BU57" i="3"/>
  <c r="CI178" i="3" l="1"/>
  <c r="CJ179" i="3"/>
  <c r="CH179" i="3" s="1"/>
  <c r="BU58" i="3"/>
  <c r="BT59" i="3"/>
  <c r="BV60" i="3" s="1"/>
  <c r="CI179" i="3" l="1"/>
  <c r="CJ180" i="3"/>
  <c r="CH180" i="3" s="1"/>
  <c r="BU59" i="3"/>
  <c r="BT60" i="3"/>
  <c r="BV61" i="3" s="1"/>
  <c r="CI180" i="3" l="1"/>
  <c r="CJ181" i="3"/>
  <c r="CH181" i="3" s="1"/>
  <c r="BT61" i="3"/>
  <c r="BV62" i="3" s="1"/>
  <c r="BU60" i="3"/>
  <c r="CI181" i="3" l="1"/>
  <c r="CJ182" i="3"/>
  <c r="CH182" i="3" s="1"/>
  <c r="BT62" i="3"/>
  <c r="BV63" i="3" s="1"/>
  <c r="BU61" i="3"/>
  <c r="CI182" i="3" l="1"/>
  <c r="CJ183" i="3"/>
  <c r="CH183" i="3" s="1"/>
  <c r="BU62" i="3"/>
  <c r="BT63" i="3"/>
  <c r="BV64" i="3" s="1"/>
  <c r="CI183" i="3" l="1"/>
  <c r="CJ184" i="3"/>
  <c r="CH184" i="3" s="1"/>
  <c r="BU63" i="3"/>
  <c r="BT64" i="3"/>
  <c r="BV65" i="3" s="1"/>
  <c r="CI184" i="3" l="1"/>
  <c r="CJ185" i="3"/>
  <c r="CH185" i="3" s="1"/>
  <c r="BT65" i="3"/>
  <c r="BV66" i="3" s="1"/>
  <c r="BU64" i="3"/>
  <c r="CI185" i="3" l="1"/>
  <c r="CJ186" i="3"/>
  <c r="CH186" i="3" s="1"/>
  <c r="BT66" i="3"/>
  <c r="BV67" i="3" s="1"/>
  <c r="BU65" i="3"/>
  <c r="CI186" i="3" l="1"/>
  <c r="CJ187" i="3"/>
  <c r="CH187" i="3" s="1"/>
  <c r="BU66" i="3"/>
  <c r="BT67" i="3"/>
  <c r="BV68" i="3" s="1"/>
  <c r="CI187" i="3" l="1"/>
  <c r="CJ188" i="3"/>
  <c r="CH188" i="3" s="1"/>
  <c r="BU67" i="3"/>
  <c r="BT68" i="3"/>
  <c r="BV69" i="3" s="1"/>
  <c r="CI188" i="3" l="1"/>
  <c r="CJ189" i="3"/>
  <c r="CH189" i="3" s="1"/>
  <c r="BT69" i="3"/>
  <c r="BV70" i="3" s="1"/>
  <c r="BU68" i="3"/>
  <c r="CI189" i="3" l="1"/>
  <c r="CJ190" i="3"/>
  <c r="CH190" i="3" s="1"/>
  <c r="BT70" i="3"/>
  <c r="BV71" i="3" s="1"/>
  <c r="BU69" i="3"/>
  <c r="CI190" i="3" l="1"/>
  <c r="CJ191" i="3"/>
  <c r="CH191" i="3" s="1"/>
  <c r="BU70" i="3"/>
  <c r="BT71" i="3"/>
  <c r="BV72" i="3" s="1"/>
  <c r="CI191" i="3" l="1"/>
  <c r="CJ192" i="3"/>
  <c r="CH192" i="3" s="1"/>
  <c r="BU71" i="3"/>
  <c r="BT72" i="3"/>
  <c r="BV73" i="3" s="1"/>
  <c r="CI192" i="3" l="1"/>
  <c r="CJ193" i="3"/>
  <c r="CH193" i="3" s="1"/>
  <c r="BT73" i="3"/>
  <c r="BV74" i="3" s="1"/>
  <c r="BU72" i="3"/>
  <c r="CI193" i="3" l="1"/>
  <c r="CJ194" i="3"/>
  <c r="CH194" i="3" s="1"/>
  <c r="BT74" i="3"/>
  <c r="BV75" i="3" s="1"/>
  <c r="BU73" i="3"/>
  <c r="CI194" i="3" l="1"/>
  <c r="CJ195" i="3"/>
  <c r="CH195" i="3" s="1"/>
  <c r="BU74" i="3"/>
  <c r="BT75" i="3"/>
  <c r="BV76" i="3" s="1"/>
  <c r="CI195" i="3" l="1"/>
  <c r="CJ196" i="3"/>
  <c r="CH196" i="3" s="1"/>
  <c r="BU75" i="3"/>
  <c r="BT76" i="3"/>
  <c r="BV77" i="3" s="1"/>
  <c r="CI196" i="3" l="1"/>
  <c r="CJ197" i="3"/>
  <c r="CH197" i="3" s="1"/>
  <c r="BT77" i="3"/>
  <c r="BV78" i="3" s="1"/>
  <c r="BU76" i="3"/>
  <c r="CI197" i="3" l="1"/>
  <c r="CJ198" i="3"/>
  <c r="CH198" i="3" s="1"/>
  <c r="BT78" i="3"/>
  <c r="BV79" i="3" s="1"/>
  <c r="BU77" i="3"/>
  <c r="CI198" i="3" l="1"/>
  <c r="CJ199" i="3"/>
  <c r="CH199" i="3" s="1"/>
  <c r="BU78" i="3"/>
  <c r="BT79" i="3"/>
  <c r="BV80" i="3" s="1"/>
  <c r="CI199" i="3" l="1"/>
  <c r="CJ200" i="3"/>
  <c r="CH200" i="3" s="1"/>
  <c r="BU79" i="3"/>
  <c r="BT80" i="3"/>
  <c r="BV81" i="3" s="1"/>
  <c r="CI200" i="3" l="1"/>
  <c r="CJ201" i="3"/>
  <c r="CH201" i="3" s="1"/>
  <c r="BT81" i="3"/>
  <c r="BV82" i="3" s="1"/>
  <c r="BU80" i="3"/>
  <c r="CI201" i="3" l="1"/>
  <c r="CJ202" i="3"/>
  <c r="CH202" i="3" s="1"/>
  <c r="BT82" i="3"/>
  <c r="BV83" i="3" s="1"/>
  <c r="BU81" i="3"/>
  <c r="CI202" i="3" l="1"/>
  <c r="CJ203" i="3"/>
  <c r="CH203" i="3" s="1"/>
  <c r="BU82" i="3"/>
  <c r="BT83" i="3"/>
  <c r="BV84" i="3" s="1"/>
  <c r="CI203" i="3" l="1"/>
  <c r="CJ204" i="3"/>
  <c r="CH204" i="3" s="1"/>
  <c r="BU83" i="3"/>
  <c r="BT84" i="3"/>
  <c r="BV85" i="3" s="1"/>
  <c r="CI204" i="3" l="1"/>
  <c r="CJ205" i="3"/>
  <c r="CH205" i="3" s="1"/>
  <c r="BT85" i="3"/>
  <c r="BV86" i="3" s="1"/>
  <c r="BU84" i="3"/>
  <c r="CI205" i="3" l="1"/>
  <c r="CJ206" i="3"/>
  <c r="CH206" i="3" s="1"/>
  <c r="BT86" i="3"/>
  <c r="BV87" i="3" s="1"/>
  <c r="BU85" i="3"/>
  <c r="CI206" i="3" l="1"/>
  <c r="CJ207" i="3"/>
  <c r="CH207" i="3" s="1"/>
  <c r="BU86" i="3"/>
  <c r="BT87" i="3"/>
  <c r="BV88" i="3" s="1"/>
  <c r="CI207" i="3" l="1"/>
  <c r="CJ208" i="3"/>
  <c r="CH208" i="3" s="1"/>
  <c r="BU87" i="3"/>
  <c r="BT88" i="3"/>
  <c r="BV89" i="3" s="1"/>
  <c r="CI208" i="3" l="1"/>
  <c r="CJ209" i="3"/>
  <c r="CH209" i="3" s="1"/>
  <c r="BT89" i="3"/>
  <c r="BV90" i="3" s="1"/>
  <c r="BU88" i="3"/>
  <c r="CI209" i="3" l="1"/>
  <c r="CJ210" i="3"/>
  <c r="CH210" i="3" s="1"/>
  <c r="BT90" i="3"/>
  <c r="BV91" i="3" s="1"/>
  <c r="BU89" i="3"/>
  <c r="CI210" i="3" l="1"/>
  <c r="CJ211" i="3"/>
  <c r="CH211" i="3" s="1"/>
  <c r="BU90" i="3"/>
  <c r="BT91" i="3"/>
  <c r="BV92" i="3" s="1"/>
  <c r="CI211" i="3" l="1"/>
  <c r="CJ212" i="3"/>
  <c r="CH212" i="3" s="1"/>
  <c r="BU91" i="3"/>
  <c r="BT92" i="3"/>
  <c r="BV93" i="3" s="1"/>
  <c r="CI212" i="3" l="1"/>
  <c r="CJ213" i="3"/>
  <c r="CH213" i="3" s="1"/>
  <c r="BT93" i="3"/>
  <c r="BV94" i="3" s="1"/>
  <c r="BU92" i="3"/>
  <c r="CI213" i="3" l="1"/>
  <c r="CJ214" i="3"/>
  <c r="CH214" i="3" s="1"/>
  <c r="BT94" i="3"/>
  <c r="BV95" i="3" s="1"/>
  <c r="BU93" i="3"/>
  <c r="CI214" i="3" l="1"/>
  <c r="CJ215" i="3"/>
  <c r="CH215" i="3" s="1"/>
  <c r="BU94" i="3"/>
  <c r="BT95" i="3"/>
  <c r="BV96" i="3" s="1"/>
  <c r="CI215" i="3" l="1"/>
  <c r="CJ216" i="3"/>
  <c r="CH216" i="3" s="1"/>
  <c r="BU95" i="3"/>
  <c r="BT96" i="3"/>
  <c r="BV97" i="3" s="1"/>
  <c r="CI216" i="3" l="1"/>
  <c r="CJ217" i="3"/>
  <c r="CH217" i="3" s="1"/>
  <c r="BT97" i="3"/>
  <c r="BV98" i="3" s="1"/>
  <c r="BU96" i="3"/>
  <c r="CI217" i="3" l="1"/>
  <c r="CJ218" i="3"/>
  <c r="CH218" i="3" s="1"/>
  <c r="BT98" i="3"/>
  <c r="BV99" i="3" s="1"/>
  <c r="BU97" i="3"/>
  <c r="CI218" i="3" l="1"/>
  <c r="CJ219" i="3"/>
  <c r="CH219" i="3" s="1"/>
  <c r="BU98" i="3"/>
  <c r="BT99" i="3"/>
  <c r="BV100" i="3" s="1"/>
  <c r="CI219" i="3" l="1"/>
  <c r="CJ220" i="3"/>
  <c r="CH220" i="3" s="1"/>
  <c r="BU99" i="3"/>
  <c r="BT100" i="3"/>
  <c r="BV101" i="3" s="1"/>
  <c r="CI220" i="3" l="1"/>
  <c r="CJ221" i="3"/>
  <c r="CH221" i="3" s="1"/>
  <c r="BT101" i="3"/>
  <c r="BV102" i="3" s="1"/>
  <c r="BU100" i="3"/>
  <c r="CI221" i="3" l="1"/>
  <c r="CJ222" i="3"/>
  <c r="CH222" i="3" s="1"/>
  <c r="BT102" i="3"/>
  <c r="BV103" i="3" s="1"/>
  <c r="BU101" i="3"/>
  <c r="CI222" i="3" l="1"/>
  <c r="CJ223" i="3"/>
  <c r="CH223" i="3" s="1"/>
  <c r="BU102" i="3"/>
  <c r="BT103" i="3"/>
  <c r="BV104" i="3" s="1"/>
  <c r="CI223" i="3" l="1"/>
  <c r="CJ224" i="3"/>
  <c r="CH224" i="3" s="1"/>
  <c r="BU103" i="3"/>
  <c r="BT104" i="3"/>
  <c r="BV105" i="3" s="1"/>
  <c r="CI224" i="3" l="1"/>
  <c r="CJ225" i="3"/>
  <c r="CH225" i="3" s="1"/>
  <c r="BT105" i="3"/>
  <c r="BV106" i="3" s="1"/>
  <c r="BU104" i="3"/>
  <c r="CI225" i="3" l="1"/>
  <c r="CJ226" i="3"/>
  <c r="CH226" i="3" s="1"/>
  <c r="BT106" i="3"/>
  <c r="BV107" i="3" s="1"/>
  <c r="BU105" i="3"/>
  <c r="CI226" i="3" l="1"/>
  <c r="CJ227" i="3"/>
  <c r="CH227" i="3" s="1"/>
  <c r="BU106" i="3"/>
  <c r="BT107" i="3"/>
  <c r="BV108" i="3" s="1"/>
  <c r="CI227" i="3" l="1"/>
  <c r="CJ228" i="3"/>
  <c r="CH228" i="3" s="1"/>
  <c r="BU107" i="3"/>
  <c r="BT108" i="3"/>
  <c r="BV109" i="3" s="1"/>
  <c r="CI228" i="3" l="1"/>
  <c r="CJ229" i="3"/>
  <c r="CH229" i="3" s="1"/>
  <c r="BT109" i="3"/>
  <c r="BV110" i="3" s="1"/>
  <c r="BU108" i="3"/>
  <c r="CI229" i="3" l="1"/>
  <c r="CJ230" i="3"/>
  <c r="CH230" i="3" s="1"/>
  <c r="BT110" i="3"/>
  <c r="BV111" i="3" s="1"/>
  <c r="BU109" i="3"/>
  <c r="CI230" i="3" l="1"/>
  <c r="CJ231" i="3"/>
  <c r="CH231" i="3" s="1"/>
  <c r="BU110" i="3"/>
  <c r="BT111" i="3"/>
  <c r="BV112" i="3" s="1"/>
  <c r="CI231" i="3" l="1"/>
  <c r="CJ232" i="3"/>
  <c r="CH232" i="3" s="1"/>
  <c r="BU111" i="3"/>
  <c r="BT112" i="3"/>
  <c r="BV113" i="3" s="1"/>
  <c r="CI232" i="3" l="1"/>
  <c r="CJ233" i="3"/>
  <c r="CH233" i="3" s="1"/>
  <c r="BT113" i="3"/>
  <c r="BV114" i="3" s="1"/>
  <c r="BU112" i="3"/>
  <c r="CI233" i="3" l="1"/>
  <c r="CJ234" i="3"/>
  <c r="CH234" i="3" s="1"/>
  <c r="BT114" i="3"/>
  <c r="BV115" i="3" s="1"/>
  <c r="BU113" i="3"/>
  <c r="CI234" i="3" l="1"/>
  <c r="CJ235" i="3"/>
  <c r="CH235" i="3" s="1"/>
  <c r="BU114" i="3"/>
  <c r="BT115" i="3"/>
  <c r="BV116" i="3" s="1"/>
  <c r="CI235" i="3" l="1"/>
  <c r="CJ236" i="3"/>
  <c r="CH236" i="3" s="1"/>
  <c r="BU115" i="3"/>
  <c r="BT116" i="3"/>
  <c r="BV117" i="3" s="1"/>
  <c r="CI236" i="3" l="1"/>
  <c r="CJ237" i="3"/>
  <c r="CH237" i="3" s="1"/>
  <c r="BT117" i="3"/>
  <c r="BV118" i="3" s="1"/>
  <c r="BU116" i="3"/>
  <c r="CI237" i="3" l="1"/>
  <c r="CJ238" i="3"/>
  <c r="CH238" i="3" s="1"/>
  <c r="BT118" i="3"/>
  <c r="BV119" i="3" s="1"/>
  <c r="BU117" i="3"/>
  <c r="CI238" i="3" l="1"/>
  <c r="CJ239" i="3"/>
  <c r="CH239" i="3" s="1"/>
  <c r="BU118" i="3"/>
  <c r="BT119" i="3"/>
  <c r="BV120" i="3" s="1"/>
  <c r="CI239" i="3" l="1"/>
  <c r="CJ240" i="3"/>
  <c r="CH240" i="3" s="1"/>
  <c r="BU119" i="3"/>
  <c r="BT120" i="3"/>
  <c r="BV121" i="3" s="1"/>
  <c r="CI240" i="3" l="1"/>
  <c r="CJ241" i="3"/>
  <c r="CH241" i="3" s="1"/>
  <c r="BU120" i="3"/>
  <c r="BT121" i="3"/>
  <c r="BV122" i="3" s="1"/>
  <c r="CI241" i="3" l="1"/>
  <c r="CJ242" i="3"/>
  <c r="CH242" i="3" s="1"/>
  <c r="BU121" i="3"/>
  <c r="BT122" i="3"/>
  <c r="BV123" i="3" s="1"/>
  <c r="CI242" i="3" l="1"/>
  <c r="CJ243" i="3"/>
  <c r="CH243" i="3" s="1"/>
  <c r="BU122" i="3"/>
  <c r="BT123" i="3"/>
  <c r="BV124" i="3" s="1"/>
  <c r="CI243" i="3" l="1"/>
  <c r="CJ244" i="3"/>
  <c r="CH244" i="3" s="1"/>
  <c r="BU123" i="3"/>
  <c r="BT124" i="3"/>
  <c r="BV125" i="3" s="1"/>
  <c r="CI244" i="3" l="1"/>
  <c r="CJ245" i="3"/>
  <c r="CH245" i="3" s="1"/>
  <c r="BT125" i="3"/>
  <c r="BV126" i="3" s="1"/>
  <c r="BU124" i="3"/>
  <c r="CI245" i="3" l="1"/>
  <c r="CJ246" i="3"/>
  <c r="CH246" i="3" s="1"/>
  <c r="BT126" i="3"/>
  <c r="BV127" i="3" s="1"/>
  <c r="BU125" i="3"/>
  <c r="CI246" i="3" l="1"/>
  <c r="CJ247" i="3"/>
  <c r="CH247" i="3" s="1"/>
  <c r="BU126" i="3"/>
  <c r="BT127" i="3"/>
  <c r="BV128" i="3" s="1"/>
  <c r="CI247" i="3" l="1"/>
  <c r="CJ248" i="3"/>
  <c r="CH248" i="3" s="1"/>
  <c r="BU127" i="3"/>
  <c r="BT128" i="3"/>
  <c r="BV129" i="3" s="1"/>
  <c r="CI248" i="3" l="1"/>
  <c r="CJ249" i="3"/>
  <c r="CH249" i="3" s="1"/>
  <c r="BT129" i="3"/>
  <c r="BV130" i="3" s="1"/>
  <c r="BU128" i="3"/>
  <c r="CI249" i="3" l="1"/>
  <c r="CJ250" i="3"/>
  <c r="CH250" i="3" s="1"/>
  <c r="BT130" i="3"/>
  <c r="BV131" i="3" s="1"/>
  <c r="BU129" i="3"/>
  <c r="CI250" i="3" l="1"/>
  <c r="CJ251" i="3"/>
  <c r="CH251" i="3" s="1"/>
  <c r="BU130" i="3"/>
  <c r="BT131" i="3"/>
  <c r="BV132" i="3" s="1"/>
  <c r="CI251" i="3" l="1"/>
  <c r="CJ252" i="3"/>
  <c r="CH252" i="3" s="1"/>
  <c r="BU131" i="3"/>
  <c r="BT132" i="3"/>
  <c r="BV133" i="3" s="1"/>
  <c r="CI252" i="3" l="1"/>
  <c r="CJ253" i="3"/>
  <c r="CH253" i="3" s="1"/>
  <c r="BT133" i="3"/>
  <c r="BV134" i="3" s="1"/>
  <c r="BU132" i="3"/>
  <c r="CI253" i="3" l="1"/>
  <c r="CJ254" i="3"/>
  <c r="CH254" i="3" s="1"/>
  <c r="BT134" i="3"/>
  <c r="BV135" i="3" s="1"/>
  <c r="BU133" i="3"/>
  <c r="CI254" i="3" l="1"/>
  <c r="CJ255" i="3"/>
  <c r="CH255" i="3" s="1"/>
  <c r="BU134" i="3"/>
  <c r="BT135" i="3"/>
  <c r="BV136" i="3" s="1"/>
  <c r="CI255" i="3" l="1"/>
  <c r="CJ256" i="3"/>
  <c r="CH256" i="3" s="1"/>
  <c r="BU135" i="3"/>
  <c r="BT136" i="3"/>
  <c r="BV137" i="3" s="1"/>
  <c r="CI256" i="3" l="1"/>
  <c r="CJ257" i="3"/>
  <c r="CH257" i="3" s="1"/>
  <c r="BT137" i="3"/>
  <c r="BU136" i="3"/>
  <c r="CI257" i="3" l="1"/>
  <c r="CJ258" i="3"/>
  <c r="CH258" i="3" s="1"/>
  <c r="BV138" i="3"/>
  <c r="BT138" i="3" s="1"/>
  <c r="BU137" i="3"/>
  <c r="CI258" i="3" l="1"/>
  <c r="CJ259" i="3"/>
  <c r="CH259" i="3" s="1"/>
  <c r="BV139" i="3"/>
  <c r="BT139" i="3" s="1"/>
  <c r="BU138" i="3"/>
  <c r="CI259" i="3" l="1"/>
  <c r="CJ260" i="3"/>
  <c r="CH260" i="3" s="1"/>
  <c r="BV140" i="3"/>
  <c r="BT140" i="3" s="1"/>
  <c r="BU139" i="3"/>
  <c r="BV141" i="3" l="1"/>
  <c r="BT141" i="3" s="1"/>
  <c r="BU140" i="3"/>
  <c r="CI260" i="3"/>
  <c r="CJ261" i="3"/>
  <c r="CH261" i="3" s="1"/>
  <c r="CI261" i="3" l="1"/>
  <c r="CJ262" i="3"/>
  <c r="CH262" i="3" s="1"/>
  <c r="BV142" i="3"/>
  <c r="BT142" i="3" s="1"/>
  <c r="BU141" i="3"/>
  <c r="CI262" i="3" l="1"/>
  <c r="CJ263" i="3"/>
  <c r="CH263" i="3" s="1"/>
  <c r="BV143" i="3"/>
  <c r="BT143" i="3" s="1"/>
  <c r="BU142" i="3"/>
  <c r="BV144" i="3" l="1"/>
  <c r="BT144" i="3" s="1"/>
  <c r="BU143" i="3"/>
  <c r="CI263" i="3"/>
  <c r="CJ264" i="3"/>
  <c r="CH264" i="3" s="1"/>
  <c r="CI264" i="3" l="1"/>
  <c r="CJ265" i="3"/>
  <c r="CH265" i="3" s="1"/>
  <c r="BV145" i="3"/>
  <c r="BT145" i="3" s="1"/>
  <c r="BU144" i="3"/>
  <c r="CI265" i="3" l="1"/>
  <c r="CJ266" i="3"/>
  <c r="CH266" i="3" s="1"/>
  <c r="BV146" i="3"/>
  <c r="BT146" i="3" s="1"/>
  <c r="BU145" i="3"/>
  <c r="CI266" i="3" l="1"/>
  <c r="CJ267" i="3"/>
  <c r="CH267" i="3" s="1"/>
  <c r="BV147" i="3"/>
  <c r="BT147" i="3" s="1"/>
  <c r="BU146" i="3"/>
  <c r="CI267" i="3" l="1"/>
  <c r="CJ268" i="3"/>
  <c r="CH268" i="3" s="1"/>
  <c r="BV148" i="3"/>
  <c r="BT148" i="3" s="1"/>
  <c r="BU147" i="3"/>
  <c r="CI268" i="3" l="1"/>
  <c r="CJ269" i="3"/>
  <c r="CH269" i="3" s="1"/>
  <c r="BU148" i="3"/>
  <c r="BV149" i="3"/>
  <c r="BT149" i="3" s="1"/>
  <c r="BU149" i="3" l="1"/>
  <c r="BV150" i="3"/>
  <c r="BT150" i="3" s="1"/>
  <c r="CI269" i="3"/>
  <c r="CJ270" i="3"/>
  <c r="CH270" i="3" s="1"/>
  <c r="BU150" i="3" l="1"/>
  <c r="BV151" i="3"/>
  <c r="BT151" i="3" s="1"/>
  <c r="CI270" i="3"/>
  <c r="CJ271" i="3"/>
  <c r="CH271" i="3" s="1"/>
  <c r="CI271" i="3" l="1"/>
  <c r="CJ272" i="3"/>
  <c r="CH272" i="3" s="1"/>
  <c r="BU151" i="3"/>
  <c r="BV152" i="3"/>
  <c r="BT152" i="3" s="1"/>
  <c r="BU152" i="3" l="1"/>
  <c r="BV153" i="3"/>
  <c r="BT153" i="3" s="1"/>
  <c r="CI272" i="3"/>
  <c r="CJ273" i="3"/>
  <c r="CH273" i="3" s="1"/>
  <c r="BU153" i="3" l="1"/>
  <c r="BV154" i="3"/>
  <c r="BT154" i="3" s="1"/>
  <c r="CI273" i="3"/>
  <c r="CJ274" i="3"/>
  <c r="CH274" i="3" s="1"/>
  <c r="CI274" i="3" l="1"/>
  <c r="CJ275" i="3"/>
  <c r="CH275" i="3" s="1"/>
  <c r="BV155" i="3"/>
  <c r="BT155" i="3" s="1"/>
  <c r="BU154" i="3"/>
  <c r="CI275" i="3" l="1"/>
  <c r="CJ276" i="3"/>
  <c r="CH276" i="3" s="1"/>
  <c r="BU155" i="3"/>
  <c r="BV156" i="3"/>
  <c r="BT156" i="3" s="1"/>
  <c r="BU156" i="3" l="1"/>
  <c r="BV157" i="3"/>
  <c r="BT157" i="3" s="1"/>
  <c r="CI276" i="3"/>
  <c r="CJ277" i="3"/>
  <c r="CH277" i="3" s="1"/>
  <c r="CI277" i="3" l="1"/>
  <c r="BU157" i="3"/>
  <c r="BV158" i="3"/>
  <c r="BT158" i="3" s="1"/>
  <c r="BU158" i="3" l="1"/>
  <c r="BV159" i="3"/>
  <c r="BT159" i="3" s="1"/>
  <c r="BU159" i="3" l="1"/>
  <c r="BV160" i="3"/>
  <c r="BT160" i="3" s="1"/>
  <c r="BU160" i="3" l="1"/>
  <c r="BV161" i="3"/>
  <c r="BT161" i="3" s="1"/>
  <c r="BU161" i="3" l="1"/>
  <c r="BV162" i="3"/>
  <c r="BT162" i="3" s="1"/>
  <c r="BV163" i="3" l="1"/>
  <c r="BT163" i="3" s="1"/>
  <c r="BU162" i="3"/>
  <c r="BV164" i="3" l="1"/>
  <c r="BT164" i="3" s="1"/>
  <c r="BU163" i="3"/>
  <c r="BV165" i="3" l="1"/>
  <c r="BT165" i="3" s="1"/>
  <c r="BU164" i="3"/>
  <c r="BV166" i="3" l="1"/>
  <c r="BT166" i="3" s="1"/>
  <c r="BU165" i="3"/>
  <c r="BV167" i="3" l="1"/>
  <c r="BT167" i="3" s="1"/>
  <c r="BU166" i="3"/>
  <c r="BV168" i="3" l="1"/>
  <c r="BT168" i="3" s="1"/>
  <c r="BU167" i="3"/>
  <c r="BV169" i="3" l="1"/>
  <c r="BT169" i="3" s="1"/>
  <c r="BU168" i="3"/>
  <c r="BV170" i="3" l="1"/>
  <c r="BT170" i="3" s="1"/>
  <c r="BU169" i="3"/>
  <c r="BV171" i="3" l="1"/>
  <c r="BT171" i="3" s="1"/>
  <c r="BU170" i="3"/>
  <c r="BV172" i="3" l="1"/>
  <c r="BT172" i="3" s="1"/>
  <c r="BU171" i="3"/>
  <c r="BV173" i="3" l="1"/>
  <c r="BT173" i="3" s="1"/>
  <c r="BU172" i="3"/>
  <c r="BU173" i="3" l="1"/>
  <c r="BV174" i="3"/>
  <c r="BT174" i="3" s="1"/>
  <c r="BU174" i="3" l="1"/>
  <c r="BV175" i="3"/>
  <c r="BT175" i="3" s="1"/>
  <c r="BU175" i="3" l="1"/>
  <c r="BV176" i="3"/>
  <c r="BT176" i="3" s="1"/>
  <c r="BV177" i="3" l="1"/>
  <c r="BT177" i="3" s="1"/>
  <c r="BU176" i="3"/>
  <c r="BV178" i="3" l="1"/>
  <c r="BT178" i="3" s="1"/>
  <c r="BU177" i="3"/>
  <c r="BU178" i="3" l="1"/>
  <c r="BV179" i="3"/>
  <c r="BT179" i="3" s="1"/>
  <c r="BU179" i="3" l="1"/>
  <c r="BV180" i="3"/>
  <c r="BT180" i="3" s="1"/>
  <c r="BV181" i="3" l="1"/>
  <c r="BT181" i="3" s="1"/>
  <c r="BU180" i="3"/>
  <c r="BU181" i="3" l="1"/>
  <c r="BV182" i="3"/>
  <c r="BT182" i="3" s="1"/>
  <c r="BV183" i="3" l="1"/>
  <c r="BT183" i="3" s="1"/>
  <c r="BU182" i="3"/>
  <c r="BU183" i="3" l="1"/>
  <c r="BV184" i="3"/>
  <c r="BT184" i="3" s="1"/>
  <c r="BV185" i="3" l="1"/>
  <c r="BT185" i="3" s="1"/>
  <c r="BU184" i="3"/>
  <c r="BV186" i="3" l="1"/>
  <c r="BT186" i="3" s="1"/>
  <c r="BU185" i="3"/>
  <c r="BV187" i="3" l="1"/>
  <c r="BT187" i="3" s="1"/>
  <c r="BU186" i="3"/>
  <c r="BV188" i="3" l="1"/>
  <c r="BT188" i="3" s="1"/>
  <c r="BU187" i="3"/>
  <c r="BV189" i="3" l="1"/>
  <c r="BT189" i="3" s="1"/>
  <c r="BU188" i="3"/>
  <c r="BU189" i="3" l="1"/>
  <c r="BV190" i="3"/>
  <c r="BT190" i="3" s="1"/>
  <c r="BU190" i="3" l="1"/>
  <c r="BV191" i="3"/>
  <c r="BT191" i="3" s="1"/>
  <c r="BV192" i="3" l="1"/>
  <c r="BT192" i="3" s="1"/>
  <c r="BU191" i="3"/>
  <c r="BU192" i="3" l="1"/>
  <c r="BV193" i="3"/>
  <c r="BT193" i="3" s="1"/>
  <c r="BV194" i="3" l="1"/>
  <c r="BT194" i="3" s="1"/>
  <c r="BU193" i="3"/>
  <c r="BU194" i="3" l="1"/>
  <c r="BV195" i="3"/>
  <c r="BT195" i="3" s="1"/>
  <c r="BV196" i="3" l="1"/>
  <c r="BT196" i="3" s="1"/>
  <c r="BU195" i="3"/>
  <c r="BU196" i="3" l="1"/>
  <c r="BV197" i="3"/>
  <c r="BT197" i="3" s="1"/>
  <c r="BV198" i="3" l="1"/>
  <c r="BT198" i="3" s="1"/>
  <c r="BU197" i="3"/>
  <c r="BU198" i="3" l="1"/>
  <c r="BV199" i="3"/>
  <c r="BT199" i="3" s="1"/>
  <c r="BV200" i="3" l="1"/>
  <c r="BT200" i="3" s="1"/>
  <c r="BU199" i="3"/>
  <c r="BU200" i="3" l="1"/>
  <c r="BV201" i="3"/>
  <c r="BT201" i="3" s="1"/>
  <c r="BU201" i="3" l="1"/>
  <c r="BV202" i="3"/>
  <c r="BT202" i="3" s="1"/>
  <c r="BU202" i="3" l="1"/>
  <c r="BV203" i="3"/>
  <c r="BT203" i="3" s="1"/>
  <c r="BU203" i="3" l="1"/>
  <c r="BV204" i="3"/>
  <c r="BT204" i="3" s="1"/>
  <c r="BU204" i="3" l="1"/>
  <c r="BV205" i="3"/>
  <c r="BT205" i="3" s="1"/>
  <c r="BV206" i="3" l="1"/>
  <c r="BT206" i="3" s="1"/>
  <c r="BU205" i="3"/>
  <c r="BU206" i="3" l="1"/>
  <c r="BV207" i="3"/>
  <c r="BT207" i="3" s="1"/>
  <c r="BV208" i="3" l="1"/>
  <c r="BT208" i="3" s="1"/>
  <c r="BU207" i="3"/>
  <c r="BU208" i="3" l="1"/>
  <c r="BV209" i="3"/>
  <c r="BT209" i="3" s="1"/>
  <c r="BU209" i="3" l="1"/>
  <c r="BV210" i="3"/>
  <c r="BT210" i="3" s="1"/>
  <c r="BU210" i="3" l="1"/>
  <c r="BV211" i="3"/>
  <c r="BT211" i="3" s="1"/>
  <c r="BU211" i="3" l="1"/>
  <c r="BV212" i="3"/>
  <c r="BT212" i="3" s="1"/>
  <c r="BU212" i="3" l="1"/>
  <c r="BV213" i="3"/>
  <c r="BT213" i="3" s="1"/>
  <c r="BU213" i="3" l="1"/>
  <c r="BV214" i="3"/>
  <c r="BT214" i="3" s="1"/>
  <c r="BU214" i="3" l="1"/>
  <c r="BV215" i="3"/>
  <c r="BT215" i="3" s="1"/>
  <c r="BU215" i="3" l="1"/>
  <c r="BV216" i="3"/>
  <c r="BT216" i="3" s="1"/>
  <c r="BU216" i="3" l="1"/>
  <c r="BV217" i="3"/>
  <c r="BT217" i="3" s="1"/>
  <c r="BU217" i="3" l="1"/>
  <c r="BV218" i="3"/>
  <c r="BT218" i="3" s="1"/>
  <c r="BU218" i="3" l="1"/>
  <c r="BV219" i="3"/>
  <c r="BT219" i="3" s="1"/>
  <c r="BU219" i="3" l="1"/>
  <c r="BV220" i="3"/>
  <c r="BT220" i="3" s="1"/>
  <c r="BU220" i="3" l="1"/>
  <c r="BV221" i="3"/>
  <c r="BT221" i="3" s="1"/>
  <c r="BU221" i="3" l="1"/>
  <c r="BV222" i="3"/>
  <c r="BT222" i="3" s="1"/>
  <c r="BU222" i="3" l="1"/>
  <c r="BV223" i="3"/>
  <c r="BT223" i="3" s="1"/>
  <c r="BU223" i="3" l="1"/>
  <c r="BV224" i="3"/>
  <c r="BT224" i="3" s="1"/>
  <c r="BU224" i="3" l="1"/>
  <c r="BV225" i="3"/>
  <c r="BT225" i="3" s="1"/>
  <c r="BU225" i="3" l="1"/>
  <c r="BV226" i="3"/>
  <c r="BT226" i="3" s="1"/>
  <c r="BU226" i="3" l="1"/>
  <c r="BV227" i="3"/>
  <c r="BT227" i="3" s="1"/>
  <c r="BU227" i="3" l="1"/>
  <c r="BV228" i="3"/>
  <c r="BT228" i="3" s="1"/>
  <c r="BU228" i="3" l="1"/>
  <c r="BV229" i="3"/>
  <c r="BT229" i="3" s="1"/>
  <c r="BU229" i="3" l="1"/>
  <c r="BV230" i="3"/>
  <c r="BT230" i="3" s="1"/>
  <c r="BU230" i="3" l="1"/>
  <c r="BV231" i="3"/>
  <c r="BT231" i="3" s="1"/>
  <c r="BU231" i="3" l="1"/>
  <c r="BV232" i="3"/>
  <c r="BT232" i="3" s="1"/>
  <c r="BU232" i="3" l="1"/>
  <c r="BV233" i="3"/>
  <c r="BT233" i="3" s="1"/>
  <c r="BU233" i="3" l="1"/>
  <c r="BV234" i="3"/>
  <c r="BT234" i="3" s="1"/>
  <c r="BU234" i="3" l="1"/>
  <c r="BV235" i="3"/>
  <c r="BT235" i="3" s="1"/>
  <c r="BU235" i="3" l="1"/>
  <c r="BV236" i="3"/>
  <c r="BT236" i="3" s="1"/>
  <c r="BU236" i="3" l="1"/>
  <c r="BV237" i="3"/>
  <c r="BT237" i="3" s="1"/>
  <c r="BU237" i="3" l="1"/>
  <c r="BV238" i="3"/>
  <c r="BT238" i="3" s="1"/>
  <c r="BU238" i="3" l="1"/>
  <c r="BV239" i="3"/>
  <c r="BT239" i="3" s="1"/>
  <c r="BU239" i="3" l="1"/>
  <c r="BV240" i="3"/>
  <c r="BT240" i="3" s="1"/>
  <c r="BU240" i="3" l="1"/>
  <c r="BV241" i="3"/>
  <c r="BT241" i="3" s="1"/>
  <c r="BU241" i="3" l="1"/>
  <c r="BV242" i="3"/>
  <c r="BT242" i="3" s="1"/>
  <c r="BU242" i="3" l="1"/>
  <c r="BV243" i="3"/>
  <c r="BT243" i="3" s="1"/>
  <c r="BU243" i="3" l="1"/>
  <c r="BV244" i="3"/>
  <c r="BT244" i="3" s="1"/>
  <c r="BU244" i="3" l="1"/>
  <c r="BV245" i="3"/>
  <c r="BT245" i="3" s="1"/>
  <c r="BU245" i="3" l="1"/>
  <c r="BV246" i="3"/>
  <c r="BT246" i="3" s="1"/>
  <c r="BU246" i="3" l="1"/>
  <c r="BV247" i="3"/>
  <c r="BT247" i="3" s="1"/>
  <c r="BU247" i="3" l="1"/>
  <c r="BV248" i="3"/>
  <c r="BT248" i="3" s="1"/>
  <c r="BU248" i="3" l="1"/>
  <c r="BV249" i="3"/>
  <c r="BT249" i="3" s="1"/>
  <c r="BU249" i="3" l="1"/>
  <c r="BV250" i="3"/>
  <c r="BT250" i="3" s="1"/>
  <c r="BU250" i="3" l="1"/>
  <c r="BV251" i="3"/>
  <c r="BT251" i="3" s="1"/>
  <c r="BU251" i="3" l="1"/>
  <c r="BV252" i="3"/>
  <c r="BT252" i="3" s="1"/>
  <c r="BU252" i="3" l="1"/>
  <c r="BV253" i="3"/>
  <c r="BT253" i="3" s="1"/>
  <c r="BU253" i="3" l="1"/>
  <c r="BV254" i="3"/>
  <c r="BT254" i="3" s="1"/>
  <c r="BU254" i="3" l="1"/>
  <c r="BV255" i="3"/>
  <c r="BT255" i="3" s="1"/>
  <c r="BU255" i="3" l="1"/>
  <c r="BV256" i="3"/>
  <c r="BT256" i="3" s="1"/>
  <c r="BU256" i="3" l="1"/>
  <c r="BV257" i="3"/>
  <c r="BT257" i="3" s="1"/>
  <c r="BU257" i="3" l="1"/>
  <c r="BV258" i="3"/>
  <c r="BT258" i="3" s="1"/>
  <c r="BU258" i="3" l="1"/>
  <c r="BV259" i="3"/>
  <c r="BT259" i="3" s="1"/>
  <c r="BU259" i="3" l="1"/>
  <c r="BV260" i="3"/>
  <c r="BT260" i="3" s="1"/>
  <c r="BU260" i="3" l="1"/>
  <c r="BV261" i="3"/>
  <c r="BT261" i="3" s="1"/>
  <c r="BU261" i="3" l="1"/>
  <c r="BV262" i="3"/>
  <c r="BT262" i="3" s="1"/>
  <c r="BU262" i="3" l="1"/>
  <c r="BV263" i="3"/>
  <c r="BT263" i="3" s="1"/>
  <c r="BU263" i="3" l="1"/>
  <c r="BV264" i="3"/>
  <c r="BT264" i="3" s="1"/>
  <c r="BU264" i="3" l="1"/>
  <c r="BV265" i="3"/>
  <c r="BT265" i="3" s="1"/>
  <c r="BU265" i="3" l="1"/>
  <c r="BV266" i="3"/>
  <c r="BT266" i="3" s="1"/>
  <c r="BU266" i="3" l="1"/>
  <c r="BV267" i="3"/>
  <c r="BT267" i="3" s="1"/>
  <c r="BU267" i="3" l="1"/>
  <c r="BV268" i="3"/>
  <c r="BT268" i="3" s="1"/>
  <c r="BU268" i="3" l="1"/>
  <c r="BV269" i="3"/>
  <c r="BT269" i="3" s="1"/>
  <c r="BU269" i="3" l="1"/>
  <c r="BV270" i="3"/>
  <c r="BT270" i="3" s="1"/>
  <c r="BU270" i="3" l="1"/>
  <c r="BV271" i="3"/>
  <c r="BT271" i="3" s="1"/>
  <c r="BU271" i="3" l="1"/>
  <c r="BV272" i="3"/>
  <c r="BT272" i="3" s="1"/>
  <c r="BU272" i="3" l="1"/>
  <c r="BV273" i="3"/>
  <c r="BT273" i="3" s="1"/>
  <c r="BU273" i="3" l="1"/>
  <c r="BV274" i="3"/>
  <c r="BT274" i="3" s="1"/>
  <c r="BU274" i="3" l="1"/>
  <c r="BV275" i="3"/>
  <c r="BT275" i="3" s="1"/>
  <c r="BU275" i="3" l="1"/>
  <c r="BV276" i="3"/>
  <c r="BT276" i="3" s="1"/>
  <c r="BV277" i="3" l="1"/>
  <c r="BT277" i="3" s="1"/>
  <c r="BU276" i="3"/>
  <c r="BU277" i="3" l="1"/>
</calcChain>
</file>

<file path=xl/sharedStrings.xml><?xml version="1.0" encoding="utf-8"?>
<sst xmlns="http://schemas.openxmlformats.org/spreadsheetml/2006/main" count="1924" uniqueCount="393">
  <si>
    <t>r</t>
    <phoneticPr fontId="4"/>
  </si>
  <si>
    <t>v</t>
    <phoneticPr fontId="4"/>
  </si>
  <si>
    <t>dB(t)/dt</t>
    <phoneticPr fontId="4"/>
  </si>
  <si>
    <r>
      <rPr>
        <sz val="10"/>
        <color theme="1"/>
        <rFont val="ＭＳ Ｐゴシック"/>
        <family val="3"/>
        <charset val="128"/>
      </rPr>
      <t>ｔ</t>
    </r>
    <phoneticPr fontId="4"/>
  </si>
  <si>
    <t>K</t>
    <phoneticPr fontId="4"/>
  </si>
  <si>
    <t>v/r</t>
    <phoneticPr fontId="4"/>
  </si>
  <si>
    <t>K'</t>
    <phoneticPr fontId="4"/>
  </si>
  <si>
    <t>r'</t>
    <phoneticPr fontId="4"/>
  </si>
  <si>
    <t>dx/dt</t>
    <phoneticPr fontId="4"/>
  </si>
  <si>
    <t>µ</t>
    <phoneticPr fontId="4"/>
  </si>
  <si>
    <t>σ</t>
    <phoneticPr fontId="4"/>
  </si>
  <si>
    <r>
      <rPr>
        <sz val="9"/>
        <rFont val="ＭＳ Ｐゴシック"/>
        <family val="3"/>
        <charset val="128"/>
      </rPr>
      <t>⊿</t>
    </r>
    <r>
      <rPr>
        <sz val="9"/>
        <rFont val="Arial"/>
        <family val="2"/>
      </rPr>
      <t>t</t>
    </r>
    <phoneticPr fontId="4"/>
  </si>
  <si>
    <t>変化率</t>
    <rPh sb="0" eb="3">
      <t>ヘンカリツ</t>
    </rPh>
    <phoneticPr fontId="4"/>
  </si>
  <si>
    <t>x</t>
    <phoneticPr fontId="4"/>
  </si>
  <si>
    <t>とおくと、</t>
    <phoneticPr fontId="4"/>
  </si>
  <si>
    <t>設定係数</t>
    <rPh sb="0" eb="2">
      <t>セッテイ</t>
    </rPh>
    <rPh sb="2" eb="4">
      <t>ケイスウ</t>
    </rPh>
    <phoneticPr fontId="4"/>
  </si>
  <si>
    <t>&lt;.0001</t>
  </si>
  <si>
    <t>.</t>
  </si>
  <si>
    <t>***</t>
  </si>
  <si>
    <t>-</t>
  </si>
  <si>
    <t>r</t>
    <phoneticPr fontId="4"/>
  </si>
  <si>
    <t>a</t>
    <phoneticPr fontId="4"/>
  </si>
  <si>
    <t>α</t>
    <phoneticPr fontId="4"/>
  </si>
  <si>
    <t>b</t>
    <phoneticPr fontId="4"/>
  </si>
  <si>
    <r>
      <t>K (50&lt;t&lt;54)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</si>
  <si>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r>
      <t>K (55&lt;t&lt;59)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</si>
  <si>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r>
      <t>K (70&lt;t&lt;74)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</si>
  <si>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r>
      <t>K (75&lt;t&lt;79)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</si>
  <si>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r>
      <t>K (80&lt;t&lt;84)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</si>
  <si>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r>
      <t>K (85&lt;t&lt;89)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</si>
  <si>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t>K (90&lt;t&lt;94)</t>
    <phoneticPr fontId="4"/>
  </si>
  <si>
    <t>K (95&lt;t)</t>
    <phoneticPr fontId="4"/>
  </si>
  <si>
    <t>K (t&lt;50)</t>
    <phoneticPr fontId="4"/>
  </si>
  <si>
    <r>
      <t>K (60&lt;t&lt;64)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</si>
  <si>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r>
      <t>K (65&lt;t&lt;69)</t>
    </r>
    <r>
      <rPr>
        <sz val="11"/>
        <color theme="1"/>
        <rFont val="游ゴシック"/>
        <family val="2"/>
        <charset val="128"/>
        <scheme val="minor"/>
      </rPr>
      <t/>
    </r>
    <phoneticPr fontId="4"/>
  </si>
  <si>
    <t>ｔ</t>
  </si>
  <si>
    <t>x</t>
  </si>
  <si>
    <t>dx/dt</t>
  </si>
  <si>
    <t>r'</t>
  </si>
  <si>
    <t>K'</t>
  </si>
  <si>
    <t>dB(t)/dt</t>
  </si>
  <si>
    <t>ウェブサイト掲載用「値貼り付け」</t>
    <rPh sb="6" eb="8">
      <t>ケイサイ</t>
    </rPh>
    <rPh sb="8" eb="9">
      <t>ヨウ</t>
    </rPh>
    <rPh sb="10" eb="11">
      <t>アタイ</t>
    </rPh>
    <rPh sb="11" eb="12">
      <t>ハ</t>
    </rPh>
    <rPh sb="13" eb="14">
      <t>ツ</t>
    </rPh>
    <phoneticPr fontId="4"/>
  </si>
  <si>
    <t>dK/dt</t>
    <phoneticPr fontId="4"/>
  </si>
  <si>
    <r>
      <t>K=K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-2at</t>
    </r>
    <r>
      <rPr>
        <vertAlign val="superscript"/>
        <sz val="9"/>
        <color theme="1"/>
        <rFont val="Arial"/>
        <family val="2"/>
      </rPr>
      <t>^0.5</t>
    </r>
    <phoneticPr fontId="4"/>
  </si>
  <si>
    <t>解析解</t>
    <rPh sb="0" eb="2">
      <t>カイセキ</t>
    </rPh>
    <rPh sb="2" eb="3">
      <t>カイ</t>
    </rPh>
    <phoneticPr fontId="4"/>
  </si>
  <si>
    <t>Kの変化率</t>
    <rPh sb="2" eb="5">
      <t>ヘンカリツ</t>
    </rPh>
    <phoneticPr fontId="4"/>
  </si>
  <si>
    <t>ｘの変化率</t>
    <rPh sb="2" eb="5">
      <t>ヘンカリツ</t>
    </rPh>
    <phoneticPr fontId="4"/>
  </si>
  <si>
    <r>
      <rPr>
        <sz val="10"/>
        <color theme="1"/>
        <rFont val="ＭＳ Ｐゴシック"/>
        <family val="3"/>
        <charset val="128"/>
      </rPr>
      <t>ｘの変化率</t>
    </r>
    <rPh sb="2" eb="5">
      <t>ヘンカリツ</t>
    </rPh>
    <phoneticPr fontId="4"/>
  </si>
  <si>
    <r>
      <t>K</t>
    </r>
    <r>
      <rPr>
        <sz val="10"/>
        <color theme="1"/>
        <rFont val="ＭＳ Ｐゴシック"/>
        <family val="3"/>
        <charset val="128"/>
      </rPr>
      <t>の変化率</t>
    </r>
    <rPh sb="2" eb="5">
      <t>ヘンカリツ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</si>
  <si>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</si>
  <si>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</si>
  <si>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r>
      <rPr>
        <sz val="10"/>
        <color theme="1"/>
        <rFont val="ＭＳ Ｐゴシック"/>
        <family val="3"/>
        <charset val="128"/>
      </rPr>
      <t>理論値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男</t>
    </r>
    <rPh sb="0" eb="3">
      <t>リロンチ</t>
    </rPh>
    <rPh sb="4" eb="5">
      <t>オトコ</t>
    </rPh>
    <phoneticPr fontId="4"/>
  </si>
  <si>
    <r>
      <rPr>
        <sz val="10"/>
        <color theme="1"/>
        <rFont val="ＭＳ Ｐゴシック"/>
        <family val="3"/>
        <charset val="128"/>
      </rPr>
      <t>理論値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女</t>
    </r>
    <rPh sb="0" eb="3">
      <t>リロンチ</t>
    </rPh>
    <rPh sb="4" eb="5">
      <t>オンナ</t>
    </rPh>
    <phoneticPr fontId="4"/>
  </si>
  <si>
    <r>
      <rPr>
        <sz val="9"/>
        <color theme="1"/>
        <rFont val="游ゴシック"/>
        <family val="2"/>
        <charset val="128"/>
      </rPr>
      <t>平均</t>
    </r>
    <rPh sb="0" eb="2">
      <t>ヘイキン</t>
    </rPh>
    <phoneticPr fontId="4"/>
  </si>
  <si>
    <r>
      <rPr>
        <sz val="9"/>
        <color theme="1"/>
        <rFont val="游ゴシック"/>
        <family val="2"/>
        <charset val="128"/>
      </rPr>
      <t>変化率</t>
    </r>
    <rPh sb="0" eb="3">
      <t>ヘンカリツ</t>
    </rPh>
    <phoneticPr fontId="4"/>
  </si>
  <si>
    <r>
      <rPr>
        <sz val="10"/>
        <color theme="1"/>
        <rFont val="ＭＳ Ｐゴシック"/>
        <family val="3"/>
        <charset val="128"/>
      </rPr>
      <t>上限成長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男</t>
    </r>
    <rPh sb="0" eb="2">
      <t>ジョウゲン</t>
    </rPh>
    <rPh sb="2" eb="4">
      <t>セイチョウ</t>
    </rPh>
    <rPh sb="5" eb="6">
      <t>オトコ</t>
    </rPh>
    <phoneticPr fontId="4"/>
  </si>
  <si>
    <r>
      <t>K</t>
    </r>
    <r>
      <rPr>
        <vertAlign val="subscript"/>
        <sz val="8"/>
        <rFont val="Arial"/>
        <family val="2"/>
      </rPr>
      <t>1</t>
    </r>
    <phoneticPr fontId="4"/>
  </si>
  <si>
    <r>
      <t>K</t>
    </r>
    <r>
      <rPr>
        <vertAlign val="subscript"/>
        <sz val="8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</si>
  <si>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t>L</t>
    <phoneticPr fontId="4"/>
  </si>
  <si>
    <r>
      <t>K</t>
    </r>
    <r>
      <rPr>
        <sz val="10"/>
        <rFont val="ＭＳ Ｐゴシック"/>
        <family val="3"/>
        <charset val="128"/>
      </rPr>
      <t>（黄色）自体がロジスティック成長する場合</t>
    </r>
    <rPh sb="2" eb="3">
      <t>キ</t>
    </rPh>
    <rPh sb="3" eb="4">
      <t>イロ</t>
    </rPh>
    <rPh sb="5" eb="7">
      <t>ジタイ</t>
    </rPh>
    <rPh sb="15" eb="17">
      <t>セイチョウ</t>
    </rPh>
    <rPh sb="19" eb="21">
      <t>バアイ</t>
    </rPh>
    <phoneticPr fontId="4"/>
  </si>
  <si>
    <t>→ 成長曲線（青色）は緩やかになる</t>
    <rPh sb="2" eb="6">
      <t>セイチョウキョクセン</t>
    </rPh>
    <rPh sb="7" eb="9">
      <t>アオイロ</t>
    </rPh>
    <rPh sb="11" eb="12">
      <t>ユル</t>
    </rPh>
    <phoneticPr fontId="4"/>
  </si>
  <si>
    <r>
      <rPr>
        <sz val="10"/>
        <color theme="1"/>
        <rFont val="ＭＳ Ｐゴシック"/>
        <family val="3"/>
        <charset val="128"/>
      </rPr>
      <t>固定</t>
    </r>
    <r>
      <rPr>
        <sz val="10"/>
        <color theme="1"/>
        <rFont val="Arial"/>
        <family val="2"/>
      </rPr>
      <t>K</t>
    </r>
    <r>
      <rPr>
        <sz val="10"/>
        <color theme="1"/>
        <rFont val="ＭＳ Ｐゴシック"/>
        <family val="3"/>
        <charset val="128"/>
      </rPr>
      <t>のロジスティック成長（灰色）</t>
    </r>
    <rPh sb="0" eb="2">
      <t>コテイ</t>
    </rPh>
    <rPh sb="11" eb="13">
      <t>セイチョウ</t>
    </rPh>
    <rPh sb="14" eb="16">
      <t>ハイイロ</t>
    </rPh>
    <phoneticPr fontId="4"/>
  </si>
  <si>
    <r>
      <t>K</t>
    </r>
    <r>
      <rPr>
        <sz val="10"/>
        <rFont val="ＭＳ Ｐゴシック"/>
        <family val="3"/>
        <charset val="128"/>
      </rPr>
      <t>（黄色）が階段状に成長する場合</t>
    </r>
    <rPh sb="2" eb="3">
      <t>キ</t>
    </rPh>
    <rPh sb="3" eb="4">
      <t>イロ</t>
    </rPh>
    <rPh sb="6" eb="9">
      <t>カイダンジョウ</t>
    </rPh>
    <rPh sb="10" eb="12">
      <t>セイチョウ</t>
    </rPh>
    <rPh sb="14" eb="16">
      <t>バアイ</t>
    </rPh>
    <phoneticPr fontId="4"/>
  </si>
  <si>
    <t>=NORMINV(RAND(),µ,σ)</t>
  </si>
  <si>
    <t>成長曲線</t>
    <rPh sb="0" eb="4">
      <t>セイチョウキョクセン</t>
    </rPh>
    <phoneticPr fontId="4"/>
  </si>
  <si>
    <r>
      <rPr>
        <sz val="10"/>
        <color theme="1"/>
        <rFont val="游ゴシック"/>
        <family val="2"/>
        <charset val="128"/>
      </rPr>
      <t>統計名：</t>
    </r>
  </si>
  <si>
    <r>
      <rPr>
        <sz val="10"/>
        <color theme="1"/>
        <rFont val="游ゴシック"/>
        <family val="2"/>
        <charset val="128"/>
      </rPr>
      <t>国民健康・栄養調査</t>
    </r>
  </si>
  <si>
    <r>
      <rPr>
        <sz val="10"/>
        <color theme="1"/>
        <rFont val="游ゴシック"/>
        <family val="2"/>
        <charset val="128"/>
      </rPr>
      <t>表番号：</t>
    </r>
  </si>
  <si>
    <r>
      <rPr>
        <sz val="10"/>
        <color theme="1"/>
        <rFont val="游ゴシック"/>
        <family val="2"/>
        <charset val="128"/>
      </rPr>
      <t>表題：</t>
    </r>
  </si>
  <si>
    <r>
      <rPr>
        <sz val="10"/>
        <color theme="1"/>
        <rFont val="游ゴシック"/>
        <family val="2"/>
        <charset val="128"/>
      </rPr>
      <t>身長・体重の平均値及び標準偏差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游ゴシック"/>
        <family val="2"/>
        <charset val="128"/>
      </rPr>
      <t>年齢階級、身長・体重別、人数、平均値、標準偏差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游ゴシック"/>
        <family val="2"/>
        <charset val="128"/>
      </rPr>
      <t>男性・女性、１歳以上〔体重は妊婦除外〕</t>
    </r>
  </si>
  <si>
    <r>
      <rPr>
        <sz val="10"/>
        <color theme="1"/>
        <rFont val="游ゴシック"/>
        <family val="2"/>
        <charset val="128"/>
      </rPr>
      <t>実施年月：</t>
    </r>
  </si>
  <si>
    <r>
      <t>2017</t>
    </r>
    <r>
      <rPr>
        <sz val="10"/>
        <color theme="1"/>
        <rFont val="游ゴシック"/>
        <family val="2"/>
        <charset val="128"/>
      </rPr>
      <t>年</t>
    </r>
  </si>
  <si>
    <r>
      <rPr>
        <sz val="10"/>
        <color theme="1"/>
        <rFont val="游ゴシック"/>
        <family val="2"/>
        <charset val="128"/>
      </rPr>
      <t>数字が得られないもの</t>
    </r>
  </si>
  <si>
    <r>
      <rPr>
        <sz val="10"/>
        <color theme="1"/>
        <rFont val="游ゴシック"/>
        <family val="2"/>
        <charset val="128"/>
      </rPr>
      <t>皆無または定義上該当数値がないもの</t>
    </r>
  </si>
  <si>
    <r>
      <rPr>
        <sz val="10"/>
        <color theme="1"/>
        <rFont val="游ゴシック"/>
        <family val="2"/>
        <charset val="128"/>
      </rPr>
      <t>－</t>
    </r>
  </si>
  <si>
    <r>
      <t>/</t>
    </r>
    <r>
      <rPr>
        <sz val="10"/>
        <color theme="1"/>
        <rFont val="游ゴシック"/>
        <family val="2"/>
        <charset val="128"/>
      </rPr>
      <t>性別</t>
    </r>
  </si>
  <si>
    <r>
      <rPr>
        <sz val="10"/>
        <color theme="1"/>
        <rFont val="游ゴシック"/>
        <family val="2"/>
        <charset val="128"/>
      </rPr>
      <t>男性</t>
    </r>
  </si>
  <si>
    <r>
      <rPr>
        <sz val="10"/>
        <color theme="1"/>
        <rFont val="游ゴシック"/>
        <family val="2"/>
        <charset val="128"/>
      </rPr>
      <t>女性</t>
    </r>
  </si>
  <si>
    <r>
      <t>/</t>
    </r>
    <r>
      <rPr>
        <sz val="10"/>
        <color theme="1"/>
        <rFont val="游ゴシック"/>
        <family val="2"/>
        <charset val="128"/>
      </rPr>
      <t>身長体重</t>
    </r>
  </si>
  <si>
    <r>
      <rPr>
        <sz val="10"/>
        <color theme="1"/>
        <rFont val="游ゴシック"/>
        <family val="2"/>
        <charset val="128"/>
      </rPr>
      <t>身長</t>
    </r>
    <r>
      <rPr>
        <sz val="10"/>
        <color theme="1"/>
        <rFont val="Arial"/>
        <family val="2"/>
      </rPr>
      <t>(cm)</t>
    </r>
  </si>
  <si>
    <r>
      <rPr>
        <sz val="10"/>
        <color theme="1"/>
        <rFont val="游ゴシック"/>
        <family val="2"/>
        <charset val="128"/>
      </rPr>
      <t>体重</t>
    </r>
    <r>
      <rPr>
        <sz val="10"/>
        <color theme="1"/>
        <rFont val="Arial"/>
        <family val="2"/>
      </rPr>
      <t>(kg)</t>
    </r>
  </si>
  <si>
    <r>
      <rPr>
        <sz val="10"/>
        <color theme="1"/>
        <rFont val="游ゴシック"/>
        <family val="2"/>
        <charset val="128"/>
      </rPr>
      <t>時間軸</t>
    </r>
    <r>
      <rPr>
        <sz val="10"/>
        <color theme="1"/>
        <rFont val="Arial"/>
        <family val="2"/>
      </rPr>
      <t>(</t>
    </r>
    <r>
      <rPr>
        <sz val="10"/>
        <color theme="1"/>
        <rFont val="游ゴシック"/>
        <family val="2"/>
        <charset val="128"/>
      </rPr>
      <t>年次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游ゴシック"/>
        <family val="2"/>
        <charset val="128"/>
      </rPr>
      <t>コード</t>
    </r>
  </si>
  <si>
    <r>
      <rPr>
        <sz val="10"/>
        <color theme="1"/>
        <rFont val="游ゴシック"/>
        <family val="2"/>
        <charset val="128"/>
      </rPr>
      <t>時間軸</t>
    </r>
    <r>
      <rPr>
        <sz val="10"/>
        <color theme="1"/>
        <rFont val="Arial"/>
        <family val="2"/>
      </rPr>
      <t>(</t>
    </r>
    <r>
      <rPr>
        <sz val="10"/>
        <color theme="1"/>
        <rFont val="游ゴシック"/>
        <family val="2"/>
        <charset val="128"/>
      </rPr>
      <t>年次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</si>
  <si>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游ゴシック"/>
        <family val="2"/>
        <charset val="128"/>
      </rPr>
      <t>年齢階級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游ゴシック"/>
        <family val="2"/>
        <charset val="128"/>
      </rPr>
      <t>コード</t>
    </r>
  </si>
  <si>
    <r>
      <rPr>
        <sz val="10"/>
        <color theme="1"/>
        <rFont val="游ゴシック"/>
        <family val="2"/>
        <charset val="128"/>
      </rPr>
      <t>年齢階級</t>
    </r>
  </si>
  <si>
    <r>
      <t>/</t>
    </r>
    <r>
      <rPr>
        <sz val="10"/>
        <color theme="1"/>
        <rFont val="游ゴシック"/>
        <family val="2"/>
        <charset val="128"/>
      </rPr>
      <t>表章項目</t>
    </r>
  </si>
  <si>
    <r>
      <rPr>
        <sz val="10"/>
        <color theme="1"/>
        <rFont val="游ゴシック"/>
        <family val="2"/>
        <charset val="128"/>
      </rPr>
      <t>人数【人】</t>
    </r>
  </si>
  <si>
    <r>
      <rPr>
        <sz val="10"/>
        <color theme="1"/>
        <rFont val="游ゴシック"/>
        <family val="2"/>
        <charset val="128"/>
      </rPr>
      <t>平均値</t>
    </r>
  </si>
  <si>
    <r>
      <rPr>
        <sz val="10"/>
        <color theme="1"/>
        <rFont val="游ゴシック"/>
        <family val="2"/>
        <charset val="128"/>
      </rPr>
      <t>標準偏差</t>
    </r>
  </si>
  <si>
    <r>
      <rPr>
        <sz val="10"/>
        <color theme="1"/>
        <rFont val="游ゴシック"/>
        <family val="2"/>
        <charset val="128"/>
      </rPr>
      <t>総数</t>
    </r>
  </si>
  <si>
    <r>
      <t>1</t>
    </r>
    <r>
      <rPr>
        <sz val="10"/>
        <color theme="1"/>
        <rFont val="游ゴシック"/>
        <family val="2"/>
        <charset val="128"/>
      </rPr>
      <t>歳</t>
    </r>
  </si>
  <si>
    <r>
      <t>2</t>
    </r>
    <r>
      <rPr>
        <sz val="10"/>
        <color theme="1"/>
        <rFont val="游ゴシック"/>
        <family val="2"/>
        <charset val="128"/>
      </rPr>
      <t>歳</t>
    </r>
  </si>
  <si>
    <r>
      <t>3</t>
    </r>
    <r>
      <rPr>
        <sz val="10"/>
        <color theme="1"/>
        <rFont val="游ゴシック"/>
        <family val="2"/>
        <charset val="128"/>
      </rPr>
      <t>歳</t>
    </r>
  </si>
  <si>
    <r>
      <t>4</t>
    </r>
    <r>
      <rPr>
        <sz val="10"/>
        <color theme="1"/>
        <rFont val="游ゴシック"/>
        <family val="2"/>
        <charset val="128"/>
      </rPr>
      <t>歳</t>
    </r>
  </si>
  <si>
    <r>
      <t>5</t>
    </r>
    <r>
      <rPr>
        <sz val="10"/>
        <color theme="1"/>
        <rFont val="游ゴシック"/>
        <family val="2"/>
        <charset val="128"/>
      </rPr>
      <t>歳</t>
    </r>
  </si>
  <si>
    <r>
      <t>6</t>
    </r>
    <r>
      <rPr>
        <sz val="10"/>
        <color theme="1"/>
        <rFont val="游ゴシック"/>
        <family val="2"/>
        <charset val="128"/>
      </rPr>
      <t>歳</t>
    </r>
  </si>
  <si>
    <r>
      <t>7</t>
    </r>
    <r>
      <rPr>
        <sz val="10"/>
        <color theme="1"/>
        <rFont val="游ゴシック"/>
        <family val="2"/>
        <charset val="128"/>
      </rPr>
      <t>歳</t>
    </r>
  </si>
  <si>
    <r>
      <t>8</t>
    </r>
    <r>
      <rPr>
        <sz val="10"/>
        <color theme="1"/>
        <rFont val="游ゴシック"/>
        <family val="2"/>
        <charset val="128"/>
      </rPr>
      <t>歳</t>
    </r>
  </si>
  <si>
    <r>
      <t>9</t>
    </r>
    <r>
      <rPr>
        <sz val="10"/>
        <color theme="1"/>
        <rFont val="游ゴシック"/>
        <family val="2"/>
        <charset val="128"/>
      </rPr>
      <t>歳</t>
    </r>
  </si>
  <si>
    <r>
      <t>10</t>
    </r>
    <r>
      <rPr>
        <sz val="10"/>
        <color theme="1"/>
        <rFont val="游ゴシック"/>
        <family val="2"/>
        <charset val="128"/>
      </rPr>
      <t>歳</t>
    </r>
  </si>
  <si>
    <r>
      <t>11</t>
    </r>
    <r>
      <rPr>
        <sz val="10"/>
        <color theme="1"/>
        <rFont val="游ゴシック"/>
        <family val="2"/>
        <charset val="128"/>
      </rPr>
      <t>歳</t>
    </r>
  </si>
  <si>
    <r>
      <t>12</t>
    </r>
    <r>
      <rPr>
        <sz val="10"/>
        <color theme="1"/>
        <rFont val="游ゴシック"/>
        <family val="2"/>
        <charset val="128"/>
      </rPr>
      <t>歳</t>
    </r>
  </si>
  <si>
    <r>
      <t>13</t>
    </r>
    <r>
      <rPr>
        <sz val="10"/>
        <color theme="1"/>
        <rFont val="游ゴシック"/>
        <family val="2"/>
        <charset val="128"/>
      </rPr>
      <t>歳</t>
    </r>
  </si>
  <si>
    <r>
      <t>14</t>
    </r>
    <r>
      <rPr>
        <sz val="10"/>
        <color theme="1"/>
        <rFont val="游ゴシック"/>
        <family val="2"/>
        <charset val="128"/>
      </rPr>
      <t>歳</t>
    </r>
  </si>
  <si>
    <r>
      <t>15</t>
    </r>
    <r>
      <rPr>
        <sz val="10"/>
        <color theme="1"/>
        <rFont val="游ゴシック"/>
        <family val="2"/>
        <charset val="128"/>
      </rPr>
      <t>歳</t>
    </r>
  </si>
  <si>
    <r>
      <t>16</t>
    </r>
    <r>
      <rPr>
        <sz val="10"/>
        <color theme="1"/>
        <rFont val="游ゴシック"/>
        <family val="2"/>
        <charset val="128"/>
      </rPr>
      <t>歳</t>
    </r>
  </si>
  <si>
    <r>
      <t>17</t>
    </r>
    <r>
      <rPr>
        <sz val="10"/>
        <color theme="1"/>
        <rFont val="游ゴシック"/>
        <family val="2"/>
        <charset val="128"/>
      </rPr>
      <t>歳</t>
    </r>
  </si>
  <si>
    <r>
      <t>18</t>
    </r>
    <r>
      <rPr>
        <sz val="10"/>
        <color theme="1"/>
        <rFont val="游ゴシック"/>
        <family val="2"/>
        <charset val="128"/>
      </rPr>
      <t>歳</t>
    </r>
  </si>
  <si>
    <r>
      <t>19</t>
    </r>
    <r>
      <rPr>
        <sz val="10"/>
        <color theme="1"/>
        <rFont val="游ゴシック"/>
        <family val="2"/>
        <charset val="128"/>
      </rPr>
      <t>歳</t>
    </r>
  </si>
  <si>
    <r>
      <t>20</t>
    </r>
    <r>
      <rPr>
        <sz val="10"/>
        <color theme="1"/>
        <rFont val="游ゴシック"/>
        <family val="2"/>
        <charset val="128"/>
      </rPr>
      <t>歳</t>
    </r>
  </si>
  <si>
    <r>
      <t>21</t>
    </r>
    <r>
      <rPr>
        <sz val="10"/>
        <color theme="1"/>
        <rFont val="游ゴシック"/>
        <family val="2"/>
        <charset val="128"/>
      </rPr>
      <t>歳</t>
    </r>
  </si>
  <si>
    <r>
      <t>22</t>
    </r>
    <r>
      <rPr>
        <sz val="10"/>
        <color theme="1"/>
        <rFont val="游ゴシック"/>
        <family val="2"/>
        <charset val="128"/>
      </rPr>
      <t>歳</t>
    </r>
  </si>
  <si>
    <r>
      <t>23</t>
    </r>
    <r>
      <rPr>
        <sz val="10"/>
        <color theme="1"/>
        <rFont val="游ゴシック"/>
        <family val="2"/>
        <charset val="128"/>
      </rPr>
      <t>歳</t>
    </r>
  </si>
  <si>
    <r>
      <t>24</t>
    </r>
    <r>
      <rPr>
        <sz val="10"/>
        <color theme="1"/>
        <rFont val="游ゴシック"/>
        <family val="2"/>
        <charset val="128"/>
      </rPr>
      <t>歳</t>
    </r>
  </si>
  <si>
    <r>
      <t>25</t>
    </r>
    <r>
      <rPr>
        <sz val="10"/>
        <color theme="1"/>
        <rFont val="游ゴシック"/>
        <family val="2"/>
        <charset val="128"/>
      </rPr>
      <t>歳</t>
    </r>
  </si>
  <si>
    <r>
      <t>26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-29</t>
    </r>
    <r>
      <rPr>
        <sz val="10"/>
        <color theme="1"/>
        <rFont val="游ゴシック"/>
        <family val="2"/>
        <charset val="128"/>
      </rPr>
      <t>歳</t>
    </r>
  </si>
  <si>
    <r>
      <t>30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-39</t>
    </r>
    <r>
      <rPr>
        <sz val="10"/>
        <color theme="1"/>
        <rFont val="游ゴシック"/>
        <family val="2"/>
        <charset val="128"/>
      </rPr>
      <t>歳</t>
    </r>
  </si>
  <si>
    <r>
      <t>40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-49</t>
    </r>
    <r>
      <rPr>
        <sz val="10"/>
        <color theme="1"/>
        <rFont val="游ゴシック"/>
        <family val="2"/>
        <charset val="128"/>
      </rPr>
      <t>歳</t>
    </r>
  </si>
  <si>
    <r>
      <t>50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-59</t>
    </r>
    <r>
      <rPr>
        <sz val="10"/>
        <color theme="1"/>
        <rFont val="游ゴシック"/>
        <family val="2"/>
        <charset val="128"/>
      </rPr>
      <t>歳</t>
    </r>
  </si>
  <si>
    <r>
      <t>60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-69</t>
    </r>
    <r>
      <rPr>
        <sz val="10"/>
        <color theme="1"/>
        <rFont val="游ゴシック"/>
        <family val="2"/>
        <charset val="128"/>
      </rPr>
      <t>歳</t>
    </r>
  </si>
  <si>
    <r>
      <t>70</t>
    </r>
    <r>
      <rPr>
        <sz val="10"/>
        <color theme="1"/>
        <rFont val="游ゴシック"/>
        <family val="2"/>
        <charset val="128"/>
      </rPr>
      <t>歳以上</t>
    </r>
  </si>
  <si>
    <r>
      <rPr>
        <sz val="10"/>
        <color theme="1"/>
        <rFont val="游ゴシック"/>
        <family val="2"/>
        <charset val="128"/>
      </rPr>
      <t>（再掲）</t>
    </r>
    <r>
      <rPr>
        <sz val="10"/>
        <color theme="1"/>
        <rFont val="Arial"/>
        <family val="2"/>
      </rPr>
      <t>20</t>
    </r>
    <r>
      <rPr>
        <sz val="10"/>
        <color theme="1"/>
        <rFont val="游ゴシック"/>
        <family val="2"/>
        <charset val="128"/>
      </rPr>
      <t>歳以上</t>
    </r>
  </si>
  <si>
    <r>
      <rPr>
        <sz val="10"/>
        <color theme="1"/>
        <rFont val="游ゴシック"/>
        <family val="2"/>
        <charset val="128"/>
      </rPr>
      <t>（再掲）</t>
    </r>
    <r>
      <rPr>
        <sz val="10"/>
        <color theme="1"/>
        <rFont val="Arial"/>
        <family val="2"/>
      </rPr>
      <t>20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-29</t>
    </r>
    <r>
      <rPr>
        <sz val="10"/>
        <color theme="1"/>
        <rFont val="游ゴシック"/>
        <family val="2"/>
        <charset val="128"/>
      </rPr>
      <t>歳</t>
    </r>
  </si>
  <si>
    <r>
      <rPr>
        <sz val="10"/>
        <color theme="1"/>
        <rFont val="游ゴシック"/>
        <family val="2"/>
        <charset val="128"/>
      </rPr>
      <t>（再掲）</t>
    </r>
    <r>
      <rPr>
        <sz val="10"/>
        <color theme="1"/>
        <rFont val="Arial"/>
        <family val="2"/>
      </rPr>
      <t>60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-64</t>
    </r>
    <r>
      <rPr>
        <sz val="10"/>
        <color theme="1"/>
        <rFont val="游ゴシック"/>
        <family val="2"/>
        <charset val="128"/>
      </rPr>
      <t>歳</t>
    </r>
  </si>
  <si>
    <r>
      <rPr>
        <sz val="10"/>
        <color theme="1"/>
        <rFont val="游ゴシック"/>
        <family val="2"/>
        <charset val="128"/>
      </rPr>
      <t>（再掲）</t>
    </r>
    <r>
      <rPr>
        <sz val="10"/>
        <color theme="1"/>
        <rFont val="Arial"/>
        <family val="2"/>
      </rPr>
      <t>65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-69</t>
    </r>
    <r>
      <rPr>
        <sz val="10"/>
        <color theme="1"/>
        <rFont val="游ゴシック"/>
        <family val="2"/>
        <charset val="128"/>
      </rPr>
      <t>歳</t>
    </r>
  </si>
  <si>
    <r>
      <rPr>
        <sz val="10"/>
        <color theme="1"/>
        <rFont val="游ゴシック"/>
        <family val="2"/>
        <charset val="128"/>
      </rPr>
      <t>（再掲）</t>
    </r>
    <r>
      <rPr>
        <sz val="10"/>
        <color theme="1"/>
        <rFont val="Arial"/>
        <family val="2"/>
      </rPr>
      <t>70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-74</t>
    </r>
    <r>
      <rPr>
        <sz val="10"/>
        <color theme="1"/>
        <rFont val="游ゴシック"/>
        <family val="2"/>
        <charset val="128"/>
      </rPr>
      <t>歳</t>
    </r>
  </si>
  <si>
    <r>
      <rPr>
        <sz val="10"/>
        <color theme="1"/>
        <rFont val="游ゴシック"/>
        <family val="2"/>
        <charset val="128"/>
      </rPr>
      <t>（再掲）</t>
    </r>
    <r>
      <rPr>
        <sz val="10"/>
        <color theme="1"/>
        <rFont val="Arial"/>
        <family val="2"/>
      </rPr>
      <t>75</t>
    </r>
    <r>
      <rPr>
        <sz val="10"/>
        <color theme="1"/>
        <rFont val="游ゴシック"/>
        <family val="2"/>
        <charset val="128"/>
      </rPr>
      <t>歳</t>
    </r>
    <r>
      <rPr>
        <sz val="10"/>
        <color theme="1"/>
        <rFont val="Arial"/>
        <family val="2"/>
      </rPr>
      <t>-79</t>
    </r>
    <r>
      <rPr>
        <sz val="10"/>
        <color theme="1"/>
        <rFont val="游ゴシック"/>
        <family val="2"/>
        <charset val="128"/>
      </rPr>
      <t>歳</t>
    </r>
  </si>
  <si>
    <r>
      <rPr>
        <sz val="10"/>
        <color theme="1"/>
        <rFont val="游ゴシック"/>
        <family val="2"/>
        <charset val="128"/>
      </rPr>
      <t>（再掲）</t>
    </r>
    <r>
      <rPr>
        <sz val="10"/>
        <color theme="1"/>
        <rFont val="Arial"/>
        <family val="2"/>
      </rPr>
      <t>80</t>
    </r>
    <r>
      <rPr>
        <sz val="10"/>
        <color theme="1"/>
        <rFont val="游ゴシック"/>
        <family val="2"/>
        <charset val="128"/>
      </rPr>
      <t>歳以上</t>
    </r>
  </si>
  <si>
    <r>
      <t>2016</t>
    </r>
    <r>
      <rPr>
        <sz val="10"/>
        <color theme="1"/>
        <rFont val="游ゴシック"/>
        <family val="2"/>
        <charset val="128"/>
      </rPr>
      <t>年</t>
    </r>
  </si>
  <si>
    <r>
      <t>2015</t>
    </r>
    <r>
      <rPr>
        <sz val="10"/>
        <color theme="1"/>
        <rFont val="游ゴシック"/>
        <family val="2"/>
        <charset val="128"/>
      </rPr>
      <t>年</t>
    </r>
  </si>
  <si>
    <r>
      <t>2014</t>
    </r>
    <r>
      <rPr>
        <sz val="10"/>
        <color theme="1"/>
        <rFont val="游ゴシック"/>
        <family val="2"/>
        <charset val="128"/>
      </rPr>
      <t>年</t>
    </r>
  </si>
  <si>
    <r>
      <t>2013</t>
    </r>
    <r>
      <rPr>
        <sz val="10"/>
        <color theme="1"/>
        <rFont val="游ゴシック"/>
        <family val="2"/>
        <charset val="128"/>
      </rPr>
      <t>年</t>
    </r>
  </si>
  <si>
    <r>
      <t>2012</t>
    </r>
    <r>
      <rPr>
        <sz val="10"/>
        <color theme="1"/>
        <rFont val="游ゴシック"/>
        <family val="2"/>
        <charset val="128"/>
      </rPr>
      <t>年</t>
    </r>
  </si>
  <si>
    <r>
      <t>2011</t>
    </r>
    <r>
      <rPr>
        <sz val="10"/>
        <color theme="1"/>
        <rFont val="游ゴシック"/>
        <family val="2"/>
        <charset val="128"/>
      </rPr>
      <t>年</t>
    </r>
  </si>
  <si>
    <r>
      <t>2010</t>
    </r>
    <r>
      <rPr>
        <sz val="10"/>
        <color theme="1"/>
        <rFont val="游ゴシック"/>
        <family val="2"/>
        <charset val="128"/>
      </rPr>
      <t>年</t>
    </r>
  </si>
  <si>
    <t>K</t>
    <phoneticPr fontId="25"/>
  </si>
  <si>
    <t>dx/dt</t>
    <phoneticPr fontId="25"/>
  </si>
  <si>
    <t>売上実績</t>
    <rPh sb="0" eb="2">
      <t>ウリアゲ</t>
    </rPh>
    <rPh sb="2" eb="4">
      <t>ジッセキ</t>
    </rPh>
    <phoneticPr fontId="25"/>
  </si>
  <si>
    <t>t</t>
    <phoneticPr fontId="25"/>
  </si>
  <si>
    <r>
      <rPr>
        <sz val="10"/>
        <rFont val="ＭＳ Ｐゴシック"/>
        <family val="3"/>
        <charset val="128"/>
      </rPr>
      <t>経過年数の逆数α</t>
    </r>
    <r>
      <rPr>
        <sz val="10"/>
        <rFont val="Arial"/>
        <family val="2"/>
      </rPr>
      <t>/t</t>
    </r>
    <rPh sb="0" eb="4">
      <t>ケイカネンスウ</t>
    </rPh>
    <rPh sb="5" eb="7">
      <t>ギャクスウ</t>
    </rPh>
    <phoneticPr fontId="25"/>
  </si>
  <si>
    <t>売上α/t</t>
    <rPh sb="0" eb="2">
      <t>ウリアゲ</t>
    </rPh>
    <phoneticPr fontId="25"/>
  </si>
  <si>
    <t>変化率</t>
    <rPh sb="0" eb="3">
      <t>ヘンカリツ</t>
    </rPh>
    <phoneticPr fontId="25"/>
  </si>
  <si>
    <t>売上 実績</t>
    <rPh sb="3" eb="5">
      <t>ジッセキ</t>
    </rPh>
    <phoneticPr fontId="25"/>
  </si>
  <si>
    <t>α</t>
    <phoneticPr fontId="25"/>
  </si>
  <si>
    <t>r</t>
    <phoneticPr fontId="25"/>
  </si>
  <si>
    <t>売上高、店舗数推移｜セブン‐イレブン～近くて便利～ (sej.co.jp)</t>
  </si>
  <si>
    <t>元データ：</t>
    <rPh sb="0" eb="1">
      <t>モト</t>
    </rPh>
    <phoneticPr fontId="25"/>
  </si>
  <si>
    <t xml:space="preserve">    答していた世帯があったためと考えられる。</t>
    <rPh sb="4" eb="5">
      <t>トウ</t>
    </rPh>
    <rPh sb="9" eb="11">
      <t>セタイ</t>
    </rPh>
    <rPh sb="18" eb="19">
      <t>カンガ</t>
    </rPh>
    <phoneticPr fontId="25"/>
  </si>
  <si>
    <t>　　したもの」の減少は、新車で購入しながら保有年数の経った乗用車について17年度以前は「中古車」と回</t>
    <rPh sb="8" eb="10">
      <t>ゲンショウ</t>
    </rPh>
    <rPh sb="12" eb="14">
      <t>シンシャ</t>
    </rPh>
    <rPh sb="15" eb="17">
      <t>コウニュウ</t>
    </rPh>
    <rPh sb="21" eb="23">
      <t>ホユウ</t>
    </rPh>
    <rPh sb="23" eb="25">
      <t>ネンスウ</t>
    </rPh>
    <rPh sb="26" eb="27">
      <t>タ</t>
    </rPh>
    <rPh sb="29" eb="32">
      <t>ジョウヨウシャ</t>
    </rPh>
    <rPh sb="38" eb="40">
      <t>ネンド</t>
    </rPh>
    <rPh sb="40" eb="42">
      <t>イゼン</t>
    </rPh>
    <rPh sb="44" eb="47">
      <t>チュウコシャ</t>
    </rPh>
    <rPh sb="49" eb="50">
      <t>カイ</t>
    </rPh>
    <phoneticPr fontId="25"/>
  </si>
  <si>
    <t>　　たもの」及び「中古車で購入したもの」と品目名をより分かり易いものに変更した。18年度の「中古車で購入</t>
    <rPh sb="6" eb="7">
      <t>オヨ</t>
    </rPh>
    <rPh sb="42" eb="44">
      <t>ネンド</t>
    </rPh>
    <rPh sb="46" eb="49">
      <t>チュウコシャ</t>
    </rPh>
    <rPh sb="50" eb="52">
      <t>コウニュウ</t>
    </rPh>
    <phoneticPr fontId="25"/>
  </si>
  <si>
    <t>2．平成18年度調査票において「乗用車」の内訳項目をそれまでの「新車」及び「中古車」から「新車で購入し</t>
    <rPh sb="35" eb="36">
      <t>オヨ</t>
    </rPh>
    <phoneticPr fontId="25"/>
  </si>
  <si>
    <t>1．小文字は非農家で、38年以前は都市のみ。</t>
    <phoneticPr fontId="25"/>
  </si>
  <si>
    <t>小文字は非農家で、38年以前は都市のみ。</t>
  </si>
  <si>
    <t xml:space="preserve">(注) 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</si>
  <si>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</si>
  <si>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</si>
  <si>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</si>
  <si>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</si>
  <si>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</si>
  <si>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</si>
  <si>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</si>
  <si>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</si>
  <si>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</si>
  <si>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</si>
  <si>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</si>
  <si>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</si>
  <si>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</si>
  <si>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3</t>
    <phoneticPr fontId="25"/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</si>
  <si>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</si>
  <si>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</si>
  <si>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</si>
  <si>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</si>
  <si>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</si>
  <si>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</si>
  <si>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</si>
  <si>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</si>
  <si>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</si>
  <si>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</si>
  <si>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</si>
  <si>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</si>
  <si>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3</t>
  </si>
  <si>
    <t>1993</t>
  </si>
  <si>
    <t>1992</t>
  </si>
  <si>
    <t>1991</t>
  </si>
  <si>
    <t>1990</t>
  </si>
  <si>
    <t>1989</t>
  </si>
  <si>
    <t>元年</t>
    <rPh sb="0" eb="1">
      <t>ガン</t>
    </rPh>
    <rPh sb="1" eb="2">
      <t>ネン</t>
    </rPh>
    <phoneticPr fontId="25"/>
  </si>
  <si>
    <t>平成</t>
    <rPh sb="0" eb="2">
      <t>ヘイセイ</t>
    </rPh>
    <phoneticPr fontId="25"/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</si>
  <si>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</si>
  <si>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</si>
  <si>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</si>
  <si>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</si>
  <si>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</si>
  <si>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</si>
  <si>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</si>
  <si>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</si>
  <si>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</si>
  <si>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</si>
  <si>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</si>
  <si>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</si>
  <si>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2</t>
    <phoneticPr fontId="25"/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</si>
  <si>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</si>
  <si>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</si>
  <si>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</si>
  <si>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</si>
  <si>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</si>
  <si>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</si>
  <si>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</si>
  <si>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</si>
  <si>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</si>
  <si>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</si>
  <si>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</si>
  <si>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</si>
  <si>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2</t>
  </si>
  <si>
    <t>1964</t>
  </si>
  <si>
    <t>1963</t>
  </si>
  <si>
    <t>1962</t>
  </si>
  <si>
    <t>1961</t>
  </si>
  <si>
    <t>　　</t>
  </si>
  <si>
    <t>1960</t>
    <phoneticPr fontId="25"/>
  </si>
  <si>
    <t>2月</t>
    <phoneticPr fontId="25"/>
  </si>
  <si>
    <t>35年</t>
    <rPh sb="2" eb="3">
      <t>ネン</t>
    </rPh>
    <phoneticPr fontId="25"/>
  </si>
  <si>
    <t>昭和</t>
    <rPh sb="0" eb="2">
      <t>ショウワ</t>
    </rPh>
    <phoneticPr fontId="25"/>
  </si>
  <si>
    <t>薄型テレビ（液晶、プラズマ等）　</t>
    <rPh sb="0" eb="2">
      <t>ウスガタ</t>
    </rPh>
    <rPh sb="6" eb="8">
      <t>エキショウ</t>
    </rPh>
    <rPh sb="13" eb="14">
      <t>トウ</t>
    </rPh>
    <phoneticPr fontId="25"/>
  </si>
  <si>
    <t>乗用車</t>
    <phoneticPr fontId="25"/>
  </si>
  <si>
    <t>携帯電話</t>
  </si>
  <si>
    <t>ファクシミリ</t>
  </si>
  <si>
    <t>パソコン</t>
  </si>
  <si>
    <t>デジタルカメラ</t>
    <phoneticPr fontId="25"/>
  </si>
  <si>
    <t>ビデオカメラ</t>
  </si>
  <si>
    <t>DVD・ブルーレイ</t>
    <phoneticPr fontId="25"/>
  </si>
  <si>
    <t>カラーテレビ</t>
  </si>
  <si>
    <t>空気清浄機</t>
    <rPh sb="0" eb="2">
      <t>クウキ</t>
    </rPh>
    <rPh sb="2" eb="5">
      <t>セイジョウキ</t>
    </rPh>
    <phoneticPr fontId="25"/>
  </si>
  <si>
    <t>ルームエアコン</t>
    <phoneticPr fontId="25"/>
  </si>
  <si>
    <t>ファンヒーター</t>
    <phoneticPr fontId="25"/>
  </si>
  <si>
    <t>食器洗い機</t>
    <rPh sb="0" eb="3">
      <t>ショッキアラ</t>
    </rPh>
    <rPh sb="4" eb="5">
      <t>キ</t>
    </rPh>
    <phoneticPr fontId="25"/>
  </si>
  <si>
    <t>衣類乾燥機</t>
  </si>
  <si>
    <t>温 水 器</t>
    <phoneticPr fontId="25"/>
  </si>
  <si>
    <t>ｼｽﾃﾑｷｯﾁﾝ</t>
    <phoneticPr fontId="25"/>
  </si>
  <si>
    <t>洗髪洗面化粧台</t>
    <rPh sb="2" eb="4">
      <t>センメン</t>
    </rPh>
    <phoneticPr fontId="25"/>
  </si>
  <si>
    <t>温水洗浄便座</t>
    <rPh sb="4" eb="5">
      <t>ベン</t>
    </rPh>
    <phoneticPr fontId="25"/>
  </si>
  <si>
    <t>　</t>
    <phoneticPr fontId="25"/>
  </si>
  <si>
    <t>(単位：％)</t>
  </si>
  <si>
    <t>第８表　主要耐久消費財の普及率（一般世帯） （平成24年３月末現在）つづき</t>
    <phoneticPr fontId="25"/>
  </si>
  <si>
    <t>第８表　主要耐久消費財の普及率（一般世帯） （平成24年３月末現在）</t>
    <phoneticPr fontId="25"/>
  </si>
  <si>
    <t>6．平成19年3月調査から「乗用車」の内訳を「新車で購入したもの」及び「中古車で購入したもの」に変更（それまでは「新車」及び「中古車」）。</t>
    <rPh sb="8" eb="9">
      <t>ガツ</t>
    </rPh>
    <rPh sb="9" eb="11">
      <t>チョウサ</t>
    </rPh>
    <rPh sb="48" eb="50">
      <t>ヘンコウ</t>
    </rPh>
    <phoneticPr fontId="25"/>
  </si>
  <si>
    <t>　 レコーダー」に統合、　「携帯電話」を「スマートフォン」と「スマートフォン以外」に分割、「タブレット型端末」を追加。</t>
    <rPh sb="9" eb="11">
      <t>トウゴウ</t>
    </rPh>
    <phoneticPr fontId="25"/>
  </si>
  <si>
    <t>6．「カラーテレビ」のうち、「ブラウン管テレビ」は平成25年3月調査で調査終了。</t>
    <rPh sb="19" eb="20">
      <t>カン</t>
    </rPh>
    <rPh sb="25" eb="27">
      <t>ヘイセイ</t>
    </rPh>
    <rPh sb="29" eb="30">
      <t>ネン</t>
    </rPh>
    <rPh sb="31" eb="32">
      <t>ガツ</t>
    </rPh>
    <rPh sb="32" eb="34">
      <t>チョウサ</t>
    </rPh>
    <rPh sb="35" eb="37">
      <t>チョウサ</t>
    </rPh>
    <rPh sb="37" eb="39">
      <t>シュウリョウ</t>
    </rPh>
    <phoneticPr fontId="25"/>
  </si>
  <si>
    <t>5．平成26年3月調査より、次の変更を行った。「光ディスクプレーヤー・レコーダー」のうち「DVDプレーヤー」と「DVDレコーダー」は「DVDプレーヤー・</t>
    <rPh sb="2" eb="4">
      <t>ヘイセイ</t>
    </rPh>
    <rPh sb="6" eb="7">
      <t>ネン</t>
    </rPh>
    <rPh sb="8" eb="9">
      <t>ガツ</t>
    </rPh>
    <rPh sb="9" eb="11">
      <t>チョウサ</t>
    </rPh>
    <rPh sb="14" eb="15">
      <t>ツギ</t>
    </rPh>
    <rPh sb="16" eb="18">
      <t>ヘンコウ</t>
    </rPh>
    <rPh sb="19" eb="20">
      <t>オコナ</t>
    </rPh>
    <rPh sb="24" eb="25">
      <t>ヒカリ</t>
    </rPh>
    <phoneticPr fontId="25"/>
  </si>
  <si>
    <t>5．「衣類乾燥機」は、平成26年3月調査から「洗濯機一体型」と「その他（浴室乾燥機含む）」に分割。</t>
    <rPh sb="3" eb="5">
      <t>イルイ</t>
    </rPh>
    <rPh sb="5" eb="8">
      <t>カンソウキ</t>
    </rPh>
    <rPh sb="11" eb="13">
      <t>ヘイセイ</t>
    </rPh>
    <rPh sb="15" eb="16">
      <t>ネン</t>
    </rPh>
    <rPh sb="17" eb="18">
      <t>ガツ</t>
    </rPh>
    <rPh sb="18" eb="20">
      <t>チョウサ</t>
    </rPh>
    <rPh sb="23" eb="26">
      <t>センタクキ</t>
    </rPh>
    <rPh sb="26" eb="29">
      <t>イッタイガタ</t>
    </rPh>
    <rPh sb="34" eb="35">
      <t>タ</t>
    </rPh>
    <rPh sb="36" eb="38">
      <t>ヨクシツ</t>
    </rPh>
    <rPh sb="38" eb="41">
      <t>カンソウキ</t>
    </rPh>
    <rPh sb="41" eb="42">
      <t>フク</t>
    </rPh>
    <rPh sb="46" eb="48">
      <t>ブンカツ</t>
    </rPh>
    <phoneticPr fontId="25"/>
  </si>
  <si>
    <t>4．１世帯で複数台保有していても、1台としてカウントした保有台数の合計を集計世帯数で除した値に100を乗じて算出。</t>
    <phoneticPr fontId="25"/>
  </si>
  <si>
    <t>　　「『消費動向調査（試験調査）』（平成24年度実施）（http://www.esri.cao.go.jp/jp/stat/shouhi/shiken2012/shikenchousa.html）を参照。</t>
    <phoneticPr fontId="25"/>
  </si>
  <si>
    <t>　　ては、「『消費動向調査（試験調査）』（平成24年度実施）（http://www.esri.cao.go.jp/jp/stat/shouhi/shiken2012/shikenchousa.html）を参照。</t>
    <phoneticPr fontId="25"/>
  </si>
  <si>
    <t>　　www.esri.cao.go.jp/jp/stat/shouhi/yuusouka2.html）を参照。また、調査方法等の変更に先立ち、試験調査を実施。試験調査の詳細については、</t>
    <phoneticPr fontId="25"/>
  </si>
  <si>
    <t>　　www.esri.cao.go.jp/jp/stat/shouhi/yuusouka2.html）を参照。また、調査方法等の変更に先立ち、試験調査を実施。試験調査の詳細につい</t>
    <phoneticPr fontId="25"/>
  </si>
  <si>
    <t>3. 平成25年度（2013年度）から調査方法等を変更している。変更の詳細については「平成25年４月調査以降の変更について」 （http://</t>
    <rPh sb="49" eb="50">
      <t>ガツ</t>
    </rPh>
    <phoneticPr fontId="31"/>
  </si>
  <si>
    <t>2．年度末（３月末）現在。ただし、昭和51年度までは３月に調査を実施していなかったため、２月末現在。</t>
    <rPh sb="17" eb="19">
      <t>ショウワ</t>
    </rPh>
    <rPh sb="21" eb="23">
      <t>ネンド</t>
    </rPh>
    <rPh sb="27" eb="28">
      <t>ガツ</t>
    </rPh>
    <rPh sb="29" eb="31">
      <t>チョウサ</t>
    </rPh>
    <rPh sb="32" eb="34">
      <t>ジッシ</t>
    </rPh>
    <rPh sb="45" eb="46">
      <t>ガツ</t>
    </rPh>
    <rPh sb="46" eb="47">
      <t>マツ</t>
    </rPh>
    <rPh sb="47" eb="49">
      <t>ゲンザイ</t>
    </rPh>
    <phoneticPr fontId="25"/>
  </si>
  <si>
    <t>1．小文字は非農家で、昭和38年以前は都市のみ。</t>
    <rPh sb="11" eb="13">
      <t>ショウワ</t>
    </rPh>
    <phoneticPr fontId="25"/>
  </si>
  <si>
    <t>3月</t>
    <rPh sb="1" eb="2">
      <t>ガツ</t>
    </rPh>
    <phoneticPr fontId="25"/>
  </si>
  <si>
    <t>(2018年)</t>
    <rPh sb="5" eb="6">
      <t>ネン</t>
    </rPh>
    <phoneticPr fontId="25"/>
  </si>
  <si>
    <t>30年</t>
    <rPh sb="2" eb="3">
      <t>ネン</t>
    </rPh>
    <phoneticPr fontId="25"/>
  </si>
  <si>
    <t>(2017年)</t>
    <rPh sb="5" eb="6">
      <t>ネン</t>
    </rPh>
    <phoneticPr fontId="25"/>
  </si>
  <si>
    <t>29年</t>
    <rPh sb="2" eb="3">
      <t>ネン</t>
    </rPh>
    <phoneticPr fontId="25"/>
  </si>
  <si>
    <t>(2016年)</t>
    <rPh sb="5" eb="6">
      <t>ネン</t>
    </rPh>
    <phoneticPr fontId="25"/>
  </si>
  <si>
    <t>28年</t>
    <rPh sb="2" eb="3">
      <t>ネン</t>
    </rPh>
    <phoneticPr fontId="25"/>
  </si>
  <si>
    <t>(2015年)</t>
    <rPh sb="5" eb="6">
      <t>ネン</t>
    </rPh>
    <phoneticPr fontId="25"/>
  </si>
  <si>
    <t>27年</t>
    <rPh sb="2" eb="3">
      <t>ネン</t>
    </rPh>
    <phoneticPr fontId="25"/>
  </si>
  <si>
    <t>(2014年)</t>
    <rPh sb="5" eb="6">
      <t>ネン</t>
    </rPh>
    <phoneticPr fontId="25"/>
  </si>
  <si>
    <t>26年</t>
    <rPh sb="2" eb="3">
      <t>ネン</t>
    </rPh>
    <phoneticPr fontId="25"/>
  </si>
  <si>
    <t>(2013年)</t>
    <rPh sb="5" eb="6">
      <t>ネン</t>
    </rPh>
    <phoneticPr fontId="25"/>
  </si>
  <si>
    <t>25年</t>
    <rPh sb="2" eb="3">
      <t>ネン</t>
    </rPh>
    <phoneticPr fontId="25"/>
  </si>
  <si>
    <t>(2012年)</t>
    <rPh sb="5" eb="6">
      <t>ネン</t>
    </rPh>
    <phoneticPr fontId="25"/>
  </si>
  <si>
    <t>24年</t>
    <rPh sb="2" eb="3">
      <t>ネン</t>
    </rPh>
    <phoneticPr fontId="25"/>
  </si>
  <si>
    <t>(2011年)</t>
    <rPh sb="5" eb="6">
      <t>ネン</t>
    </rPh>
    <phoneticPr fontId="25"/>
  </si>
  <si>
    <t>23年</t>
    <rPh sb="2" eb="3">
      <t>ネン</t>
    </rPh>
    <phoneticPr fontId="25"/>
  </si>
  <si>
    <t>(2010年)</t>
    <rPh sb="5" eb="6">
      <t>ネン</t>
    </rPh>
    <phoneticPr fontId="25"/>
  </si>
  <si>
    <t>22年</t>
    <rPh sb="2" eb="3">
      <t>ネン</t>
    </rPh>
    <phoneticPr fontId="25"/>
  </si>
  <si>
    <t>(2009年)</t>
    <rPh sb="5" eb="6">
      <t>ネン</t>
    </rPh>
    <phoneticPr fontId="25"/>
  </si>
  <si>
    <t>21年</t>
    <rPh sb="2" eb="3">
      <t>ネン</t>
    </rPh>
    <phoneticPr fontId="25"/>
  </si>
  <si>
    <t>(2008年)</t>
    <rPh sb="5" eb="6">
      <t>ネン</t>
    </rPh>
    <phoneticPr fontId="25"/>
  </si>
  <si>
    <t>20年</t>
    <rPh sb="2" eb="3">
      <t>ネン</t>
    </rPh>
    <phoneticPr fontId="25"/>
  </si>
  <si>
    <t>(2007年)</t>
    <rPh sb="5" eb="6">
      <t>ネン</t>
    </rPh>
    <phoneticPr fontId="25"/>
  </si>
  <si>
    <t>19年</t>
    <rPh sb="2" eb="3">
      <t>ネン</t>
    </rPh>
    <phoneticPr fontId="25"/>
  </si>
  <si>
    <t>(2006年)</t>
    <rPh sb="5" eb="6">
      <t>ネン</t>
    </rPh>
    <phoneticPr fontId="25"/>
  </si>
  <si>
    <t>18年</t>
    <rPh sb="2" eb="3">
      <t>ネン</t>
    </rPh>
    <phoneticPr fontId="25"/>
  </si>
  <si>
    <t>(2005年)</t>
    <rPh sb="5" eb="6">
      <t>ネン</t>
    </rPh>
    <phoneticPr fontId="25"/>
  </si>
  <si>
    <t>17年</t>
    <rPh sb="2" eb="3">
      <t>ネン</t>
    </rPh>
    <phoneticPr fontId="25"/>
  </si>
  <si>
    <t>(2004年)</t>
    <rPh sb="5" eb="6">
      <t>ネン</t>
    </rPh>
    <phoneticPr fontId="25"/>
  </si>
  <si>
    <t>16年</t>
    <rPh sb="2" eb="3">
      <t>ネン</t>
    </rPh>
    <phoneticPr fontId="25"/>
  </si>
  <si>
    <t>(2003年)</t>
    <rPh sb="5" eb="6">
      <t>ネン</t>
    </rPh>
    <phoneticPr fontId="25"/>
  </si>
  <si>
    <t>15年</t>
    <rPh sb="2" eb="3">
      <t>ネン</t>
    </rPh>
    <phoneticPr fontId="25"/>
  </si>
  <si>
    <t>(2002年)</t>
    <rPh sb="5" eb="6">
      <t>ネン</t>
    </rPh>
    <phoneticPr fontId="25"/>
  </si>
  <si>
    <t>14年</t>
    <rPh sb="2" eb="3">
      <t>ネン</t>
    </rPh>
    <phoneticPr fontId="25"/>
  </si>
  <si>
    <t>(2001年)</t>
    <rPh sb="5" eb="6">
      <t>ネン</t>
    </rPh>
    <phoneticPr fontId="25"/>
  </si>
  <si>
    <t>13年</t>
    <rPh sb="2" eb="3">
      <t>ネン</t>
    </rPh>
    <phoneticPr fontId="25"/>
  </si>
  <si>
    <t>(2000年)</t>
    <rPh sb="5" eb="6">
      <t>ネン</t>
    </rPh>
    <phoneticPr fontId="25"/>
  </si>
  <si>
    <t>12年</t>
    <rPh sb="2" eb="3">
      <t>ネン</t>
    </rPh>
    <phoneticPr fontId="25"/>
  </si>
  <si>
    <t>(1999年)</t>
    <rPh sb="5" eb="6">
      <t>ネン</t>
    </rPh>
    <phoneticPr fontId="25"/>
  </si>
  <si>
    <t>11年</t>
    <rPh sb="2" eb="3">
      <t>ネン</t>
    </rPh>
    <phoneticPr fontId="25"/>
  </si>
  <si>
    <t>(1998年)</t>
    <rPh sb="5" eb="6">
      <t>ネン</t>
    </rPh>
    <phoneticPr fontId="25"/>
  </si>
  <si>
    <t>10年</t>
    <rPh sb="2" eb="3">
      <t>ネン</t>
    </rPh>
    <phoneticPr fontId="25"/>
  </si>
  <si>
    <t>(1997年)</t>
    <rPh sb="5" eb="6">
      <t>ネン</t>
    </rPh>
    <phoneticPr fontId="25"/>
  </si>
  <si>
    <t>9年</t>
    <rPh sb="1" eb="2">
      <t>ネン</t>
    </rPh>
    <phoneticPr fontId="25"/>
  </si>
  <si>
    <t>(1996年)</t>
    <rPh sb="5" eb="6">
      <t>ネン</t>
    </rPh>
    <phoneticPr fontId="25"/>
  </si>
  <si>
    <t>8年</t>
    <rPh sb="1" eb="2">
      <t>ネン</t>
    </rPh>
    <phoneticPr fontId="25"/>
  </si>
  <si>
    <t>(1995年)</t>
    <rPh sb="5" eb="6">
      <t>ネン</t>
    </rPh>
    <phoneticPr fontId="25"/>
  </si>
  <si>
    <t>7年</t>
    <rPh sb="1" eb="2">
      <t>ネン</t>
    </rPh>
    <phoneticPr fontId="25"/>
  </si>
  <si>
    <t>(1994年)</t>
    <rPh sb="5" eb="6">
      <t>ネン</t>
    </rPh>
    <phoneticPr fontId="25"/>
  </si>
  <si>
    <t>6年</t>
    <rPh sb="1" eb="2">
      <t>ネン</t>
    </rPh>
    <phoneticPr fontId="25"/>
  </si>
  <si>
    <t>(1993年)</t>
    <rPh sb="5" eb="6">
      <t>ネン</t>
    </rPh>
    <phoneticPr fontId="25"/>
  </si>
  <si>
    <t>5年</t>
    <rPh sb="1" eb="2">
      <t>ネン</t>
    </rPh>
    <phoneticPr fontId="25"/>
  </si>
  <si>
    <t>(1992年)</t>
    <rPh sb="5" eb="6">
      <t>ネン</t>
    </rPh>
    <phoneticPr fontId="25"/>
  </si>
  <si>
    <t>4年</t>
    <rPh sb="1" eb="2">
      <t>ネン</t>
    </rPh>
    <phoneticPr fontId="25"/>
  </si>
  <si>
    <t>(1991年)</t>
    <rPh sb="5" eb="6">
      <t>ネン</t>
    </rPh>
    <phoneticPr fontId="25"/>
  </si>
  <si>
    <t>3年</t>
    <rPh sb="1" eb="2">
      <t>ネン</t>
    </rPh>
    <phoneticPr fontId="25"/>
  </si>
  <si>
    <t>(1990年)</t>
    <rPh sb="5" eb="6">
      <t>ネン</t>
    </rPh>
    <phoneticPr fontId="25"/>
  </si>
  <si>
    <t>2年</t>
    <rPh sb="1" eb="2">
      <t>ネン</t>
    </rPh>
    <phoneticPr fontId="25"/>
  </si>
  <si>
    <t>(1989年)</t>
    <rPh sb="5" eb="6">
      <t>ネン</t>
    </rPh>
    <phoneticPr fontId="25"/>
  </si>
  <si>
    <t>(1988年)</t>
    <rPh sb="5" eb="6">
      <t>ネン</t>
    </rPh>
    <phoneticPr fontId="25"/>
  </si>
  <si>
    <t>63年</t>
    <rPh sb="2" eb="3">
      <t>ネン</t>
    </rPh>
    <phoneticPr fontId="25"/>
  </si>
  <si>
    <t>(1987年)</t>
    <rPh sb="5" eb="6">
      <t>ネン</t>
    </rPh>
    <phoneticPr fontId="25"/>
  </si>
  <si>
    <t>62年</t>
    <rPh sb="2" eb="3">
      <t>ネン</t>
    </rPh>
    <phoneticPr fontId="25"/>
  </si>
  <si>
    <t>(1986年)</t>
    <rPh sb="5" eb="6">
      <t>ネン</t>
    </rPh>
    <phoneticPr fontId="25"/>
  </si>
  <si>
    <t>61年</t>
    <rPh sb="2" eb="3">
      <t>ネン</t>
    </rPh>
    <phoneticPr fontId="25"/>
  </si>
  <si>
    <t>(1985年)</t>
    <rPh sb="5" eb="6">
      <t>ネン</t>
    </rPh>
    <phoneticPr fontId="25"/>
  </si>
  <si>
    <t>60年</t>
    <rPh sb="2" eb="3">
      <t>ネン</t>
    </rPh>
    <phoneticPr fontId="25"/>
  </si>
  <si>
    <t>(1984年)</t>
    <rPh sb="5" eb="6">
      <t>ネン</t>
    </rPh>
    <phoneticPr fontId="25"/>
  </si>
  <si>
    <t>59年</t>
    <rPh sb="2" eb="3">
      <t>ネン</t>
    </rPh>
    <phoneticPr fontId="25"/>
  </si>
  <si>
    <t>(1983年)</t>
    <rPh sb="5" eb="6">
      <t>ネン</t>
    </rPh>
    <phoneticPr fontId="25"/>
  </si>
  <si>
    <t>58年</t>
    <rPh sb="2" eb="3">
      <t>ネン</t>
    </rPh>
    <phoneticPr fontId="25"/>
  </si>
  <si>
    <t>(1982年)</t>
    <rPh sb="5" eb="6">
      <t>ネン</t>
    </rPh>
    <phoneticPr fontId="25"/>
  </si>
  <si>
    <t>57年</t>
    <rPh sb="2" eb="3">
      <t>ネン</t>
    </rPh>
    <phoneticPr fontId="25"/>
  </si>
  <si>
    <t>(1981年)</t>
    <rPh sb="5" eb="6">
      <t>ネン</t>
    </rPh>
    <phoneticPr fontId="25"/>
  </si>
  <si>
    <t>56年</t>
    <rPh sb="2" eb="3">
      <t>ネン</t>
    </rPh>
    <phoneticPr fontId="25"/>
  </si>
  <si>
    <t>(1980年)</t>
    <rPh sb="5" eb="6">
      <t>ネン</t>
    </rPh>
    <phoneticPr fontId="25"/>
  </si>
  <si>
    <t>55年</t>
    <rPh sb="2" eb="3">
      <t>ネン</t>
    </rPh>
    <phoneticPr fontId="25"/>
  </si>
  <si>
    <t>(1979年)</t>
    <rPh sb="5" eb="6">
      <t>ネン</t>
    </rPh>
    <phoneticPr fontId="25"/>
  </si>
  <si>
    <t>54年</t>
    <rPh sb="2" eb="3">
      <t>ネン</t>
    </rPh>
    <phoneticPr fontId="25"/>
  </si>
  <si>
    <t>(1978年)</t>
    <rPh sb="5" eb="6">
      <t>ネン</t>
    </rPh>
    <phoneticPr fontId="25"/>
  </si>
  <si>
    <t>53年</t>
    <rPh sb="2" eb="3">
      <t>ネン</t>
    </rPh>
    <phoneticPr fontId="25"/>
  </si>
  <si>
    <t>2月</t>
  </si>
  <si>
    <t>(1977年)</t>
    <rPh sb="5" eb="6">
      <t>ネン</t>
    </rPh>
    <phoneticPr fontId="25"/>
  </si>
  <si>
    <t>52年</t>
    <rPh sb="2" eb="3">
      <t>ネン</t>
    </rPh>
    <phoneticPr fontId="25"/>
  </si>
  <si>
    <t>(1976年)</t>
    <rPh sb="5" eb="6">
      <t>ネン</t>
    </rPh>
    <phoneticPr fontId="25"/>
  </si>
  <si>
    <t>51年</t>
    <rPh sb="2" eb="3">
      <t>ネン</t>
    </rPh>
    <phoneticPr fontId="25"/>
  </si>
  <si>
    <t>(1975年)</t>
    <rPh sb="5" eb="6">
      <t>ネン</t>
    </rPh>
    <phoneticPr fontId="25"/>
  </si>
  <si>
    <t>50年</t>
    <rPh sb="2" eb="3">
      <t>ネン</t>
    </rPh>
    <phoneticPr fontId="25"/>
  </si>
  <si>
    <t>(1974年)</t>
    <rPh sb="5" eb="6">
      <t>ネン</t>
    </rPh>
    <phoneticPr fontId="25"/>
  </si>
  <si>
    <t>49年</t>
    <rPh sb="2" eb="3">
      <t>ネン</t>
    </rPh>
    <phoneticPr fontId="25"/>
  </si>
  <si>
    <t>(1973年)</t>
    <rPh sb="5" eb="6">
      <t>ネン</t>
    </rPh>
    <phoneticPr fontId="25"/>
  </si>
  <si>
    <t>48年</t>
    <rPh sb="2" eb="3">
      <t>ネン</t>
    </rPh>
    <phoneticPr fontId="25"/>
  </si>
  <si>
    <t xml:space="preserve"> </t>
  </si>
  <si>
    <t>(1972年)</t>
    <rPh sb="5" eb="6">
      <t>ネン</t>
    </rPh>
    <phoneticPr fontId="25"/>
  </si>
  <si>
    <t>47年</t>
    <rPh sb="2" eb="3">
      <t>ネン</t>
    </rPh>
    <phoneticPr fontId="25"/>
  </si>
  <si>
    <t>(1971年)</t>
    <rPh sb="5" eb="6">
      <t>ネン</t>
    </rPh>
    <phoneticPr fontId="25"/>
  </si>
  <si>
    <t>46年</t>
    <rPh sb="2" eb="3">
      <t>ネン</t>
    </rPh>
    <phoneticPr fontId="25"/>
  </si>
  <si>
    <t>(1970年)</t>
    <rPh sb="5" eb="6">
      <t>ネン</t>
    </rPh>
    <phoneticPr fontId="25"/>
  </si>
  <si>
    <t>45年</t>
    <rPh sb="2" eb="3">
      <t>ネン</t>
    </rPh>
    <phoneticPr fontId="25"/>
  </si>
  <si>
    <t>(1969年)</t>
    <rPh sb="5" eb="6">
      <t>ネン</t>
    </rPh>
    <phoneticPr fontId="25"/>
  </si>
  <si>
    <t>44年</t>
    <rPh sb="2" eb="3">
      <t>ネン</t>
    </rPh>
    <phoneticPr fontId="25"/>
  </si>
  <si>
    <t>(1968年)</t>
    <rPh sb="5" eb="6">
      <t>ネン</t>
    </rPh>
    <phoneticPr fontId="25"/>
  </si>
  <si>
    <t>43年</t>
    <rPh sb="2" eb="3">
      <t>ネン</t>
    </rPh>
    <phoneticPr fontId="25"/>
  </si>
  <si>
    <t>(1967年)</t>
    <rPh sb="5" eb="6">
      <t>ネン</t>
    </rPh>
    <phoneticPr fontId="25"/>
  </si>
  <si>
    <t>42年</t>
    <rPh sb="2" eb="3">
      <t>ネン</t>
    </rPh>
    <phoneticPr fontId="25"/>
  </si>
  <si>
    <t>(1966年)</t>
    <rPh sb="5" eb="6">
      <t>ネン</t>
    </rPh>
    <phoneticPr fontId="25"/>
  </si>
  <si>
    <t>41年</t>
    <rPh sb="2" eb="3">
      <t>ネン</t>
    </rPh>
    <phoneticPr fontId="25"/>
  </si>
  <si>
    <t>(1965年)</t>
    <rPh sb="5" eb="6">
      <t>ネン</t>
    </rPh>
    <phoneticPr fontId="25"/>
  </si>
  <si>
    <t>40年</t>
    <rPh sb="2" eb="3">
      <t>ネン</t>
    </rPh>
    <phoneticPr fontId="25"/>
  </si>
  <si>
    <t>(1964年)</t>
    <rPh sb="5" eb="6">
      <t>ネン</t>
    </rPh>
    <phoneticPr fontId="25"/>
  </si>
  <si>
    <t>39年</t>
    <rPh sb="2" eb="3">
      <t>ネン</t>
    </rPh>
    <phoneticPr fontId="25"/>
  </si>
  <si>
    <t>(1963年)</t>
    <rPh sb="5" eb="6">
      <t>ネン</t>
    </rPh>
    <phoneticPr fontId="25"/>
  </si>
  <si>
    <t>38年</t>
    <rPh sb="2" eb="3">
      <t>ネン</t>
    </rPh>
    <phoneticPr fontId="25"/>
  </si>
  <si>
    <t>(1962年)</t>
    <rPh sb="5" eb="6">
      <t>ネン</t>
    </rPh>
    <phoneticPr fontId="25"/>
  </si>
  <si>
    <t>37年</t>
    <rPh sb="2" eb="3">
      <t>ネン</t>
    </rPh>
    <phoneticPr fontId="25"/>
  </si>
  <si>
    <t>(1961年)</t>
    <rPh sb="5" eb="6">
      <t>ネン</t>
    </rPh>
    <phoneticPr fontId="25"/>
  </si>
  <si>
    <t>36年</t>
    <rPh sb="2" eb="3">
      <t>ネン</t>
    </rPh>
    <phoneticPr fontId="25"/>
  </si>
  <si>
    <t>(1960年)</t>
    <rPh sb="5" eb="6">
      <t>ネン</t>
    </rPh>
    <phoneticPr fontId="25"/>
  </si>
  <si>
    <t>中古車で
購入したもの</t>
    <rPh sb="5" eb="7">
      <t>コウニュウ</t>
    </rPh>
    <phoneticPr fontId="25"/>
  </si>
  <si>
    <t>新車で
購入したもの</t>
    <rPh sb="4" eb="6">
      <t>コウニュウ</t>
    </rPh>
    <phoneticPr fontId="25"/>
  </si>
  <si>
    <t>スマートフォン以外</t>
    <rPh sb="7" eb="9">
      <t>イガイ</t>
    </rPh>
    <phoneticPr fontId="25"/>
  </si>
  <si>
    <t>スマートフォン</t>
    <phoneticPr fontId="25"/>
  </si>
  <si>
    <t>ブルーレイ(プレーヤー・レコーダー)</t>
    <phoneticPr fontId="25"/>
  </si>
  <si>
    <t>DVD(プレーヤー・レコーダー)</t>
    <phoneticPr fontId="25"/>
  </si>
  <si>
    <t>DVDレコーダー（再生録画兼用機）</t>
    <rPh sb="9" eb="11">
      <t>サイセイ</t>
    </rPh>
    <rPh sb="11" eb="13">
      <t>ロクガ</t>
    </rPh>
    <rPh sb="13" eb="15">
      <t>ケンヨウ</t>
    </rPh>
    <rPh sb="15" eb="16">
      <t>キ</t>
    </rPh>
    <phoneticPr fontId="25"/>
  </si>
  <si>
    <t>DVDプレーヤー（再生専用機）</t>
    <rPh sb="9" eb="11">
      <t>サイセイ</t>
    </rPh>
    <rPh sb="11" eb="14">
      <t>センヨウキ</t>
    </rPh>
    <phoneticPr fontId="25"/>
  </si>
  <si>
    <t>薄型（液晶、 プラズマ等）　</t>
    <rPh sb="0" eb="2">
      <t>ウスガタ</t>
    </rPh>
    <rPh sb="3" eb="5">
      <t>エキショウ</t>
    </rPh>
    <rPh sb="11" eb="12">
      <t>トウ</t>
    </rPh>
    <phoneticPr fontId="25"/>
  </si>
  <si>
    <t>ブラウン管</t>
    <rPh sb="4" eb="5">
      <t>カン</t>
    </rPh>
    <phoneticPr fontId="25"/>
  </si>
  <si>
    <t>その他（浴室乾燥機含む）</t>
    <rPh sb="2" eb="3">
      <t>タ</t>
    </rPh>
    <rPh sb="4" eb="6">
      <t>ヨクシツ</t>
    </rPh>
    <rPh sb="6" eb="9">
      <t>カンソウキ</t>
    </rPh>
    <rPh sb="9" eb="10">
      <t>フク</t>
    </rPh>
    <phoneticPr fontId="25"/>
  </si>
  <si>
    <t>洗濯機一体型</t>
    <rPh sb="0" eb="3">
      <t>センタクキ</t>
    </rPh>
    <rPh sb="3" eb="5">
      <t>イッタイ</t>
    </rPh>
    <rPh sb="5" eb="6">
      <t>ガタ</t>
    </rPh>
    <phoneticPr fontId="25"/>
  </si>
  <si>
    <t>タブレット型
端末</t>
    <rPh sb="5" eb="6">
      <t>ガタ</t>
    </rPh>
    <rPh sb="7" eb="9">
      <t>タンマツ</t>
    </rPh>
    <phoneticPr fontId="25"/>
  </si>
  <si>
    <t>光ディスクプレーヤー・レコーダー</t>
    <rPh sb="0" eb="1">
      <t>ヒカリ</t>
    </rPh>
    <phoneticPr fontId="25"/>
  </si>
  <si>
    <t>主要耐久消費財の普及率の推移（二人以上の世帯）　(つづき)</t>
    <rPh sb="15" eb="17">
      <t>フタリ</t>
    </rPh>
    <rPh sb="17" eb="19">
      <t>イジョウ</t>
    </rPh>
    <phoneticPr fontId="25"/>
  </si>
  <si>
    <t>主要耐久消費財の普及率の推移（二人以上の世帯）</t>
    <rPh sb="0" eb="2">
      <t>シュヨウ</t>
    </rPh>
    <rPh sb="12" eb="14">
      <t>スイイ</t>
    </rPh>
    <rPh sb="15" eb="17">
      <t>フタリ</t>
    </rPh>
    <rPh sb="17" eb="19">
      <t>イジョウ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</si>
</sst>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%"/>
    <numFmt numFmtId="177" formatCode="0.000%"/>
    <numFmt numFmtId="178" formatCode="0.000"/>
    <numFmt numFmtId="179" formatCode="#,##0.000;[Red]\-#,##0.000"/>
    <numFmt numFmtId="180" formatCode="#,##0.0;[Red]\-#,##0.0"/>
    <numFmt numFmtId="181" formatCode="0.000_ "/>
    <numFmt numFmtId="182" formatCode="0.0"/>
    <numFmt numFmtId="190" formatCode="0.0_);[Red]\(0.0\)"/>
    <numFmt numFmtId="191" formatCode="0_ "/>
    <numFmt numFmtId="192" formatCode="0_);[Red]\(0\)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sz val="10"/>
      <name val="ＭＳ Ｐゴシック"/>
      <family val="3"/>
      <charset val="128"/>
    </font>
    <font>
      <sz val="8"/>
      <color theme="1"/>
      <name val="Arial"/>
      <family val="2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3"/>
      <charset val="128"/>
    </font>
    <font>
      <sz val="8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游ゴシック"/>
      <family val="2"/>
      <charset val="128"/>
    </font>
    <font>
      <sz val="9"/>
      <color theme="1"/>
      <name val="游ゴシック"/>
      <family val="2"/>
      <charset val="128"/>
    </font>
    <font>
      <vertAlign val="subscript"/>
      <sz val="8"/>
      <name val="Arial"/>
      <family val="2"/>
    </font>
    <font>
      <sz val="10"/>
      <name val="Arial"/>
      <family val="2"/>
    </font>
    <font>
      <sz val="8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3"/>
      <charset val="128"/>
    </font>
    <font>
      <sz val="10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/>
      <right/>
      <top/>
      <bottom style="double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hair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</cellStyleXfs>
  <cellXfs count="34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38" fontId="6" fillId="0" borderId="0" xfId="1" applyFont="1" applyFill="1">
      <alignment vertical="center"/>
    </xf>
    <xf numFmtId="0" fontId="2" fillId="0" borderId="1" xfId="0" applyFont="1" applyBorder="1" applyAlignment="1">
      <alignment horizontal="center" vertical="center"/>
    </xf>
    <xf numFmtId="177" fontId="5" fillId="0" borderId="0" xfId="2" applyNumberFormat="1" applyFont="1" applyFill="1">
      <alignment vertical="center"/>
    </xf>
    <xf numFmtId="0" fontId="6" fillId="0" borderId="1" xfId="0" applyFont="1" applyBorder="1" applyAlignment="1">
      <alignment horizontal="center" vertical="center"/>
    </xf>
    <xf numFmtId="179" fontId="5" fillId="0" borderId="0" xfId="1" applyNumberFormat="1" applyFont="1">
      <alignment vertical="center"/>
    </xf>
    <xf numFmtId="182" fontId="5" fillId="0" borderId="0" xfId="0" applyNumberFormat="1" applyFont="1">
      <alignment vertical="center"/>
    </xf>
    <xf numFmtId="0" fontId="6" fillId="0" borderId="0" xfId="0" applyFont="1" applyBorder="1" applyAlignment="1">
      <alignment horizontal="center" vertical="center"/>
    </xf>
    <xf numFmtId="176" fontId="5" fillId="0" borderId="0" xfId="2" applyNumberFormat="1" applyFont="1">
      <alignment vertical="center"/>
    </xf>
    <xf numFmtId="177" fontId="5" fillId="0" borderId="0" xfId="0" applyNumberFormat="1" applyFont="1">
      <alignment vertical="center"/>
    </xf>
    <xf numFmtId="177" fontId="5" fillId="0" borderId="0" xfId="2" applyNumberFormat="1" applyFont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180" fontId="6" fillId="0" borderId="1" xfId="1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5" fillId="0" borderId="0" xfId="0" applyNumberFormat="1" applyFont="1">
      <alignment vertical="center"/>
    </xf>
    <xf numFmtId="178" fontId="5" fillId="0" borderId="0" xfId="1" applyNumberFormat="1" applyFo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80" fontId="2" fillId="0" borderId="0" xfId="1" applyNumberFormat="1" applyFont="1">
      <alignment vertical="center"/>
    </xf>
    <xf numFmtId="179" fontId="2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180" fontId="20" fillId="0" borderId="0" xfId="1" applyNumberFormat="1" applyFont="1">
      <alignment vertical="center"/>
    </xf>
    <xf numFmtId="180" fontId="5" fillId="0" borderId="0" xfId="1" applyNumberFormat="1" applyFont="1">
      <alignment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1" applyNumberFormat="1" applyFont="1">
      <alignment vertical="center"/>
    </xf>
    <xf numFmtId="180" fontId="5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9" fontId="2" fillId="0" borderId="0" xfId="1" applyNumberFormat="1" applyFont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>
      <alignment horizontal="center" vertical="center"/>
    </xf>
    <xf numFmtId="180" fontId="23" fillId="0" borderId="0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82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2" fontId="5" fillId="0" borderId="0" xfId="0" applyNumberFormat="1" applyFont="1" applyFill="1">
      <alignment vertical="center"/>
    </xf>
    <xf numFmtId="179" fontId="5" fillId="0" borderId="0" xfId="1" applyNumberFormat="1" applyFont="1" applyFill="1">
      <alignment vertical="center"/>
    </xf>
    <xf numFmtId="181" fontId="5" fillId="0" borderId="0" xfId="0" applyNumberFormat="1" applyFont="1" applyFill="1">
      <alignment vertical="center"/>
    </xf>
    <xf numFmtId="178" fontId="5" fillId="0" borderId="0" xfId="1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38" fontId="2" fillId="0" borderId="0" xfId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80" fontId="2" fillId="0" borderId="0" xfId="1" applyNumberFormat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179" fontId="6" fillId="0" borderId="0" xfId="1" applyNumberFormat="1" applyFont="1" applyFill="1">
      <alignment vertical="center"/>
    </xf>
    <xf numFmtId="181" fontId="0" fillId="0" borderId="0" xfId="0" applyNumberFormat="1" applyFill="1">
      <alignment vertical="center"/>
    </xf>
    <xf numFmtId="0" fontId="13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1" fontId="0" fillId="0" borderId="0" xfId="0" applyNumberFormat="1" applyFill="1">
      <alignment vertical="center"/>
    </xf>
    <xf numFmtId="38" fontId="6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2" fillId="0" borderId="0" xfId="0" applyNumberFormat="1" applyFont="1" applyFill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80" fontId="3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82" fontId="2" fillId="0" borderId="1" xfId="0" applyNumberFormat="1" applyFont="1" applyFill="1" applyBorder="1">
      <alignment vertical="center"/>
    </xf>
    <xf numFmtId="179" fontId="2" fillId="0" borderId="0" xfId="1" applyNumberFormat="1" applyFont="1" applyFill="1">
      <alignment vertical="center"/>
    </xf>
    <xf numFmtId="38" fontId="15" fillId="0" borderId="1" xfId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81" fontId="5" fillId="0" borderId="1" xfId="1" applyNumberFormat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180" fontId="2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5" fillId="0" borderId="0" xfId="0" applyNumberFormat="1" applyFont="1" applyFill="1">
      <alignment vertical="center"/>
    </xf>
    <xf numFmtId="1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81" fontId="5" fillId="0" borderId="0" xfId="1" applyNumberFormat="1" applyFont="1" applyFill="1">
      <alignment vertical="center"/>
    </xf>
    <xf numFmtId="178" fontId="5" fillId="0" borderId="1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5" fillId="0" borderId="0" xfId="1" applyNumberFormat="1" applyFont="1" applyFill="1" applyBorder="1">
      <alignment vertical="center"/>
    </xf>
    <xf numFmtId="180" fontId="5" fillId="0" borderId="0" xfId="1" applyNumberFormat="1" applyFont="1" applyFill="1" applyBorder="1">
      <alignment vertical="center"/>
    </xf>
    <xf numFmtId="179" fontId="5" fillId="0" borderId="9" xfId="1" applyNumberFormat="1" applyFont="1" applyFill="1" applyBorder="1">
      <alignment vertical="center"/>
    </xf>
    <xf numFmtId="2" fontId="7" fillId="0" borderId="0" xfId="0" applyNumberFormat="1" applyFont="1" applyFill="1" applyAlignment="1">
      <alignment horizontal="center" vertical="center"/>
    </xf>
    <xf numFmtId="180" fontId="5" fillId="0" borderId="0" xfId="1" applyNumberFormat="1" applyFont="1" applyFill="1">
      <alignment vertical="center"/>
    </xf>
    <xf numFmtId="176" fontId="5" fillId="0" borderId="0" xfId="2" applyNumberFormat="1" applyFont="1" applyFill="1">
      <alignment vertical="center"/>
    </xf>
    <xf numFmtId="180" fontId="7" fillId="0" borderId="0" xfId="1" applyNumberFormat="1" applyFont="1" applyFill="1" applyAlignment="1">
      <alignment horizontal="right" vertical="center"/>
    </xf>
    <xf numFmtId="181" fontId="2" fillId="0" borderId="0" xfId="0" applyNumberFormat="1" applyFont="1" applyFill="1" applyAlignment="1">
      <alignment horizontal="right" vertical="center"/>
    </xf>
    <xf numFmtId="178" fontId="5" fillId="0" borderId="10" xfId="1" applyNumberFormat="1" applyFont="1" applyFill="1" applyBorder="1">
      <alignment vertical="center"/>
    </xf>
    <xf numFmtId="177" fontId="5" fillId="0" borderId="0" xfId="2" applyNumberFormat="1" applyFont="1" applyFill="1" applyBorder="1">
      <alignment vertical="center"/>
    </xf>
    <xf numFmtId="40" fontId="5" fillId="0" borderId="0" xfId="1" applyNumberFormat="1" applyFont="1" applyFill="1">
      <alignment vertical="center"/>
    </xf>
    <xf numFmtId="178" fontId="5" fillId="0" borderId="6" xfId="1" applyNumberFormat="1" applyFont="1" applyFill="1" applyBorder="1">
      <alignment vertical="center"/>
    </xf>
    <xf numFmtId="177" fontId="5" fillId="0" borderId="6" xfId="2" applyNumberFormat="1" applyFont="1" applyFill="1" applyBorder="1">
      <alignment vertical="center"/>
    </xf>
    <xf numFmtId="179" fontId="5" fillId="0" borderId="8" xfId="1" applyNumberFormat="1" applyFont="1" applyFill="1" applyBorder="1">
      <alignment vertical="center"/>
    </xf>
    <xf numFmtId="178" fontId="5" fillId="0" borderId="0" xfId="1" applyNumberFormat="1" applyFont="1" applyFill="1" applyBorder="1">
      <alignment vertical="center"/>
    </xf>
    <xf numFmtId="178" fontId="5" fillId="0" borderId="5" xfId="1" applyNumberFormat="1" applyFont="1" applyFill="1" applyBorder="1">
      <alignment vertical="center"/>
    </xf>
    <xf numFmtId="177" fontId="5" fillId="0" borderId="5" xfId="2" applyNumberFormat="1" applyFont="1" applyFill="1" applyBorder="1">
      <alignment vertical="center"/>
    </xf>
    <xf numFmtId="179" fontId="5" fillId="0" borderId="7" xfId="1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4" applyFont="1" applyAlignment="1">
      <alignment horizontal="right" vertical="center"/>
    </xf>
    <xf numFmtId="38" fontId="23" fillId="0" borderId="0" xfId="5" applyFont="1" applyFill="1" applyAlignment="1">
      <alignment horizontal="right" vertical="center"/>
    </xf>
    <xf numFmtId="0" fontId="23" fillId="0" borderId="0" xfId="4" applyFont="1" applyAlignment="1">
      <alignment horizontal="right" vertical="center"/>
    </xf>
    <xf numFmtId="0" fontId="10" fillId="0" borderId="0" xfId="4" applyFont="1" applyAlignment="1">
      <alignment vertical="center"/>
    </xf>
    <xf numFmtId="176" fontId="23" fillId="0" borderId="0" xfId="3" applyNumberFormat="1" applyFont="1" applyFill="1" applyAlignment="1">
      <alignment horizontal="right" vertical="center"/>
    </xf>
    <xf numFmtId="38" fontId="23" fillId="0" borderId="12" xfId="5" applyFont="1" applyFill="1" applyBorder="1" applyAlignment="1">
      <alignment horizontal="right" vertical="center" wrapText="1"/>
    </xf>
    <xf numFmtId="38" fontId="23" fillId="0" borderId="5" xfId="5" applyFont="1" applyFill="1" applyBorder="1" applyAlignment="1">
      <alignment horizontal="right" vertical="center" wrapText="1"/>
    </xf>
    <xf numFmtId="38" fontId="23" fillId="0" borderId="11" xfId="4" applyNumberFormat="1" applyFont="1" applyBorder="1" applyAlignment="1">
      <alignment horizontal="right" vertical="center"/>
    </xf>
    <xf numFmtId="0" fontId="23" fillId="0" borderId="11" xfId="4" applyFont="1" applyBorder="1" applyAlignment="1">
      <alignment horizontal="right" vertical="center"/>
    </xf>
    <xf numFmtId="38" fontId="23" fillId="0" borderId="13" xfId="5" applyFont="1" applyFill="1" applyBorder="1" applyAlignment="1">
      <alignment horizontal="right" vertical="center" wrapText="1"/>
    </xf>
    <xf numFmtId="176" fontId="23" fillId="0" borderId="11" xfId="3" applyNumberFormat="1" applyFont="1" applyFill="1" applyBorder="1" applyAlignment="1">
      <alignment horizontal="right" vertical="center" wrapText="1"/>
    </xf>
    <xf numFmtId="38" fontId="23" fillId="0" borderId="12" xfId="5" applyFont="1" applyFill="1" applyBorder="1" applyAlignment="1">
      <alignment horizontal="right" vertical="center"/>
    </xf>
    <xf numFmtId="176" fontId="23" fillId="0" borderId="7" xfId="3" applyNumberFormat="1" applyFont="1" applyFill="1" applyBorder="1" applyAlignment="1">
      <alignment horizontal="right" vertical="center" wrapText="1"/>
    </xf>
    <xf numFmtId="38" fontId="23" fillId="0" borderId="0" xfId="5" applyFont="1" applyFill="1" applyBorder="1" applyAlignment="1">
      <alignment horizontal="right" vertical="center" wrapText="1"/>
    </xf>
    <xf numFmtId="38" fontId="23" fillId="0" borderId="10" xfId="4" applyNumberFormat="1" applyFont="1" applyBorder="1" applyAlignment="1">
      <alignment horizontal="right" vertical="center"/>
    </xf>
    <xf numFmtId="0" fontId="23" fillId="0" borderId="10" xfId="4" applyFont="1" applyBorder="1" applyAlignment="1">
      <alignment horizontal="right" vertical="center"/>
    </xf>
    <xf numFmtId="176" fontId="23" fillId="0" borderId="10" xfId="3" applyNumberFormat="1" applyFont="1" applyFill="1" applyBorder="1" applyAlignment="1">
      <alignment horizontal="right" vertical="center" wrapText="1"/>
    </xf>
    <xf numFmtId="38" fontId="23" fillId="0" borderId="10" xfId="5" applyFont="1" applyFill="1" applyBorder="1" applyAlignment="1">
      <alignment horizontal="right" vertical="center"/>
    </xf>
    <xf numFmtId="176" fontId="23" fillId="0" borderId="9" xfId="3" applyNumberFormat="1" applyFont="1" applyFill="1" applyBorder="1" applyAlignment="1">
      <alignment horizontal="right" vertical="center" wrapText="1"/>
    </xf>
    <xf numFmtId="38" fontId="23" fillId="0" borderId="6" xfId="5" applyFont="1" applyFill="1" applyBorder="1" applyAlignment="1">
      <alignment horizontal="right" vertical="center"/>
    </xf>
    <xf numFmtId="38" fontId="23" fillId="0" borderId="14" xfId="5" applyFont="1" applyFill="1" applyBorder="1" applyAlignment="1">
      <alignment horizontal="right" vertical="center" wrapText="1"/>
    </xf>
    <xf numFmtId="38" fontId="23" fillId="0" borderId="15" xfId="4" applyNumberFormat="1" applyFont="1" applyBorder="1" applyAlignment="1">
      <alignment horizontal="right" vertical="center"/>
    </xf>
    <xf numFmtId="0" fontId="23" fillId="0" borderId="15" xfId="4" applyFont="1" applyBorder="1" applyAlignment="1">
      <alignment horizontal="right" vertical="center"/>
    </xf>
    <xf numFmtId="38" fontId="23" fillId="0" borderId="9" xfId="5" applyFont="1" applyFill="1" applyBorder="1" applyAlignment="1">
      <alignment horizontal="right" vertical="center" wrapText="1"/>
    </xf>
    <xf numFmtId="0" fontId="10" fillId="0" borderId="0" xfId="4" applyFont="1" applyAlignment="1">
      <alignment horizontal="center" vertical="center"/>
    </xf>
    <xf numFmtId="38" fontId="10" fillId="0" borderId="1" xfId="5" applyFont="1" applyFill="1" applyBorder="1" applyAlignment="1">
      <alignment horizontal="center" vertical="center"/>
    </xf>
    <xf numFmtId="38" fontId="23" fillId="0" borderId="3" xfId="5" applyFont="1" applyFill="1" applyBorder="1" applyAlignment="1">
      <alignment horizontal="center" vertical="center" wrapText="1"/>
    </xf>
    <xf numFmtId="38" fontId="10" fillId="0" borderId="1" xfId="5" applyFont="1" applyFill="1" applyBorder="1" applyAlignment="1">
      <alignment horizontal="center" vertical="center" wrapText="1"/>
    </xf>
    <xf numFmtId="38" fontId="10" fillId="0" borderId="2" xfId="5" applyFont="1" applyFill="1" applyBorder="1" applyAlignment="1">
      <alignment horizontal="center" vertical="center" wrapText="1"/>
    </xf>
    <xf numFmtId="38" fontId="26" fillId="0" borderId="2" xfId="5" applyFont="1" applyFill="1" applyBorder="1" applyAlignment="1">
      <alignment horizontal="center" vertical="center" wrapText="1"/>
    </xf>
    <xf numFmtId="38" fontId="27" fillId="0" borderId="1" xfId="5" applyFont="1" applyFill="1" applyBorder="1" applyAlignment="1">
      <alignment horizontal="center" vertical="center" wrapText="1"/>
    </xf>
    <xf numFmtId="38" fontId="23" fillId="0" borderId="1" xfId="5" applyFont="1" applyFill="1" applyBorder="1" applyAlignment="1">
      <alignment horizontal="center" vertical="center"/>
    </xf>
    <xf numFmtId="40" fontId="23" fillId="0" borderId="1" xfId="5" applyNumberFormat="1" applyFont="1" applyFill="1" applyBorder="1" applyAlignment="1">
      <alignment horizontal="center" vertical="center"/>
    </xf>
    <xf numFmtId="180" fontId="23" fillId="0" borderId="1" xfId="5" applyNumberFormat="1" applyFont="1" applyFill="1" applyBorder="1" applyAlignment="1">
      <alignment horizontal="center" vertical="center"/>
    </xf>
    <xf numFmtId="0" fontId="28" fillId="0" borderId="0" xfId="6" applyFill="1" applyAlignment="1">
      <alignment vertical="center"/>
    </xf>
    <xf numFmtId="0" fontId="29" fillId="0" borderId="0" xfId="4" applyFont="1" applyAlignment="1">
      <alignment vertical="center"/>
    </xf>
    <xf numFmtId="49" fontId="29" fillId="0" borderId="0" xfId="4" applyNumberFormat="1" applyFont="1" applyAlignment="1">
      <alignment vertical="center"/>
    </xf>
    <xf numFmtId="56" fontId="29" fillId="0" borderId="0" xfId="4" applyNumberFormat="1" applyFont="1" applyAlignment="1">
      <alignment horizontal="right" vertical="center"/>
    </xf>
    <xf numFmtId="17" fontId="29" fillId="0" borderId="0" xfId="4" applyNumberFormat="1" applyFont="1" applyAlignment="1">
      <alignment horizontal="right" vertical="center"/>
    </xf>
    <xf numFmtId="49" fontId="30" fillId="0" borderId="0" xfId="4" applyNumberFormat="1" applyFont="1" applyAlignment="1">
      <alignment horizontal="right" vertical="center"/>
    </xf>
    <xf numFmtId="0" fontId="29" fillId="0" borderId="0" xfId="4" applyFont="1" applyAlignment="1">
      <alignment horizontal="left" vertical="center"/>
    </xf>
    <xf numFmtId="0" fontId="29" fillId="0" borderId="0" xfId="4" applyFont="1" applyAlignment="1">
      <alignment horizontal="right" vertical="center"/>
    </xf>
    <xf numFmtId="190" fontId="10" fillId="0" borderId="0" xfId="4" applyNumberFormat="1" applyFont="1" applyAlignment="1">
      <alignment vertical="center"/>
    </xf>
    <xf numFmtId="49" fontId="31" fillId="0" borderId="0" xfId="4" applyNumberFormat="1" applyFont="1" applyAlignment="1">
      <alignment horizontal="right" vertical="center"/>
    </xf>
    <xf numFmtId="190" fontId="32" fillId="0" borderId="0" xfId="4" applyNumberFormat="1" applyFont="1" applyAlignment="1">
      <alignment vertical="center"/>
    </xf>
    <xf numFmtId="49" fontId="31" fillId="0" borderId="0" xfId="4" applyNumberFormat="1" applyFont="1" applyAlignment="1">
      <alignment horizontal="center" vertical="center"/>
    </xf>
    <xf numFmtId="49" fontId="31" fillId="0" borderId="0" xfId="4" applyNumberFormat="1" applyFont="1" applyAlignment="1">
      <alignment horizontal="left" vertical="center"/>
    </xf>
    <xf numFmtId="191" fontId="31" fillId="0" borderId="0" xfId="4" applyNumberFormat="1" applyFont="1" applyAlignment="1">
      <alignment horizontal="left" vertical="center"/>
    </xf>
    <xf numFmtId="0" fontId="32" fillId="0" borderId="0" xfId="4" applyFont="1" applyAlignment="1">
      <alignment vertical="center"/>
    </xf>
    <xf numFmtId="190" fontId="32" fillId="0" borderId="12" xfId="4" applyNumberFormat="1" applyFont="1" applyBorder="1" applyAlignment="1">
      <alignment vertical="center"/>
    </xf>
    <xf numFmtId="49" fontId="31" fillId="0" borderId="12" xfId="4" applyNumberFormat="1" applyFont="1" applyBorder="1" applyAlignment="1">
      <alignment horizontal="center" vertical="center"/>
    </xf>
    <xf numFmtId="49" fontId="31" fillId="0" borderId="7" xfId="4" applyNumberFormat="1" applyFont="1" applyBorder="1" applyAlignment="1">
      <alignment horizontal="left" vertical="center"/>
    </xf>
    <xf numFmtId="191" fontId="31" fillId="0" borderId="5" xfId="4" applyNumberFormat="1" applyFont="1" applyBorder="1" applyAlignment="1">
      <alignment horizontal="left" vertical="center"/>
    </xf>
    <xf numFmtId="0" fontId="32" fillId="0" borderId="11" xfId="4" applyFont="1" applyBorder="1" applyAlignment="1">
      <alignment vertical="center"/>
    </xf>
    <xf numFmtId="190" fontId="32" fillId="0" borderId="13" xfId="4" applyNumberFormat="1" applyFont="1" applyBorder="1" applyAlignment="1">
      <alignment vertical="center"/>
    </xf>
    <xf numFmtId="49" fontId="31" fillId="0" borderId="13" xfId="4" applyNumberFormat="1" applyFont="1" applyBorder="1" applyAlignment="1">
      <alignment horizontal="center" vertical="center"/>
    </xf>
    <xf numFmtId="49" fontId="31" fillId="0" borderId="9" xfId="4" applyNumberFormat="1" applyFont="1" applyBorder="1" applyAlignment="1">
      <alignment horizontal="left" vertical="center"/>
    </xf>
    <xf numFmtId="0" fontId="32" fillId="0" borderId="10" xfId="4" applyFont="1" applyBorder="1" applyAlignment="1">
      <alignment vertical="center"/>
    </xf>
    <xf numFmtId="190" fontId="32" fillId="0" borderId="14" xfId="4" applyNumberFormat="1" applyFont="1" applyBorder="1" applyAlignment="1">
      <alignment vertical="center"/>
    </xf>
    <xf numFmtId="49" fontId="31" fillId="0" borderId="14" xfId="4" applyNumberFormat="1" applyFont="1" applyBorder="1" applyAlignment="1">
      <alignment horizontal="center" vertical="center"/>
    </xf>
    <xf numFmtId="49" fontId="31" fillId="0" borderId="8" xfId="4" applyNumberFormat="1" applyFont="1" applyBorder="1" applyAlignment="1">
      <alignment horizontal="left" vertical="center"/>
    </xf>
    <xf numFmtId="191" fontId="31" fillId="0" borderId="6" xfId="4" applyNumberFormat="1" applyFont="1" applyBorder="1" applyAlignment="1">
      <alignment horizontal="left" vertical="center"/>
    </xf>
    <xf numFmtId="0" fontId="32" fillId="0" borderId="15" xfId="4" applyFont="1" applyBorder="1" applyAlignment="1">
      <alignment vertical="center"/>
    </xf>
    <xf numFmtId="190" fontId="32" fillId="0" borderId="10" xfId="4" applyNumberFormat="1" applyFont="1" applyBorder="1" applyAlignment="1">
      <alignment vertical="center"/>
    </xf>
    <xf numFmtId="190" fontId="32" fillId="0" borderId="11" xfId="4" applyNumberFormat="1" applyFont="1" applyBorder="1" applyAlignment="1">
      <alignment vertical="center"/>
    </xf>
    <xf numFmtId="190" fontId="32" fillId="0" borderId="13" xfId="4" applyNumberFormat="1" applyFont="1" applyBorder="1" applyAlignment="1">
      <alignment horizontal="right" vertical="center"/>
    </xf>
    <xf numFmtId="190" fontId="29" fillId="0" borderId="13" xfId="4" applyNumberFormat="1" applyFont="1" applyBorder="1" applyAlignment="1">
      <alignment vertical="center"/>
    </xf>
    <xf numFmtId="190" fontId="29" fillId="0" borderId="10" xfId="4" applyNumberFormat="1" applyFont="1" applyBorder="1" applyAlignment="1">
      <alignment vertical="center"/>
    </xf>
    <xf numFmtId="0" fontId="14" fillId="0" borderId="0" xfId="4" applyFont="1" applyAlignment="1">
      <alignment vertical="center"/>
    </xf>
    <xf numFmtId="190" fontId="29" fillId="0" borderId="12" xfId="4" applyNumberFormat="1" applyFont="1" applyBorder="1" applyAlignment="1">
      <alignment vertical="center"/>
    </xf>
    <xf numFmtId="190" fontId="29" fillId="0" borderId="11" xfId="4" applyNumberFormat="1" applyFont="1" applyBorder="1" applyAlignment="1">
      <alignment vertical="center"/>
    </xf>
    <xf numFmtId="190" fontId="31" fillId="0" borderId="13" xfId="4" applyNumberFormat="1" applyFont="1" applyBorder="1" applyAlignment="1">
      <alignment vertical="center"/>
    </xf>
    <xf numFmtId="190" fontId="30" fillId="0" borderId="13" xfId="4" applyNumberFormat="1" applyFont="1" applyBorder="1" applyAlignment="1">
      <alignment vertical="center"/>
    </xf>
    <xf numFmtId="190" fontId="30" fillId="0" borderId="10" xfId="4" applyNumberFormat="1" applyFont="1" applyBorder="1" applyAlignment="1">
      <alignment vertical="center"/>
    </xf>
    <xf numFmtId="190" fontId="31" fillId="0" borderId="10" xfId="4" applyNumberFormat="1" applyFont="1" applyBorder="1" applyAlignment="1">
      <alignment vertical="center"/>
    </xf>
    <xf numFmtId="191" fontId="31" fillId="0" borderId="0" xfId="4" applyNumberFormat="1" applyFont="1" applyAlignment="1">
      <alignment horizontal="center" vertical="center"/>
    </xf>
    <xf numFmtId="192" fontId="31" fillId="0" borderId="0" xfId="4" applyNumberFormat="1" applyFont="1" applyAlignment="1">
      <alignment horizontal="left" vertical="center"/>
    </xf>
    <xf numFmtId="0" fontId="32" fillId="0" borderId="10" xfId="4" applyFont="1" applyBorder="1" applyAlignment="1">
      <alignment horizontal="right" vertical="center"/>
    </xf>
    <xf numFmtId="190" fontId="31" fillId="0" borderId="10" xfId="4" applyNumberFormat="1" applyFont="1" applyBorder="1" applyAlignment="1">
      <alignment horizontal="right"/>
    </xf>
    <xf numFmtId="190" fontId="31" fillId="0" borderId="14" xfId="4" applyNumberFormat="1" applyFont="1" applyBorder="1" applyAlignment="1">
      <alignment vertical="center"/>
    </xf>
    <xf numFmtId="190" fontId="30" fillId="0" borderId="14" xfId="4" applyNumberFormat="1" applyFont="1" applyBorder="1" applyAlignment="1">
      <alignment vertical="center"/>
    </xf>
    <xf numFmtId="190" fontId="30" fillId="0" borderId="15" xfId="4" applyNumberFormat="1" applyFont="1" applyBorder="1" applyAlignment="1">
      <alignment vertical="center"/>
    </xf>
    <xf numFmtId="190" fontId="31" fillId="0" borderId="15" xfId="4" applyNumberFormat="1" applyFont="1" applyBorder="1" applyAlignment="1">
      <alignment vertical="center"/>
    </xf>
    <xf numFmtId="190" fontId="31" fillId="0" borderId="15" xfId="4" applyNumberFormat="1" applyFont="1" applyBorder="1" applyAlignment="1">
      <alignment horizontal="right"/>
    </xf>
    <xf numFmtId="190" fontId="31" fillId="0" borderId="12" xfId="4" applyNumberFormat="1" applyFont="1" applyBorder="1" applyAlignment="1">
      <alignment vertical="center"/>
    </xf>
    <xf numFmtId="190" fontId="30" fillId="0" borderId="12" xfId="4" applyNumberFormat="1" applyFont="1" applyBorder="1" applyAlignment="1">
      <alignment vertical="center"/>
    </xf>
    <xf numFmtId="190" fontId="30" fillId="0" borderId="11" xfId="4" applyNumberFormat="1" applyFont="1" applyBorder="1" applyAlignment="1">
      <alignment vertical="center"/>
    </xf>
    <xf numFmtId="190" fontId="31" fillId="0" borderId="11" xfId="4" applyNumberFormat="1" applyFont="1" applyBorder="1" applyAlignment="1">
      <alignment vertical="center"/>
    </xf>
    <xf numFmtId="190" fontId="31" fillId="0" borderId="11" xfId="4" applyNumberFormat="1" applyFont="1" applyBorder="1" applyAlignment="1">
      <alignment horizontal="right"/>
    </xf>
    <xf numFmtId="190" fontId="33" fillId="0" borderId="13" xfId="4" applyNumberFormat="1" applyFont="1" applyBorder="1" applyAlignment="1">
      <alignment vertical="center"/>
    </xf>
    <xf numFmtId="190" fontId="33" fillId="0" borderId="10" xfId="4" applyNumberFormat="1" applyFont="1" applyBorder="1" applyAlignment="1">
      <alignment vertical="center"/>
    </xf>
    <xf numFmtId="190" fontId="33" fillId="0" borderId="14" xfId="4" applyNumberFormat="1" applyFont="1" applyBorder="1" applyAlignment="1">
      <alignment vertical="center"/>
    </xf>
    <xf numFmtId="190" fontId="33" fillId="0" borderId="15" xfId="4" applyNumberFormat="1" applyFont="1" applyBorder="1" applyAlignment="1">
      <alignment vertical="center"/>
    </xf>
    <xf numFmtId="192" fontId="31" fillId="0" borderId="6" xfId="4" applyNumberFormat="1" applyFont="1" applyBorder="1" applyAlignment="1">
      <alignment horizontal="left" vertical="center"/>
    </xf>
    <xf numFmtId="190" fontId="31" fillId="0" borderId="15" xfId="4" applyNumberFormat="1" applyFont="1" applyBorder="1" applyAlignment="1">
      <alignment horizontal="right" vertical="center"/>
    </xf>
    <xf numFmtId="0" fontId="34" fillId="0" borderId="0" xfId="4" applyFont="1" applyAlignment="1">
      <alignment vertical="center"/>
    </xf>
    <xf numFmtId="190" fontId="31" fillId="0" borderId="13" xfId="4" applyNumberFormat="1" applyFont="1" applyBorder="1" applyAlignment="1">
      <alignment horizontal="center" vertical="center" textRotation="255"/>
    </xf>
    <xf numFmtId="190" fontId="31" fillId="0" borderId="10" xfId="4" applyNumberFormat="1" applyFont="1" applyBorder="1" applyAlignment="1">
      <alignment horizontal="center" vertical="center" textRotation="255"/>
    </xf>
    <xf numFmtId="0" fontId="10" fillId="0" borderId="13" xfId="4" applyFont="1" applyBorder="1" applyAlignment="1">
      <alignment vertical="distributed" textRotation="255" wrapText="1"/>
    </xf>
    <xf numFmtId="190" fontId="31" fillId="0" borderId="0" xfId="4" applyNumberFormat="1" applyFont="1" applyAlignment="1">
      <alignment horizontal="center" vertical="center" textRotation="255"/>
    </xf>
    <xf numFmtId="190" fontId="31" fillId="0" borderId="13" xfId="4" applyNumberFormat="1" applyFont="1" applyBorder="1" applyAlignment="1">
      <alignment horizontal="center" vertical="distributed" textRotation="255" wrapText="1"/>
    </xf>
    <xf numFmtId="0" fontId="32" fillId="0" borderId="13" xfId="4" applyFont="1" applyBorder="1"/>
    <xf numFmtId="190" fontId="31" fillId="0" borderId="13" xfId="4" applyNumberFormat="1" applyFont="1" applyBorder="1" applyAlignment="1">
      <alignment horizontal="center" vertical="distributed" textRotation="255"/>
    </xf>
    <xf numFmtId="49" fontId="31" fillId="0" borderId="9" xfId="4" applyNumberFormat="1" applyFont="1" applyBorder="1" applyAlignment="1">
      <alignment horizontal="center" vertical="center" wrapText="1"/>
    </xf>
    <xf numFmtId="49" fontId="31" fillId="0" borderId="16" xfId="4" applyNumberFormat="1" applyFont="1" applyBorder="1" applyAlignment="1">
      <alignment horizontal="center" vertical="center" wrapText="1"/>
    </xf>
    <xf numFmtId="49" fontId="31" fillId="0" borderId="17" xfId="4" applyNumberFormat="1" applyFont="1" applyBorder="1" applyAlignment="1">
      <alignment horizontal="center" vertical="center" wrapText="1"/>
    </xf>
    <xf numFmtId="49" fontId="31" fillId="0" borderId="18" xfId="4" applyNumberFormat="1" applyFont="1" applyBorder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190" fontId="31" fillId="0" borderId="13" xfId="4" applyNumberFormat="1" applyFont="1" applyBorder="1" applyAlignment="1">
      <alignment horizontal="center" vertical="distributed" textRotation="255" wrapText="1"/>
    </xf>
    <xf numFmtId="190" fontId="31" fillId="0" borderId="13" xfId="4" applyNumberFormat="1" applyFont="1" applyBorder="1" applyAlignment="1">
      <alignment horizontal="center" vertical="distributed" textRotation="255"/>
    </xf>
    <xf numFmtId="190" fontId="36" fillId="0" borderId="10" xfId="4" applyNumberFormat="1" applyFont="1" applyBorder="1" applyAlignment="1">
      <alignment horizontal="center" vertical="distributed" textRotation="255" wrapText="1"/>
    </xf>
    <xf numFmtId="190" fontId="31" fillId="0" borderId="0" xfId="4" applyNumberFormat="1" applyFont="1" applyAlignment="1">
      <alignment horizontal="center" vertical="distributed" textRotation="255" wrapText="1"/>
    </xf>
    <xf numFmtId="190" fontId="30" fillId="0" borderId="13" xfId="4" applyNumberFormat="1" applyFont="1" applyBorder="1" applyAlignment="1">
      <alignment horizontal="center" vertical="distributed" textRotation="255" wrapText="1"/>
    </xf>
    <xf numFmtId="190" fontId="33" fillId="0" borderId="13" xfId="4" applyNumberFormat="1" applyFont="1" applyBorder="1" applyAlignment="1">
      <alignment horizontal="center" vertical="distributed" textRotation="255" wrapText="1"/>
    </xf>
    <xf numFmtId="0" fontId="34" fillId="0" borderId="0" xfId="4" applyFont="1" applyAlignment="1">
      <alignment horizontal="left" wrapText="1"/>
    </xf>
    <xf numFmtId="0" fontId="35" fillId="0" borderId="0" xfId="4" applyFont="1" applyAlignment="1">
      <alignment horizontal="left" wrapText="1"/>
    </xf>
    <xf numFmtId="0" fontId="31" fillId="0" borderId="14" xfId="4" applyFont="1" applyBorder="1" applyAlignment="1">
      <alignment horizontal="left" wrapText="1"/>
    </xf>
    <xf numFmtId="0" fontId="37" fillId="0" borderId="0" xfId="4" applyFont="1" applyAlignment="1">
      <alignment vertical="center"/>
    </xf>
    <xf numFmtId="0" fontId="32" fillId="0" borderId="9" xfId="4" applyFont="1" applyBorder="1" applyAlignment="1">
      <alignment vertical="distributed"/>
    </xf>
    <xf numFmtId="0" fontId="32" fillId="0" borderId="14" xfId="4" applyFont="1" applyBorder="1" applyAlignment="1">
      <alignment vertical="center"/>
    </xf>
    <xf numFmtId="0" fontId="32" fillId="0" borderId="14" xfId="4" applyFont="1" applyBorder="1" applyAlignment="1">
      <alignment horizontal="right" vertical="center"/>
    </xf>
    <xf numFmtId="0" fontId="32" fillId="0" borderId="8" xfId="4" applyFont="1" applyBorder="1" applyAlignment="1">
      <alignment vertical="center"/>
    </xf>
    <xf numFmtId="0" fontId="32" fillId="0" borderId="6" xfId="4" applyFont="1" applyBorder="1" applyAlignment="1">
      <alignment vertical="center"/>
    </xf>
    <xf numFmtId="49" fontId="31" fillId="0" borderId="8" xfId="4" applyNumberFormat="1" applyFont="1" applyBorder="1" applyAlignment="1">
      <alignment horizontal="center" vertical="center" wrapText="1"/>
    </xf>
    <xf numFmtId="49" fontId="31" fillId="0" borderId="19" xfId="4" applyNumberFormat="1" applyFont="1" applyBorder="1" applyAlignment="1">
      <alignment horizontal="center" vertical="center" wrapText="1"/>
    </xf>
    <xf numFmtId="49" fontId="31" fillId="0" borderId="20" xfId="4" applyNumberFormat="1" applyFont="1" applyBorder="1" applyAlignment="1">
      <alignment horizontal="center" vertical="center" wrapText="1"/>
    </xf>
    <xf numFmtId="49" fontId="31" fillId="0" borderId="21" xfId="4" applyNumberFormat="1" applyFont="1" applyBorder="1" applyAlignment="1">
      <alignment horizontal="center" vertical="center" wrapText="1"/>
    </xf>
    <xf numFmtId="0" fontId="12" fillId="0" borderId="0" xfId="4" applyAlignment="1">
      <alignment horizontal="center" vertical="center"/>
    </xf>
    <xf numFmtId="0" fontId="12" fillId="0" borderId="0" xfId="4" applyAlignment="1">
      <alignment horizontal="centerContinuous" vertical="center"/>
    </xf>
    <xf numFmtId="0" fontId="29" fillId="0" borderId="0" xfId="4" applyFont="1" applyAlignment="1">
      <alignment horizontal="centerContinuous" vertical="center"/>
    </xf>
    <xf numFmtId="0" fontId="38" fillId="0" borderId="0" xfId="4" applyFont="1" applyAlignment="1">
      <alignment horizontal="left" vertical="center"/>
    </xf>
    <xf numFmtId="0" fontId="39" fillId="0" borderId="0" xfId="4" applyFont="1" applyAlignment="1">
      <alignment vertical="center"/>
    </xf>
    <xf numFmtId="17" fontId="39" fillId="0" borderId="0" xfId="4" applyNumberFormat="1" applyFont="1" applyAlignment="1">
      <alignment horizontal="right" vertical="center"/>
    </xf>
    <xf numFmtId="49" fontId="39" fillId="0" borderId="0" xfId="4" applyNumberFormat="1" applyFont="1" applyAlignment="1">
      <alignment vertical="center"/>
    </xf>
    <xf numFmtId="49" fontId="33" fillId="0" borderId="0" xfId="4" applyNumberFormat="1" applyFont="1" applyAlignment="1">
      <alignment horizontal="left" vertical="center"/>
    </xf>
    <xf numFmtId="49" fontId="33" fillId="0" borderId="0" xfId="4" applyNumberFormat="1" applyFont="1" applyAlignment="1">
      <alignment horizontal="right" vertical="center"/>
    </xf>
    <xf numFmtId="0" fontId="39" fillId="0" borderId="0" xfId="4" applyFont="1" applyAlignment="1">
      <alignment horizontal="right" vertical="center"/>
    </xf>
    <xf numFmtId="0" fontId="39" fillId="0" borderId="0" xfId="4" applyFont="1" applyAlignment="1">
      <alignment horizontal="left" vertical="center"/>
    </xf>
    <xf numFmtId="49" fontId="30" fillId="0" borderId="6" xfId="4" applyNumberFormat="1" applyFont="1" applyBorder="1" applyAlignment="1">
      <alignment horizontal="right" vertical="center"/>
    </xf>
    <xf numFmtId="0" fontId="29" fillId="0" borderId="10" xfId="4" applyFont="1" applyBorder="1" applyAlignment="1">
      <alignment vertical="center"/>
    </xf>
    <xf numFmtId="190" fontId="32" fillId="0" borderId="7" xfId="4" applyNumberFormat="1" applyFont="1" applyBorder="1" applyAlignment="1">
      <alignment vertical="center"/>
    </xf>
    <xf numFmtId="190" fontId="32" fillId="0" borderId="12" xfId="4" applyNumberFormat="1" applyFont="1" applyBorder="1" applyAlignment="1">
      <alignment horizontal="right" vertical="center"/>
    </xf>
    <xf numFmtId="49" fontId="30" fillId="0" borderId="7" xfId="4" applyNumberFormat="1" applyFont="1" applyBorder="1" applyAlignment="1">
      <alignment horizontal="left" vertical="center"/>
    </xf>
    <xf numFmtId="191" fontId="30" fillId="0" borderId="5" xfId="4" applyNumberFormat="1" applyFont="1" applyBorder="1" applyAlignment="1">
      <alignment horizontal="left" vertical="center"/>
    </xf>
    <xf numFmtId="0" fontId="29" fillId="0" borderId="11" xfId="4" applyFont="1" applyBorder="1" applyAlignment="1">
      <alignment vertical="center"/>
    </xf>
    <xf numFmtId="49" fontId="30" fillId="0" borderId="0" xfId="4" applyNumberFormat="1" applyFont="1" applyAlignment="1">
      <alignment horizontal="left" vertical="center"/>
    </xf>
    <xf numFmtId="191" fontId="30" fillId="0" borderId="0" xfId="4" applyNumberFormat="1" applyFont="1" applyAlignment="1">
      <alignment horizontal="left" vertical="center"/>
    </xf>
    <xf numFmtId="191" fontId="30" fillId="0" borderId="5" xfId="4" applyNumberFormat="1" applyFont="1" applyBorder="1" applyAlignment="1">
      <alignment horizontal="center" vertical="center"/>
    </xf>
    <xf numFmtId="190" fontId="32" fillId="0" borderId="9" xfId="4" applyNumberFormat="1" applyFont="1" applyBorder="1" applyAlignment="1">
      <alignment vertical="center"/>
    </xf>
    <xf numFmtId="49" fontId="30" fillId="0" borderId="9" xfId="4" applyNumberFormat="1" applyFont="1" applyBorder="1" applyAlignment="1">
      <alignment horizontal="left" vertical="center"/>
    </xf>
    <xf numFmtId="191" fontId="30" fillId="0" borderId="0" xfId="4" applyNumberFormat="1" applyFont="1" applyAlignment="1">
      <alignment horizontal="center" vertical="center"/>
    </xf>
    <xf numFmtId="190" fontId="32" fillId="0" borderId="5" xfId="4" applyNumberFormat="1" applyFont="1" applyBorder="1" applyAlignment="1">
      <alignment vertical="center"/>
    </xf>
    <xf numFmtId="191" fontId="30" fillId="0" borderId="6" xfId="4" applyNumberFormat="1" applyFont="1" applyBorder="1" applyAlignment="1">
      <alignment horizontal="left" vertical="center"/>
    </xf>
    <xf numFmtId="191" fontId="30" fillId="0" borderId="6" xfId="4" applyNumberFormat="1" applyFont="1" applyBorder="1" applyAlignment="1">
      <alignment horizontal="center" vertical="center"/>
    </xf>
    <xf numFmtId="190" fontId="31" fillId="0" borderId="0" xfId="4" applyNumberFormat="1" applyFont="1" applyAlignment="1">
      <alignment vertical="center"/>
    </xf>
    <xf numFmtId="192" fontId="30" fillId="0" borderId="0" xfId="4" applyNumberFormat="1" applyFont="1" applyAlignment="1">
      <alignment horizontal="left" vertical="center"/>
    </xf>
    <xf numFmtId="0" fontId="29" fillId="0" borderId="10" xfId="4" applyFont="1" applyBorder="1" applyAlignment="1">
      <alignment horizontal="right" vertical="center"/>
    </xf>
    <xf numFmtId="190" fontId="30" fillId="0" borderId="10" xfId="4" applyNumberFormat="1" applyFont="1" applyBorder="1" applyAlignment="1">
      <alignment horizontal="right"/>
    </xf>
    <xf numFmtId="190" fontId="31" fillId="0" borderId="6" xfId="4" applyNumberFormat="1" applyFont="1" applyBorder="1" applyAlignment="1">
      <alignment vertical="center"/>
    </xf>
    <xf numFmtId="49" fontId="30" fillId="0" borderId="8" xfId="4" applyNumberFormat="1" applyFont="1" applyBorder="1" applyAlignment="1">
      <alignment horizontal="left" vertical="center"/>
    </xf>
    <xf numFmtId="190" fontId="30" fillId="0" borderId="15" xfId="4" applyNumberFormat="1" applyFont="1" applyBorder="1" applyAlignment="1">
      <alignment horizontal="right"/>
    </xf>
    <xf numFmtId="190" fontId="31" fillId="0" borderId="5" xfId="4" applyNumberFormat="1" applyFont="1" applyBorder="1" applyAlignment="1">
      <alignment vertical="center"/>
    </xf>
    <xf numFmtId="190" fontId="30" fillId="0" borderId="11" xfId="4" applyNumberFormat="1" applyFont="1" applyBorder="1" applyAlignment="1">
      <alignment horizontal="right"/>
    </xf>
    <xf numFmtId="190" fontId="30" fillId="0" borderId="0" xfId="4" applyNumberFormat="1" applyFont="1" applyAlignment="1">
      <alignment vertical="center"/>
    </xf>
    <xf numFmtId="190" fontId="33" fillId="0" borderId="0" xfId="4" applyNumberFormat="1" applyFont="1" applyAlignment="1">
      <alignment vertical="center"/>
    </xf>
    <xf numFmtId="190" fontId="30" fillId="0" borderId="10" xfId="4" applyNumberFormat="1" applyFont="1" applyBorder="1" applyAlignment="1">
      <alignment horizontal="right" vertical="center"/>
    </xf>
    <xf numFmtId="190" fontId="31" fillId="0" borderId="22" xfId="4" applyNumberFormat="1" applyFont="1" applyBorder="1" applyAlignment="1">
      <alignment horizontal="center" vertical="center" textRotation="255" wrapText="1"/>
    </xf>
    <xf numFmtId="190" fontId="31" fillId="0" borderId="23" xfId="4" applyNumberFormat="1" applyFont="1" applyBorder="1" applyAlignment="1">
      <alignment horizontal="center" vertical="center" textRotation="255"/>
    </xf>
    <xf numFmtId="0" fontId="10" fillId="0" borderId="24" xfId="4" applyFont="1" applyBorder="1" applyAlignment="1">
      <alignment textRotation="255" wrapText="1"/>
    </xf>
    <xf numFmtId="0" fontId="10" fillId="0" borderId="22" xfId="4" applyFont="1" applyBorder="1" applyAlignment="1">
      <alignment textRotation="255" wrapText="1"/>
    </xf>
    <xf numFmtId="190" fontId="31" fillId="0" borderId="22" xfId="4" applyNumberFormat="1" applyFont="1" applyBorder="1" applyAlignment="1">
      <alignment horizontal="center" vertical="center" textRotation="255"/>
    </xf>
    <xf numFmtId="0" fontId="10" fillId="0" borderId="23" xfId="4" applyFont="1" applyBorder="1" applyAlignment="1">
      <alignment textRotation="255" wrapText="1"/>
    </xf>
    <xf numFmtId="190" fontId="31" fillId="0" borderId="25" xfId="4" applyNumberFormat="1" applyFont="1" applyBorder="1" applyAlignment="1">
      <alignment horizontal="center" vertical="center" textRotation="255"/>
    </xf>
    <xf numFmtId="49" fontId="31" fillId="0" borderId="26" xfId="4" applyNumberFormat="1" applyFont="1" applyBorder="1" applyAlignment="1">
      <alignment horizontal="center" vertical="center" wrapText="1"/>
    </xf>
    <xf numFmtId="49" fontId="31" fillId="0" borderId="27" xfId="4" applyNumberFormat="1" applyFont="1" applyBorder="1" applyAlignment="1">
      <alignment horizontal="center" vertical="center" wrapText="1"/>
    </xf>
    <xf numFmtId="49" fontId="31" fillId="0" borderId="28" xfId="4" applyNumberFormat="1" applyFont="1" applyBorder="1" applyAlignment="1">
      <alignment horizontal="center" vertical="center" wrapText="1"/>
    </xf>
    <xf numFmtId="0" fontId="10" fillId="0" borderId="10" xfId="4" applyFont="1" applyBorder="1" applyAlignment="1">
      <alignment vertical="distributed" textRotation="255" wrapText="1"/>
    </xf>
    <xf numFmtId="0" fontId="10" fillId="0" borderId="22" xfId="4" applyFont="1" applyBorder="1" applyAlignment="1">
      <alignment vertical="distributed" textRotation="255" wrapText="1"/>
    </xf>
    <xf numFmtId="190" fontId="31" fillId="0" borderId="22" xfId="4" applyNumberFormat="1" applyFont="1" applyBorder="1" applyAlignment="1">
      <alignment horizontal="center" vertical="distributed" textRotation="255" wrapText="1"/>
    </xf>
    <xf numFmtId="0" fontId="32" fillId="0" borderId="22" xfId="4" applyFont="1" applyBorder="1"/>
    <xf numFmtId="190" fontId="31" fillId="0" borderId="22" xfId="4" applyNumberFormat="1" applyFont="1" applyBorder="1" applyAlignment="1">
      <alignment horizontal="center" vertical="distributed" textRotation="255"/>
    </xf>
    <xf numFmtId="190" fontId="30" fillId="0" borderId="13" xfId="4" applyNumberFormat="1" applyFont="1" applyBorder="1" applyAlignment="1">
      <alignment horizontal="center" vertical="distributed" textRotation="255" wrapText="1"/>
    </xf>
    <xf numFmtId="190" fontId="30" fillId="0" borderId="9" xfId="4" applyNumberFormat="1" applyFont="1" applyBorder="1" applyAlignment="1">
      <alignment vertical="top" textRotation="255" wrapText="1"/>
    </xf>
    <xf numFmtId="190" fontId="30" fillId="0" borderId="13" xfId="4" applyNumberFormat="1" applyFont="1" applyBorder="1" applyAlignment="1">
      <alignment vertical="top" textRotation="255" wrapText="1"/>
    </xf>
    <xf numFmtId="190" fontId="33" fillId="0" borderId="0" xfId="4" applyNumberFormat="1" applyFont="1" applyAlignment="1">
      <alignment vertical="top" textRotation="255" wrapText="1"/>
    </xf>
    <xf numFmtId="190" fontId="33" fillId="0" borderId="13" xfId="4" applyNumberFormat="1" applyFont="1" applyBorder="1" applyAlignment="1">
      <alignment vertical="top" textRotation="255" wrapText="1"/>
    </xf>
    <xf numFmtId="190" fontId="31" fillId="0" borderId="10" xfId="4" applyNumberFormat="1" applyFont="1" applyBorder="1" applyAlignment="1">
      <alignment horizontal="center" vertical="distributed" textRotation="255" wrapText="1"/>
    </xf>
    <xf numFmtId="190" fontId="31" fillId="0" borderId="14" xfId="4" applyNumberFormat="1" applyFont="1" applyBorder="1" applyAlignment="1">
      <alignment horizontal="left" vertical="distributed" textRotation="255" wrapText="1"/>
    </xf>
    <xf numFmtId="190" fontId="30" fillId="0" borderId="14" xfId="4" applyNumberFormat="1" applyFont="1" applyBorder="1" applyAlignment="1">
      <alignment vertical="distributed" textRotation="255" wrapText="1"/>
    </xf>
    <xf numFmtId="190" fontId="30" fillId="0" borderId="15" xfId="4" applyNumberFormat="1" applyFont="1" applyBorder="1" applyAlignment="1">
      <alignment vertical="distributed" textRotation="255" wrapText="1"/>
    </xf>
    <xf numFmtId="0" fontId="31" fillId="0" borderId="10" xfId="4" applyFont="1" applyBorder="1" applyAlignment="1">
      <alignment horizontal="left" wrapText="1"/>
    </xf>
    <xf numFmtId="0" fontId="32" fillId="0" borderId="0" xfId="4" applyFont="1" applyAlignment="1">
      <alignment vertical="distributed"/>
    </xf>
    <xf numFmtId="0" fontId="32" fillId="0" borderId="7" xfId="4" applyFont="1" applyBorder="1" applyAlignment="1">
      <alignment vertical="distributed"/>
    </xf>
    <xf numFmtId="0" fontId="32" fillId="0" borderId="5" xfId="4" applyFont="1" applyBorder="1" applyAlignment="1">
      <alignment vertical="distributed"/>
    </xf>
    <xf numFmtId="190" fontId="31" fillId="0" borderId="10" xfId="4" applyNumberFormat="1" applyFont="1" applyBorder="1" applyAlignment="1">
      <alignment horizontal="center" vertical="distributed" textRotation="255"/>
    </xf>
    <xf numFmtId="190" fontId="31" fillId="0" borderId="7" xfId="4" applyNumberFormat="1" applyFont="1" applyBorder="1" applyAlignment="1">
      <alignment horizontal="center" vertical="distributed" textRotation="255" wrapText="1"/>
    </xf>
    <xf numFmtId="190" fontId="31" fillId="0" borderId="5" xfId="4" applyNumberFormat="1" applyFont="1" applyBorder="1" applyAlignment="1">
      <alignment horizontal="center" vertical="distributed" textRotation="255" wrapText="1"/>
    </xf>
    <xf numFmtId="190" fontId="31" fillId="0" borderId="10" xfId="4" applyNumberFormat="1" applyFont="1" applyBorder="1" applyAlignment="1">
      <alignment horizontal="center" vertical="distributed" textRotation="255" wrapText="1"/>
    </xf>
    <xf numFmtId="0" fontId="40" fillId="0" borderId="0" xfId="4" applyFont="1" applyAlignment="1">
      <alignment horizontal="center" vertical="center"/>
    </xf>
  </cellXfs>
  <cellStyles count="7">
    <cellStyle name="パーセント" xfId="2" builtinId="5"/>
    <cellStyle name="パーセント 2" xfId="3" xr:uid="{281E4507-FE30-432A-93D8-B5D89C56BAB6}"/>
    <cellStyle name="ハイパーリンク" xfId="6" builtinId="8"/>
    <cellStyle name="桁区切り" xfId="1" builtinId="6"/>
    <cellStyle name="桁区切り 2" xfId="5" xr:uid="{0770C1B9-2365-4991-A375-D4A0A13D4212}"/>
    <cellStyle name="標準" xfId="0" builtinId="0"/>
    <cellStyle name="標準 2" xfId="4" xr:uid="{2D7505A6-BBF4-4170-ACA7-AA4633046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定率成長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各種成長曲線!$C$16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各種成長曲線!$B$17:$B$123</c:f>
              <c:numCache>
                <c:formatCode>#,##0_);[Red]\(#,##0\)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</c:numCache>
            </c:numRef>
          </c:xVal>
          <c:yVal>
            <c:numRef>
              <c:f>各種成長曲線!$C$17:$C$123</c:f>
              <c:numCache>
                <c:formatCode>0.000</c:formatCode>
                <c:ptCount val="10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02-4667-B9FE-2520CFDB7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定率成長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各種成長曲線!$I$16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multiLvlStrRef>
              <c:f>各種成長曲線!$H$17:$I$123</c:f>
              <c:multiLvlStrCache>
                <c:ptCount val="107"/>
                <c:lvl>
                  <c:pt idx="0">
                    <c:v>1.000</c:v>
                  </c:pt>
                  <c:pt idx="1">
                    <c:v>1.050</c:v>
                  </c:pt>
                  <c:pt idx="2">
                    <c:v>1.103</c:v>
                  </c:pt>
                  <c:pt idx="3">
                    <c:v>1.158</c:v>
                  </c:pt>
                  <c:pt idx="4">
                    <c:v>1.216</c:v>
                  </c:pt>
                  <c:pt idx="5">
                    <c:v>1.276</c:v>
                  </c:pt>
                  <c:pt idx="6">
                    <c:v>1.340</c:v>
                  </c:pt>
                  <c:pt idx="7">
                    <c:v>1.407</c:v>
                  </c:pt>
                  <c:pt idx="8">
                    <c:v>1.477</c:v>
                  </c:pt>
                  <c:pt idx="9">
                    <c:v>1.551</c:v>
                  </c:pt>
                  <c:pt idx="10">
                    <c:v>1.629</c:v>
                  </c:pt>
                  <c:pt idx="11">
                    <c:v>1.710</c:v>
                  </c:pt>
                  <c:pt idx="12">
                    <c:v>1.796</c:v>
                  </c:pt>
                  <c:pt idx="13">
                    <c:v>1.886</c:v>
                  </c:pt>
                  <c:pt idx="14">
                    <c:v>1.98</c:v>
                  </c:pt>
                  <c:pt idx="15">
                    <c:v>2.08</c:v>
                  </c:pt>
                  <c:pt idx="16">
                    <c:v>2.18</c:v>
                  </c:pt>
                  <c:pt idx="17">
                    <c:v>2.29</c:v>
                  </c:pt>
                  <c:pt idx="18">
                    <c:v>2.41</c:v>
                  </c:pt>
                  <c:pt idx="19">
                    <c:v>2.53</c:v>
                  </c:pt>
                  <c:pt idx="20">
                    <c:v>2.65</c:v>
                  </c:pt>
                  <c:pt idx="21">
                    <c:v>2.79</c:v>
                  </c:pt>
                  <c:pt idx="22">
                    <c:v>2.93</c:v>
                  </c:pt>
                  <c:pt idx="23">
                    <c:v>3.07</c:v>
                  </c:pt>
                  <c:pt idx="24">
                    <c:v>3.23</c:v>
                  </c:pt>
                  <c:pt idx="25">
                    <c:v>3.39</c:v>
                  </c:pt>
                  <c:pt idx="26">
                    <c:v>3.56</c:v>
                  </c:pt>
                  <c:pt idx="27">
                    <c:v>3.73</c:v>
                  </c:pt>
                  <c:pt idx="28">
                    <c:v>3.92</c:v>
                  </c:pt>
                  <c:pt idx="29">
                    <c:v>4.12</c:v>
                  </c:pt>
                  <c:pt idx="30">
                    <c:v>4.32</c:v>
                  </c:pt>
                  <c:pt idx="31">
                    <c:v>4.54</c:v>
                  </c:pt>
                  <c:pt idx="32">
                    <c:v>4.76</c:v>
                  </c:pt>
                  <c:pt idx="33">
                    <c:v>5.00</c:v>
                  </c:pt>
                  <c:pt idx="34">
                    <c:v>5.25</c:v>
                  </c:pt>
                  <c:pt idx="35">
                    <c:v>5.52</c:v>
                  </c:pt>
                  <c:pt idx="36">
                    <c:v>5.79</c:v>
                  </c:pt>
                  <c:pt idx="37">
                    <c:v>6.08</c:v>
                  </c:pt>
                  <c:pt idx="38">
                    <c:v>6.39</c:v>
                  </c:pt>
                  <c:pt idx="39">
                    <c:v>6.70</c:v>
                  </c:pt>
                  <c:pt idx="40">
                    <c:v>7.04</c:v>
                  </c:pt>
                  <c:pt idx="41">
                    <c:v>7.39</c:v>
                  </c:pt>
                  <c:pt idx="42">
                    <c:v>7.76</c:v>
                  </c:pt>
                  <c:pt idx="43">
                    <c:v>8.15</c:v>
                  </c:pt>
                  <c:pt idx="44">
                    <c:v>8.56</c:v>
                  </c:pt>
                  <c:pt idx="45">
                    <c:v>8.99</c:v>
                  </c:pt>
                  <c:pt idx="46">
                    <c:v>9.43</c:v>
                  </c:pt>
                  <c:pt idx="47">
                    <c:v>9.91</c:v>
                  </c:pt>
                  <c:pt idx="48">
                    <c:v>10.40</c:v>
                  </c:pt>
                  <c:pt idx="49">
                    <c:v>10.92</c:v>
                  </c:pt>
                  <c:pt idx="50">
                    <c:v>11.47</c:v>
                  </c:pt>
                  <c:pt idx="51">
                    <c:v>12.04</c:v>
                  </c:pt>
                  <c:pt idx="52">
                    <c:v>12.64</c:v>
                  </c:pt>
                  <c:pt idx="53">
                    <c:v>13.27</c:v>
                  </c:pt>
                  <c:pt idx="54">
                    <c:v>13.94</c:v>
                  </c:pt>
                  <c:pt idx="55">
                    <c:v>14.64</c:v>
                  </c:pt>
                  <c:pt idx="56">
                    <c:v>15.37</c:v>
                  </c:pt>
                  <c:pt idx="57">
                    <c:v>16.14</c:v>
                  </c:pt>
                  <c:pt idx="58">
                    <c:v>16.94</c:v>
                  </c:pt>
                  <c:pt idx="59">
                    <c:v>17.79</c:v>
                  </c:pt>
                  <c:pt idx="60">
                    <c:v>18.68</c:v>
                  </c:pt>
                  <c:pt idx="61">
                    <c:v>19.61</c:v>
                  </c:pt>
                  <c:pt idx="62">
                    <c:v>20.59</c:v>
                  </c:pt>
                  <c:pt idx="63">
                    <c:v>21.62</c:v>
                  </c:pt>
                  <c:pt idx="64">
                    <c:v>22.70</c:v>
                  </c:pt>
                  <c:pt idx="65">
                    <c:v>23.84</c:v>
                  </c:pt>
                  <c:pt idx="66">
                    <c:v>25.03</c:v>
                  </c:pt>
                  <c:pt idx="67">
                    <c:v>26.28</c:v>
                  </c:pt>
                  <c:pt idx="68">
                    <c:v>27.60</c:v>
                  </c:pt>
                  <c:pt idx="69">
                    <c:v>28.98</c:v>
                  </c:pt>
                  <c:pt idx="70">
                    <c:v>30.43</c:v>
                  </c:pt>
                  <c:pt idx="71">
                    <c:v>31.95</c:v>
                  </c:pt>
                  <c:pt idx="72">
                    <c:v>33.55</c:v>
                  </c:pt>
                  <c:pt idx="73">
                    <c:v>35.22</c:v>
                  </c:pt>
                  <c:pt idx="74">
                    <c:v>36.98</c:v>
                  </c:pt>
                  <c:pt idx="75">
                    <c:v>38.83</c:v>
                  </c:pt>
                  <c:pt idx="76">
                    <c:v>40.77</c:v>
                  </c:pt>
                  <c:pt idx="77">
                    <c:v>42.81</c:v>
                  </c:pt>
                  <c:pt idx="78">
                    <c:v>44.95</c:v>
                  </c:pt>
                  <c:pt idx="79">
                    <c:v>47.20</c:v>
                  </c:pt>
                  <c:pt idx="80">
                    <c:v>49.56</c:v>
                  </c:pt>
                  <c:pt idx="81">
                    <c:v>52.04</c:v>
                  </c:pt>
                  <c:pt idx="82">
                    <c:v>54.64</c:v>
                  </c:pt>
                  <c:pt idx="83">
                    <c:v>57.37</c:v>
                  </c:pt>
                  <c:pt idx="84">
                    <c:v>60.24</c:v>
                  </c:pt>
                  <c:pt idx="85">
                    <c:v>63.25</c:v>
                  </c:pt>
                  <c:pt idx="86">
                    <c:v>66.42</c:v>
                  </c:pt>
                  <c:pt idx="87">
                    <c:v>69.74</c:v>
                  </c:pt>
                  <c:pt idx="88">
                    <c:v>73.22</c:v>
                  </c:pt>
                  <c:pt idx="89">
                    <c:v>76.89</c:v>
                  </c:pt>
                  <c:pt idx="90">
                    <c:v>80.73</c:v>
                  </c:pt>
                  <c:pt idx="91">
                    <c:v>84.77</c:v>
                  </c:pt>
                  <c:pt idx="92">
                    <c:v>89.01</c:v>
                  </c:pt>
                  <c:pt idx="93">
                    <c:v>93.46</c:v>
                  </c:pt>
                  <c:pt idx="94">
                    <c:v>98.13</c:v>
                  </c:pt>
                  <c:pt idx="95">
                    <c:v>103.03</c:v>
                  </c:pt>
                  <c:pt idx="96">
                    <c:v>108.19</c:v>
                  </c:pt>
                  <c:pt idx="97">
                    <c:v>113.60</c:v>
                  </c:pt>
                  <c:pt idx="98">
                    <c:v>119.28</c:v>
                  </c:pt>
                  <c:pt idx="99">
                    <c:v>125.24</c:v>
                  </c:pt>
                  <c:pt idx="100">
                    <c:v>131.50</c:v>
                  </c:pt>
                  <c:pt idx="101">
                    <c:v>138.08</c:v>
                  </c:pt>
                  <c:pt idx="102">
                    <c:v>144.98</c:v>
                  </c:pt>
                  <c:pt idx="103">
                    <c:v>152.23</c:v>
                  </c:pt>
                  <c:pt idx="104">
                    <c:v>159.84</c:v>
                  </c:pt>
                  <c:pt idx="105">
                    <c:v>167.83</c:v>
                  </c:pt>
                  <c:pt idx="106">
                    <c:v>176.22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</c:lvl>
              </c:multiLvlStrCache>
            </c:multiLvlStrRef>
          </c:xVal>
          <c:yVal>
            <c:numRef>
              <c:f>各種成長曲線!$I$17:$I$123</c:f>
              <c:numCache>
                <c:formatCode>0.000</c:formatCode>
                <c:ptCount val="107"/>
                <c:pt idx="0">
                  <c:v>1</c:v>
                </c:pt>
                <c:pt idx="1">
                  <c:v>1.05</c:v>
                </c:pt>
                <c:pt idx="2">
                  <c:v>1.1025</c:v>
                </c:pt>
                <c:pt idx="3">
                  <c:v>1.1576250000000001</c:v>
                </c:pt>
                <c:pt idx="4">
                  <c:v>1.2155062500000002</c:v>
                </c:pt>
                <c:pt idx="5">
                  <c:v>1.2762815625000004</c:v>
                </c:pt>
                <c:pt idx="6">
                  <c:v>1.3400956406250004</c:v>
                </c:pt>
                <c:pt idx="7">
                  <c:v>1.4071004226562505</c:v>
                </c:pt>
                <c:pt idx="8">
                  <c:v>1.477455443789063</c:v>
                </c:pt>
                <c:pt idx="9">
                  <c:v>1.5513282159785162</c:v>
                </c:pt>
                <c:pt idx="10">
                  <c:v>1.628894626777442</c:v>
                </c:pt>
                <c:pt idx="11">
                  <c:v>1.7103393581163142</c:v>
                </c:pt>
                <c:pt idx="12">
                  <c:v>1.7958563260221299</c:v>
                </c:pt>
                <c:pt idx="13">
                  <c:v>1.8856491423232364</c:v>
                </c:pt>
                <c:pt idx="14" formatCode="#,##0.00_);[Red]\(#,##0.00\)">
                  <c:v>1.9799315994393982</c:v>
                </c:pt>
                <c:pt idx="15" formatCode="#,##0.00_);[Red]\(#,##0.00\)">
                  <c:v>2.0789281794113683</c:v>
                </c:pt>
                <c:pt idx="16" formatCode="#,##0.00_);[Red]\(#,##0.00\)">
                  <c:v>2.1828745883819369</c:v>
                </c:pt>
                <c:pt idx="17" formatCode="#,##0.00_);[Red]\(#,##0.00\)">
                  <c:v>2.2920183178010336</c:v>
                </c:pt>
                <c:pt idx="18" formatCode="#,##0.00_);[Red]\(#,##0.00\)">
                  <c:v>2.4066192336910852</c:v>
                </c:pt>
                <c:pt idx="19" formatCode="#,##0.00_);[Red]\(#,##0.00\)">
                  <c:v>2.5269501953756395</c:v>
                </c:pt>
                <c:pt idx="20" formatCode="#,##0.00_);[Red]\(#,##0.00\)">
                  <c:v>2.6532977051444213</c:v>
                </c:pt>
                <c:pt idx="21" formatCode="#,##0.00_);[Red]\(#,##0.00\)">
                  <c:v>2.7859625904016423</c:v>
                </c:pt>
                <c:pt idx="22" formatCode="#,##0.00_);[Red]\(#,##0.00\)">
                  <c:v>2.9252607199217242</c:v>
                </c:pt>
                <c:pt idx="23" formatCode="#,##0.00_);[Red]\(#,##0.00\)">
                  <c:v>3.0715237559178106</c:v>
                </c:pt>
                <c:pt idx="24" formatCode="#,##0.00_);[Red]\(#,##0.00\)">
                  <c:v>3.2250999437137011</c:v>
                </c:pt>
                <c:pt idx="25" formatCode="#,##0.00_);[Red]\(#,##0.00\)">
                  <c:v>3.3863549408993863</c:v>
                </c:pt>
                <c:pt idx="26" formatCode="#,##0.00_);[Red]\(#,##0.00\)">
                  <c:v>3.5556726879443556</c:v>
                </c:pt>
                <c:pt idx="27" formatCode="#,##0.00_);[Red]\(#,##0.00\)">
                  <c:v>3.7334563223415733</c:v>
                </c:pt>
                <c:pt idx="28" formatCode="#,##0.00_);[Red]\(#,##0.00\)">
                  <c:v>3.9201291384586519</c:v>
                </c:pt>
                <c:pt idx="29" formatCode="#,##0.00_);[Red]\(#,##0.00\)">
                  <c:v>4.1161355953815848</c:v>
                </c:pt>
                <c:pt idx="30" formatCode="#,##0.00_);[Red]\(#,##0.00\)">
                  <c:v>4.3219423751506643</c:v>
                </c:pt>
                <c:pt idx="31" formatCode="#,##0.00_);[Red]\(#,##0.00\)">
                  <c:v>4.5380394939081974</c:v>
                </c:pt>
                <c:pt idx="32" formatCode="#,##0.00_);[Red]\(#,##0.00\)">
                  <c:v>4.7649414686036069</c:v>
                </c:pt>
                <c:pt idx="33" formatCode="#,##0.00_);[Red]\(#,##0.00\)">
                  <c:v>5.0031885420337874</c:v>
                </c:pt>
                <c:pt idx="34" formatCode="#,##0.00_);[Red]\(#,##0.00\)">
                  <c:v>5.2533479691354765</c:v>
                </c:pt>
                <c:pt idx="35" formatCode="#,##0.00_);[Red]\(#,##0.00\)">
                  <c:v>5.5160153675922503</c:v>
                </c:pt>
                <c:pt idx="36" formatCode="#,##0.00_);[Red]\(#,##0.00\)">
                  <c:v>5.791816135971863</c:v>
                </c:pt>
                <c:pt idx="37" formatCode="#,##0.00_);[Red]\(#,##0.00\)">
                  <c:v>6.0814069427704558</c:v>
                </c:pt>
                <c:pt idx="38" formatCode="#,##0.00_);[Red]\(#,##0.00\)">
                  <c:v>6.3854772899089784</c:v>
                </c:pt>
                <c:pt idx="39" formatCode="#,##0.00_);[Red]\(#,##0.00\)">
                  <c:v>6.7047511544044269</c:v>
                </c:pt>
                <c:pt idx="40" formatCode="#,##0.00_);[Red]\(#,##0.00\)">
                  <c:v>7.0399887121246483</c:v>
                </c:pt>
                <c:pt idx="41" formatCode="#,##0.00_);[Red]\(#,##0.00\)">
                  <c:v>7.3919881477308804</c:v>
                </c:pt>
                <c:pt idx="42" formatCode="#,##0.00_);[Red]\(#,##0.00\)">
                  <c:v>7.7615875551174245</c:v>
                </c:pt>
                <c:pt idx="43" formatCode="#,##0.00_);[Red]\(#,##0.00\)">
                  <c:v>8.1496669328732949</c:v>
                </c:pt>
                <c:pt idx="44" formatCode="#,##0.00_);[Red]\(#,##0.00\)">
                  <c:v>8.5571502795169589</c:v>
                </c:pt>
                <c:pt idx="45" formatCode="#,##0.00_);[Red]\(#,##0.00\)">
                  <c:v>8.985007793492807</c:v>
                </c:pt>
                <c:pt idx="46" formatCode="#,##0.00_);[Red]\(#,##0.00\)">
                  <c:v>9.4342581831674472</c:v>
                </c:pt>
                <c:pt idx="47" formatCode="#,##0.00_);[Red]\(#,##0.00\)">
                  <c:v>9.9059710923258191</c:v>
                </c:pt>
                <c:pt idx="48" formatCode="#,##0.00_);[Red]\(#,##0.00\)">
                  <c:v>10.40126964694211</c:v>
                </c:pt>
                <c:pt idx="49" formatCode="#,##0.00_);[Red]\(#,##0.00\)">
                  <c:v>10.921333129289215</c:v>
                </c:pt>
                <c:pt idx="50" formatCode="#,##0.00_);[Red]\(#,##0.00\)">
                  <c:v>11.467399785753676</c:v>
                </c:pt>
                <c:pt idx="51" formatCode="#,##0.00_);[Red]\(#,##0.00\)">
                  <c:v>12.04076977504136</c:v>
                </c:pt>
                <c:pt idx="52" formatCode="#,##0.00_);[Red]\(#,##0.00\)">
                  <c:v>12.642808263793428</c:v>
                </c:pt>
                <c:pt idx="53" formatCode="#,##0.00_);[Red]\(#,##0.00\)">
                  <c:v>13.274948676983101</c:v>
                </c:pt>
                <c:pt idx="54" formatCode="#,##0.00_);[Red]\(#,##0.00\)">
                  <c:v>13.938696110832256</c:v>
                </c:pt>
                <c:pt idx="55" formatCode="#,##0.00_);[Red]\(#,##0.00\)">
                  <c:v>14.635630916373868</c:v>
                </c:pt>
                <c:pt idx="56" formatCode="#,##0.00_);[Red]\(#,##0.00\)">
                  <c:v>15.367412462192561</c:v>
                </c:pt>
                <c:pt idx="57" formatCode="#,##0.00_);[Red]\(#,##0.00\)">
                  <c:v>16.13578308530219</c:v>
                </c:pt>
                <c:pt idx="58" formatCode="#,##0.00_);[Red]\(#,##0.00\)">
                  <c:v>16.942572239567301</c:v>
                </c:pt>
                <c:pt idx="59" formatCode="#,##0.00_);[Red]\(#,##0.00\)">
                  <c:v>17.789700851545668</c:v>
                </c:pt>
                <c:pt idx="60" formatCode="#,##0.00_);[Red]\(#,##0.00\)">
                  <c:v>18.679185894122952</c:v>
                </c:pt>
                <c:pt idx="61" formatCode="#,##0.00_);[Red]\(#,##0.00\)">
                  <c:v>19.613145188829101</c:v>
                </c:pt>
                <c:pt idx="62" formatCode="#,##0.00_);[Red]\(#,##0.00\)">
                  <c:v>20.593802448270555</c:v>
                </c:pt>
                <c:pt idx="63" formatCode="#,##0.00_);[Red]\(#,##0.00\)">
                  <c:v>21.623492570684082</c:v>
                </c:pt>
                <c:pt idx="64" formatCode="#,##0.00_);[Red]\(#,##0.00\)">
                  <c:v>22.704667199218285</c:v>
                </c:pt>
                <c:pt idx="65" formatCode="#,##0.00_);[Red]\(#,##0.00\)">
                  <c:v>23.839900559179199</c:v>
                </c:pt>
                <c:pt idx="66" formatCode="#,##0.00_);[Red]\(#,##0.00\)">
                  <c:v>25.031895587138159</c:v>
                </c:pt>
                <c:pt idx="67" formatCode="#,##0.00_);[Red]\(#,##0.00\)">
                  <c:v>26.283490366495066</c:v>
                </c:pt>
                <c:pt idx="68" formatCode="#,##0.00_);[Red]\(#,##0.00\)">
                  <c:v>27.597664884819821</c:v>
                </c:pt>
                <c:pt idx="69" formatCode="#,##0.00_);[Red]\(#,##0.00\)">
                  <c:v>28.977548129060811</c:v>
                </c:pt>
                <c:pt idx="70" formatCode="#,##0.00_);[Red]\(#,##0.00\)">
                  <c:v>30.42642553551385</c:v>
                </c:pt>
                <c:pt idx="71" formatCode="#,##0.00_);[Red]\(#,##0.00\)">
                  <c:v>31.947746812289544</c:v>
                </c:pt>
                <c:pt idx="72" formatCode="#,##0.00_);[Red]\(#,##0.00\)">
                  <c:v>33.545134152904019</c:v>
                </c:pt>
                <c:pt idx="73" formatCode="#,##0.00_);[Red]\(#,##0.00\)">
                  <c:v>35.222390860549218</c:v>
                </c:pt>
                <c:pt idx="74" formatCode="#,##0.00_);[Red]\(#,##0.00\)">
                  <c:v>36.98351040357668</c:v>
                </c:pt>
                <c:pt idx="75" formatCode="#,##0.00_);[Red]\(#,##0.00\)">
                  <c:v>38.832685923755513</c:v>
                </c:pt>
                <c:pt idx="76" formatCode="#,##0.00_);[Red]\(#,##0.00\)">
                  <c:v>40.774320219943291</c:v>
                </c:pt>
                <c:pt idx="77" formatCode="#,##0.00_);[Red]\(#,##0.00\)">
                  <c:v>42.813036230940455</c:v>
                </c:pt>
                <c:pt idx="78" formatCode="#,##0.00_);[Red]\(#,##0.00\)">
                  <c:v>44.953688042487478</c:v>
                </c:pt>
                <c:pt idx="79" formatCode="#,##0.00_);[Red]\(#,##0.00\)">
                  <c:v>47.201372444611849</c:v>
                </c:pt>
                <c:pt idx="80" formatCode="#,##0.00_);[Red]\(#,##0.00\)">
                  <c:v>49.561441066842441</c:v>
                </c:pt>
                <c:pt idx="81" formatCode="#,##0.00_);[Red]\(#,##0.00\)">
                  <c:v>52.039513120184566</c:v>
                </c:pt>
                <c:pt idx="82" formatCode="#,##0.00_);[Red]\(#,##0.00\)">
                  <c:v>54.641488776193796</c:v>
                </c:pt>
                <c:pt idx="83" formatCode="#,##0.00_);[Red]\(#,##0.00\)">
                  <c:v>57.373563215003486</c:v>
                </c:pt>
                <c:pt idx="84" formatCode="#,##0.00_);[Red]\(#,##0.00\)">
                  <c:v>60.242241375753657</c:v>
                </c:pt>
                <c:pt idx="85" formatCode="#,##0.00_);[Red]\(#,##0.00\)">
                  <c:v>63.254353444541337</c:v>
                </c:pt>
                <c:pt idx="86" formatCode="#,##0.00_);[Red]\(#,##0.00\)">
                  <c:v>66.417071116768398</c:v>
                </c:pt>
                <c:pt idx="87" formatCode="#,##0.00_);[Red]\(#,##0.00\)">
                  <c:v>69.737924672606823</c:v>
                </c:pt>
                <c:pt idx="88" formatCode="#,##0.00_);[Red]\(#,##0.00\)">
                  <c:v>73.22482090623717</c:v>
                </c:pt>
                <c:pt idx="89" formatCode="#,##0.00_);[Red]\(#,##0.00\)">
                  <c:v>76.886061951549024</c:v>
                </c:pt>
                <c:pt idx="90" formatCode="#,##0.00_);[Red]\(#,##0.00\)">
                  <c:v>80.730365049126476</c:v>
                </c:pt>
                <c:pt idx="91" formatCode="#,##0.00_);[Red]\(#,##0.00\)">
                  <c:v>84.766883301582794</c:v>
                </c:pt>
                <c:pt idx="92" formatCode="#,##0.00_);[Red]\(#,##0.00\)">
                  <c:v>89.005227466661935</c:v>
                </c:pt>
                <c:pt idx="93" formatCode="#,##0.00_);[Red]\(#,##0.00\)">
                  <c:v>93.455488839995027</c:v>
                </c:pt>
                <c:pt idx="94" formatCode="#,##0.00_);[Red]\(#,##0.00\)">
                  <c:v>98.128263281994776</c:v>
                </c:pt>
                <c:pt idx="95" formatCode="#,##0.00_);[Red]\(#,##0.00\)">
                  <c:v>103.03467644609452</c:v>
                </c:pt>
                <c:pt idx="96" formatCode="#,##0.00_);[Red]\(#,##0.00\)">
                  <c:v>108.18641026839924</c:v>
                </c:pt>
                <c:pt idx="97" formatCode="#,##0.00_);[Red]\(#,##0.00\)">
                  <c:v>113.5957307818192</c:v>
                </c:pt>
                <c:pt idx="98" formatCode="#,##0.00_);[Red]\(#,##0.00\)">
                  <c:v>119.27551732091015</c:v>
                </c:pt>
                <c:pt idx="99" formatCode="#,##0.00_);[Red]\(#,##0.00\)">
                  <c:v>125.23929318695566</c:v>
                </c:pt>
                <c:pt idx="100" formatCode="#,##0.00_);[Red]\(#,##0.00\)">
                  <c:v>131.50125784630345</c:v>
                </c:pt>
                <c:pt idx="101" formatCode="#,##0.00_);[Red]\(#,##0.00\)">
                  <c:v>138.07632073861862</c:v>
                </c:pt>
                <c:pt idx="102" formatCode="#,##0.00_);[Red]\(#,##0.00\)">
                  <c:v>144.98013677554954</c:v>
                </c:pt>
                <c:pt idx="103" formatCode="#,##0.00_);[Red]\(#,##0.00\)">
                  <c:v>152.22914361432703</c:v>
                </c:pt>
                <c:pt idx="104" formatCode="#,##0.00_);[Red]\(#,##0.00\)">
                  <c:v>159.84060079504337</c:v>
                </c:pt>
                <c:pt idx="105" formatCode="#,##0.00_);[Red]\(#,##0.00\)">
                  <c:v>167.83263083479554</c:v>
                </c:pt>
                <c:pt idx="106" formatCode="#,##0.00_);[Red]\(#,##0.00\)">
                  <c:v>176.22426237653531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54-44C0-8B18-94DDC5284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上限成長</a:t>
            </a:r>
            <a:r>
              <a:rPr lang="ja-JP" altLang="en-US" sz="110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（</a:t>
            </a:r>
            <a:r>
              <a:rPr lang="en-US" altLang="ja-JP" sz="110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K</a:t>
            </a:r>
            <a:r>
              <a:rPr lang="ja-JP" altLang="en-US" sz="110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の途中増加）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各種成長曲線!$N$16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各種成長曲線!$M$17:$M$247</c:f>
              <c:numCache>
                <c:formatCode>0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各種成長曲線!$N$17:$N$247</c:f>
              <c:numCache>
                <c:formatCode>0.000</c:formatCode>
                <c:ptCount val="231"/>
                <c:pt idx="0">
                  <c:v>1</c:v>
                </c:pt>
                <c:pt idx="1">
                  <c:v>1.0495000000000001</c:v>
                </c:pt>
                <c:pt idx="2">
                  <c:v>1.1014242748750001</c:v>
                </c:pt>
                <c:pt idx="3">
                  <c:v>1.1558889209021082</c:v>
                </c:pt>
                <c:pt idx="4">
                  <c:v>1.2130153273484814</c:v>
                </c:pt>
                <c:pt idx="5">
                  <c:v>1.2729303906237144</c:v>
                </c:pt>
                <c:pt idx="6">
                  <c:v>1.3357667342652133</c:v>
                </c:pt>
                <c:pt idx="7">
                  <c:v>1.4016629345942893</c:v>
                </c:pt>
                <c:pt idx="8">
                  <c:v>1.470763751832896</c:v>
                </c:pt>
                <c:pt idx="9">
                  <c:v>1.543220366417688</c:v>
                </c:pt>
                <c:pt idx="10">
                  <c:v>1.6191906201889092</c:v>
                </c:pt>
                <c:pt idx="11">
                  <c:v>1.6988392620661008</c:v>
                </c:pt>
                <c:pt idx="12">
                  <c:v>1.7823381977502373</c:v>
                </c:pt>
                <c:pt idx="13">
                  <c:v>1.8698667429121694</c:v>
                </c:pt>
                <c:pt idx="14">
                  <c:v>1.9616118792396533</c:v>
                </c:pt>
                <c:pt idx="15">
                  <c:v>2.0577685126192491</c:v>
                </c:pt>
                <c:pt idx="16">
                  <c:v>2.158539732624448</c:v>
                </c:pt>
                <c:pt idx="17">
                  <c:v>2.2641370723670113</c:v>
                </c:pt>
                <c:pt idx="18">
                  <c:v>2.3747807676441286</c:v>
                </c:pt>
                <c:pt idx="19">
                  <c:v>2.4907000141791489</c:v>
                </c:pt>
                <c:pt idx="20">
                  <c:v>2.6121332216077904</c:v>
                </c:pt>
                <c:pt idx="21">
                  <c:v>2.7393282627044662</c:v>
                </c:pt>
                <c:pt idx="22">
                  <c:v>2.8725427161742636</c:v>
                </c:pt>
                <c:pt idx="23">
                  <c:v>3.0120441011548538</c:v>
                </c:pt>
                <c:pt idx="24">
                  <c:v>3.1581101013789454</c:v>
                </c:pt>
                <c:pt idx="25">
                  <c:v>3.3110287767416771</c:v>
                </c:pt>
                <c:pt idx="26">
                  <c:v>3.4710987597985552</c:v>
                </c:pt>
                <c:pt idx="27">
                  <c:v>3.6386294344883456</c:v>
                </c:pt>
                <c:pt idx="28">
                  <c:v>3.8139410941320007</c:v>
                </c:pt>
                <c:pt idx="29">
                  <c:v>3.9973650755038461</c:v>
                </c:pt>
                <c:pt idx="30">
                  <c:v>4.1892438655056097</c:v>
                </c:pt>
                <c:pt idx="31">
                  <c:v>4.3899311766985516</c:v>
                </c:pt>
                <c:pt idx="32">
                  <c:v>4.5997919876654043</c:v>
                </c:pt>
                <c:pt idx="33">
                  <c:v>4.8192025438837796</c:v>
                </c:pt>
                <c:pt idx="34">
                  <c:v>5.0485503144984802</c:v>
                </c:pt>
                <c:pt idx="35">
                  <c:v>5.2882339000843928</c:v>
                </c:pt>
                <c:pt idx="36">
                  <c:v>5.5386628861976117</c:v>
                </c:pt>
                <c:pt idx="37">
                  <c:v>5.8002576372240213</c:v>
                </c:pt>
                <c:pt idx="38">
                  <c:v>6.073449024756135</c:v>
                </c:pt>
                <c:pt idx="39">
                  <c:v>6.3586780844657858</c:v>
                </c:pt>
                <c:pt idx="40">
                  <c:v>6.6563955951981422</c:v>
                </c:pt>
                <c:pt idx="41">
                  <c:v>6.9670615737981629</c:v>
                </c:pt>
                <c:pt idx="42">
                  <c:v>7.2911446790015235</c:v>
                </c:pt>
                <c:pt idx="43">
                  <c:v>7.6291215175865332</c:v>
                </c:pt>
                <c:pt idx="44">
                  <c:v>7.9814758459008086</c:v>
                </c:pt>
                <c:pt idx="45">
                  <c:v>8.3486976598564997</c:v>
                </c:pt>
                <c:pt idx="46">
                  <c:v>8.7312821665414777</c:v>
                </c:pt>
                <c:pt idx="47">
                  <c:v>9.1297286307326697</c:v>
                </c:pt>
                <c:pt idx="48">
                  <c:v>9.5445390898338935</c:v>
                </c:pt>
                <c:pt idx="49">
                  <c:v>9.9762169311069044</c:v>
                </c:pt>
                <c:pt idx="50">
                  <c:v>10.425265325533998</c:v>
                </c:pt>
                <c:pt idx="51">
                  <c:v>10.892185513256807</c:v>
                </c:pt>
                <c:pt idx="52">
                  <c:v>11.377474936292046</c:v>
                </c:pt>
                <c:pt idx="53">
                  <c:v>11.881625215143671</c:v>
                </c:pt>
                <c:pt idx="54">
                  <c:v>12.405119967024286</c:v>
                </c:pt>
                <c:pt idx="55">
                  <c:v>12.948432464677367</c:v>
                </c:pt>
                <c:pt idx="56">
                  <c:v>13.51202313626508</c:v>
                </c:pt>
                <c:pt idx="57">
                  <c:v>14.096336908460852</c:v>
                </c:pt>
                <c:pt idx="58">
                  <c:v>14.701800396765478</c:v>
                </c:pt>
                <c:pt idx="59">
                  <c:v>15.328818949150586</c:v>
                </c:pt>
                <c:pt idx="60">
                  <c:v>15.977773551420196</c:v>
                </c:pt>
                <c:pt idx="61">
                  <c:v>16.649017605160974</c:v>
                </c:pt>
                <c:pt idx="62">
                  <c:v>17.342873591810545</c:v>
                </c:pt>
                <c:pt idx="63">
                  <c:v>18.059629639190312</c:v>
                </c:pt>
                <c:pt idx="64">
                  <c:v>18.799536009797468</c:v>
                </c:pt>
                <c:pt idx="65">
                  <c:v>19.562801533195504</c:v>
                </c:pt>
                <c:pt idx="66">
                  <c:v>20.349590007941682</c:v>
                </c:pt>
                <c:pt idx="67">
                  <c:v>21.160016601593107</c:v>
                </c:pt>
                <c:pt idx="68">
                  <c:v>21.994144280382915</c:v>
                </c:pt>
                <c:pt idx="69">
                  <c:v>22.851980303088911</c:v>
                </c:pt>
                <c:pt idx="70">
                  <c:v>23.733472816356976</c:v>
                </c:pt>
                <c:pt idx="71">
                  <c:v>24.638507591212445</c:v>
                </c:pt>
                <c:pt idx="72">
                  <c:v>25.566904942611952</c:v>
                </c:pt>
                <c:pt idx="73">
                  <c:v>26.518416875570271</c:v>
                </c:pt>
                <c:pt idx="74">
                  <c:v>27.492724502555518</c:v>
                </c:pt>
                <c:pt idx="75">
                  <c:v>28.489435777396587</c:v>
                </c:pt>
                <c:pt idx="76">
                  <c:v>29.508083590809214</c:v>
                </c:pt>
                <c:pt idx="77">
                  <c:v>30.548124271748584</c:v>
                </c:pt>
                <c:pt idx="78">
                  <c:v>31.608936537074918</c:v>
                </c:pt>
                <c:pt idx="79">
                  <c:v>32.689820929426247</c:v>
                </c:pt>
                <c:pt idx="80">
                  <c:v>33.789999779698583</c:v>
                </c:pt>
                <c:pt idx="81">
                  <c:v>34.908617726127495</c:v>
                </c:pt>
                <c:pt idx="82">
                  <c:v>36.044742816659422</c:v>
                </c:pt>
                <c:pt idx="83">
                  <c:v>37.197368215132833</c:v>
                </c:pt>
                <c:pt idx="84">
                  <c:v>38.365414524823386</c:v>
                </c:pt>
                <c:pt idx="85">
                  <c:v>39.547732735233794</c:v>
                </c:pt>
                <c:pt idx="86">
                  <c:v>40.743107789746745</c:v>
                </c:pt>
                <c:pt idx="87">
                  <c:v>41.950262763050624</c:v>
                </c:pt>
                <c:pt idx="88">
                  <c:v>43.167863628258658</c:v>
                </c:pt>
                <c:pt idx="89">
                  <c:v>44.394524584557622</c:v>
                </c:pt>
                <c:pt idx="90">
                  <c:v>45.62881390724106</c:v>
                </c:pt>
                <c:pt idx="91">
                  <c:v>46.869260273312292</c:v>
                </c:pt>
                <c:pt idx="92">
                  <c:v>48.114359507694161</c:v>
                </c:pt>
                <c:pt idx="93">
                  <c:v>49.362581687661049</c:v>
                </c:pt>
                <c:pt idx="94">
                  <c:v>50.612378536608595</c:v>
                </c:pt>
                <c:pt idx="95">
                  <c:v>51.862191032872545</c:v>
                </c:pt>
                <c:pt idx="96">
                  <c:v>53.110457155151089</c:v>
                </c:pt>
                <c:pt idx="97">
                  <c:v>54.355619683294073</c:v>
                </c:pt>
                <c:pt idx="98">
                  <c:v>55.596133971881322</c:v>
                </c:pt>
                <c:pt idx="99">
                  <c:v>56.830475614165699</c:v>
                </c:pt>
                <c:pt idx="100">
                  <c:v>58.057147915607842</c:v>
                </c:pt>
                <c:pt idx="101">
                  <c:v>59.274689099340847</c:v>
                </c:pt>
                <c:pt idx="102">
                  <c:v>60.481679170396134</c:v>
                </c:pt>
                <c:pt idx="103">
                  <c:v>61.676746371280579</c:v>
                </c:pt>
                <c:pt idx="104">
                  <c:v>62.858573168370974</c:v>
                </c:pt>
                <c:pt idx="105">
                  <c:v>64.025901716407802</c:v>
                </c:pt>
                <c:pt idx="106">
                  <c:v>65.177538756928641</c:v>
                </c:pt>
                <c:pt idx="107">
                  <c:v>66.312359915569601</c:v>
                </c:pt>
                <c:pt idx="108">
                  <c:v>67.429313372562063</c:v>
                </c:pt>
                <c:pt idx="109">
                  <c:v>68.527422890242576</c:v>
                </c:pt>
                <c:pt idx="110">
                  <c:v>69.605790190765632</c:v>
                </c:pt>
                <c:pt idx="111">
                  <c:v>70.663596686263475</c:v>
                </c:pt>
                <c:pt idx="112">
                  <c:v>71.700104572257189</c:v>
                </c:pt>
                <c:pt idx="113">
                  <c:v>72.714657303033746</c:v>
                </c:pt>
                <c:pt idx="114">
                  <c:v>73.706679474836619</c:v>
                </c:pt>
                <c:pt idx="115">
                  <c:v>74.675676148975299</c:v>
                </c:pt>
                <c:pt idx="116">
                  <c:v>75.621231652270751</c:v>
                </c:pt>
                <c:pt idx="117">
                  <c:v>76.543007896581088</c:v>
                </c:pt>
                <c:pt idx="118">
                  <c:v>77.440742262482104</c:v>
                </c:pt>
                <c:pt idx="119">
                  <c:v>78.314245094524125</c:v>
                </c:pt>
                <c:pt idx="120">
                  <c:v>79.163396856887729</c:v>
                </c:pt>
                <c:pt idx="121">
                  <c:v>79.98814499877156</c:v>
                </c:pt>
                <c:pt idx="122">
                  <c:v>80.788500578537892</c:v>
                </c:pt>
                <c:pt idx="123">
                  <c:v>81.564534694600582</c:v>
                </c:pt>
                <c:pt idx="124">
                  <c:v>82.316374769357253</c:v>
                </c:pt>
                <c:pt idx="125">
                  <c:v>83.044200730240476</c:v>
                </c:pt>
                <c:pt idx="126">
                  <c:v>83.748241129290264</c:v>
                </c:pt>
                <c:pt idx="127">
                  <c:v>84.428769239629901</c:v>
                </c:pt>
                <c:pt idx="128">
                  <c:v>85.086099163952056</c:v>
                </c:pt>
                <c:pt idx="129">
                  <c:v>85.720581986680713</c:v>
                </c:pt>
                <c:pt idx="130">
                  <c:v>86.332601997947123</c:v>
                </c:pt>
                <c:pt idx="131">
                  <c:v>86.922573013976503</c:v>
                </c:pt>
                <c:pt idx="132">
                  <c:v>87.490934814990297</c:v>
                </c:pt>
                <c:pt idx="133">
                  <c:v>88.038149718339369</c:v>
                </c:pt>
                <c:pt idx="134">
                  <c:v>88.564699301341975</c:v>
                </c:pt>
                <c:pt idx="135">
                  <c:v>89.07108128524051</c:v>
                </c:pt>
                <c:pt idx="136">
                  <c:v>89.557806588841572</c:v>
                </c:pt>
                <c:pt idx="137">
                  <c:v>90.025396557781477</c:v>
                </c:pt>
                <c:pt idx="138">
                  <c:v>90.474380372977649</c:v>
                </c:pt>
                <c:pt idx="139">
                  <c:v>90.905292639689407</c:v>
                </c:pt>
                <c:pt idx="140">
                  <c:v>91.318671156720086</c:v>
                </c:pt>
                <c:pt idx="141">
                  <c:v>91.715054863641498</c:v>
                </c:pt>
                <c:pt idx="142">
                  <c:v>92.094981962503184</c:v>
                </c:pt>
                <c:pt idx="143">
                  <c:v>92.458988209291448</c:v>
                </c:pt>
                <c:pt idx="144">
                  <c:v>92.807605369413068</c:v>
                </c:pt>
                <c:pt idx="145">
                  <c:v>93.141359830681367</c:v>
                </c:pt>
                <c:pt idx="146">
                  <c:v>93.460771366661206</c:v>
                </c:pt>
                <c:pt idx="147">
                  <c:v>93.766352042768602</c:v>
                </c:pt>
                <c:pt idx="148">
                  <c:v>94.058605257202828</c:v>
                </c:pt>
                <c:pt idx="149">
                  <c:v>94.338024908597816</c:v>
                </c:pt>
                <c:pt idx="150">
                  <c:v>94.60509468220009</c:v>
                </c:pt>
                <c:pt idx="151">
                  <c:v>94.860287446396072</c:v>
                </c:pt>
                <c:pt idx="152">
                  <c:v>95.104064751509426</c:v>
                </c:pt>
                <c:pt idx="153">
                  <c:v>95.336876422955243</c:v>
                </c:pt>
                <c:pt idx="154">
                  <c:v>95.559160241060084</c:v>
                </c:pt>
                <c:pt idx="155">
                  <c:v>95.771341700124793</c:v>
                </c:pt>
                <c:pt idx="156">
                  <c:v>95.973833839610009</c:v>
                </c:pt>
                <c:pt idx="157">
                  <c:v>96.167037140653974</c:v>
                </c:pt>
                <c:pt idx="158">
                  <c:v>96.351339481480707</c:v>
                </c:pt>
                <c:pt idx="159">
                  <c:v>96.527116145616972</c:v>
                </c:pt>
                <c:pt idx="160">
                  <c:v>96.694729877203102</c:v>
                </c:pt>
                <c:pt idx="161">
                  <c:v>96.854530978050619</c:v>
                </c:pt>
                <c:pt idx="162">
                  <c:v>97.006857441464064</c:v>
                </c:pt>
                <c:pt idx="163">
                  <c:v>97.152035118203003</c:v>
                </c:pt>
                <c:pt idx="164">
                  <c:v>97.290377910308877</c:v>
                </c:pt>
                <c:pt idx="165">
                  <c:v>97.422187988858965</c:v>
                </c:pt>
                <c:pt idx="166">
                  <c:v>97.547756032033632</c:v>
                </c:pt>
                <c:pt idx="167">
                  <c:v>97.667361480192739</c:v>
                </c:pt>
                <c:pt idx="168">
                  <c:v>97.781272804951058</c:v>
                </c:pt>
                <c:pt idx="169">
                  <c:v>97.889747789520484</c:v>
                </c:pt>
                <c:pt idx="170">
                  <c:v>97.993033817848541</c:v>
                </c:pt>
                <c:pt idx="171">
                  <c:v>98.091368170327968</c:v>
                </c:pt>
                <c:pt idx="172">
                  <c:v>98.184978324080944</c:v>
                </c:pt>
                <c:pt idx="173">
                  <c:v>98.274082256034873</c:v>
                </c:pt>
                <c:pt idx="174">
                  <c:v>98.358888747203665</c:v>
                </c:pt>
                <c:pt idx="175">
                  <c:v>98.43959768677145</c:v>
                </c:pt>
                <c:pt idx="176">
                  <c:v>98.516400374743313</c:v>
                </c:pt>
                <c:pt idx="177">
                  <c:v>98.589479822082112</c:v>
                </c:pt>
                <c:pt idx="178">
                  <c:v>98.659011047391843</c:v>
                </c:pt>
                <c:pt idx="179">
                  <c:v>98.725161369336746</c:v>
                </c:pt>
                <c:pt idx="180">
                  <c:v>98.788090694102792</c:v>
                </c:pt>
                <c:pt idx="181">
                  <c:v>98.847951797314792</c:v>
                </c:pt>
                <c:pt idx="182">
                  <c:v>98.904890599918403</c:v>
                </c:pt>
                <c:pt idx="183">
                  <c:v>98.959046437623414</c:v>
                </c:pt>
                <c:pt idx="184">
                  <c:v>99.010552323582729</c:v>
                </c:pt>
                <c:pt idx="185">
                  <c:v>99.059535204051414</c:v>
                </c:pt>
                <c:pt idx="186">
                  <c:v>99.106116206832638</c:v>
                </c:pt>
                <c:pt idx="187">
                  <c:v>99.150410882373166</c:v>
                </c:pt>
                <c:pt idx="188">
                  <c:v>99.192529437420106</c:v>
                </c:pt>
                <c:pt idx="189">
                  <c:v>99.232576961194383</c:v>
                </c:pt>
                <c:pt idx="190">
                  <c:v>99.270653644074415</c:v>
                </c:pt>
                <c:pt idx="191">
                  <c:v>99.30685498881725</c:v>
                </c:pt>
                <c:pt idx="192">
                  <c:v>99.341272014373118</c:v>
                </c:pt>
                <c:pt idx="193">
                  <c:v>99.373991452374938</c:v>
                </c:pt>
                <c:pt idx="194">
                  <c:v>99.405095936405345</c:v>
                </c:pt>
                <c:pt idx="195">
                  <c:v>99.434664184162642</c:v>
                </c:pt>
                <c:pt idx="196">
                  <c:v>99.462771172662173</c:v>
                </c:pt>
                <c:pt idx="197">
                  <c:v>99.489488306622604</c:v>
                </c:pt>
                <c:pt idx="198">
                  <c:v>99.514883580196937</c:v>
                </c:pt>
                <c:pt idx="199">
                  <c:v>99.53902173221671</c:v>
                </c:pt>
                <c:pt idx="200">
                  <c:v>99.561964395124193</c:v>
                </c:pt>
                <c:pt idx="201">
                  <c:v>99.583770237772413</c:v>
                </c:pt>
                <c:pt idx="202">
                  <c:v>99.604495102276303</c:v>
                </c:pt>
                <c:pt idx="203">
                  <c:v>99.624192135100429</c:v>
                </c:pt>
                <c:pt idx="204">
                  <c:v>99.642911912569744</c:v>
                </c:pt>
                <c:pt idx="205">
                  <c:v>99.66070256099016</c:v>
                </c:pt>
                <c:pt idx="206">
                  <c:v>99.677609871564599</c:v>
                </c:pt>
                <c:pt idx="207">
                  <c:v>99.693677410288913</c:v>
                </c:pt>
                <c:pt idx="208">
                  <c:v>99.708946623009979</c:v>
                </c:pt>
                <c:pt idx="209">
                  <c:v>99.723456935825354</c:v>
                </c:pt>
                <c:pt idx="210">
                  <c:v>99.737245851000921</c:v>
                </c:pt>
                <c:pt idx="211">
                  <c:v>99.750349038579472</c:v>
                </c:pt>
                <c:pt idx="212">
                  <c:v>99.762800423849228</c:v>
                </c:pt>
                <c:pt idx="213">
                  <c:v>99.774632270837301</c:v>
                </c:pt>
                <c:pt idx="214">
                  <c:v>99.785875261988764</c:v>
                </c:pt>
                <c:pt idx="215">
                  <c:v>99.796558574187614</c:v>
                </c:pt>
                <c:pt idx="216">
                  <c:v>99.806709951271358</c:v>
                </c:pt>
                <c:pt idx="217">
                  <c:v>99.816355773186316</c:v>
                </c:pt>
                <c:pt idx="218">
                  <c:v>99.825521121925973</c:v>
                </c:pt>
                <c:pt idx="219">
                  <c:v>99.834229844390222</c:v>
                </c:pt>
                <c:pt idx="220">
                  <c:v>99.84250461229847</c:v>
                </c:pt>
                <c:pt idx="221">
                  <c:v>99.850366979284971</c:v>
                </c:pt>
                <c:pt idx="222">
                  <c:v>99.857837435300283</c:v>
                </c:pt>
                <c:pt idx="223">
                  <c:v>99.86493545843787</c:v>
                </c:pt>
                <c:pt idx="224">
                  <c:v>99.871679564300777</c:v>
                </c:pt>
                <c:pt idx="225">
                  <c:v>99.878087353018628</c:v>
                </c:pt>
                <c:pt idx="226">
                  <c:v>99.884175554020956</c:v>
                </c:pt>
                <c:pt idx="227">
                  <c:v>99.889960068668771</c:v>
                </c:pt>
                <c:pt idx="228">
                  <c:v>99.895456010842082</c:v>
                </c:pt>
                <c:pt idx="229">
                  <c:v>99.900677745577141</c:v>
                </c:pt>
                <c:pt idx="230">
                  <c:v>99.905638925843178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90-480C-AB4C-6C949648B786}"/>
            </c:ext>
          </c:extLst>
        </c:ser>
        <c:ser>
          <c:idx val="1"/>
          <c:order val="1"/>
          <c:tx>
            <c:strRef>
              <c:f>各種成長曲線!$AD$16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各種成長曲線!$AC$17:$AC$247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各種成長曲線!$AD$17:$AD$247</c:f>
              <c:numCache>
                <c:formatCode>0.000</c:formatCode>
                <c:ptCount val="231"/>
                <c:pt idx="0">
                  <c:v>1</c:v>
                </c:pt>
                <c:pt idx="1">
                  <c:v>1.04975</c:v>
                </c:pt>
                <c:pt idx="2">
                  <c:v>1.1019620062343749</c:v>
                </c:pt>
                <c:pt idx="3">
                  <c:v>1.1567565264802977</c:v>
                </c:pt>
                <c:pt idx="4">
                  <c:v>1.2142598313889239</c:v>
                </c:pt>
                <c:pt idx="5">
                  <c:v>1.2746042162238389</c:v>
                </c:pt>
                <c:pt idx="6">
                  <c:v>1.3379282730580269</c:v>
                </c:pt>
                <c:pt idx="7">
                  <c:v>1.4043771736949662</c:v>
                </c:pt>
                <c:pt idx="8">
                  <c:v>1.4741029635682157</c:v>
                </c:pt>
                <c:pt idx="9">
                  <c:v>1.5472648668598263</c:v>
                </c:pt>
                <c:pt idx="10">
                  <c:v>1.624029603060763</c:v>
                </c:pt>
                <c:pt idx="11">
                  <c:v>1.7045717151758968</c:v>
                </c:pt>
                <c:pt idx="12">
                  <c:v>1.7890739097516473</c:v>
                </c:pt>
                <c:pt idx="13">
                  <c:v>1.8777274088755911</c:v>
                </c:pt>
                <c:pt idx="14">
                  <c:v>1.97073231426386</c:v>
                </c:pt>
                <c:pt idx="15">
                  <c:v>2.0682979835134319</c:v>
                </c:pt>
                <c:pt idx="16">
                  <c:v>2.1706434185519519</c:v>
                </c:pt>
                <c:pt idx="17">
                  <c:v>2.2779976662669239</c:v>
                </c:pt>
                <c:pt idx="18">
                  <c:v>2.3906002312383907</c:v>
                </c:pt>
                <c:pt idx="19">
                  <c:v>2.508701500433911</c:v>
                </c:pt>
                <c:pt idx="20">
                  <c:v>2.6325631796510369</c:v>
                </c:pt>
                <c:pt idx="21">
                  <c:v>2.7624587414098754</c:v>
                </c:pt>
                <c:pt idx="22">
                  <c:v>2.8986738839058712</c:v>
                </c:pt>
                <c:pt idx="23">
                  <c:v>3.0415070005298555</c:v>
                </c:pt>
                <c:pt idx="24">
                  <c:v>3.1912696593477801</c:v>
                </c:pt>
                <c:pt idx="25">
                  <c:v>3.3482870918055005</c:v>
                </c:pt>
                <c:pt idx="26">
                  <c:v>3.512898689783488</c:v>
                </c:pt>
                <c:pt idx="27">
                  <c:v>3.6854585099714918</c:v>
                </c:pt>
                <c:pt idx="28">
                  <c:v>3.8663357843628861</c:v>
                </c:pt>
                <c:pt idx="29">
                  <c:v>4.0559154354816691</c:v>
                </c:pt>
                <c:pt idx="30">
                  <c:v>4.2545985947508083</c:v>
                </c:pt>
                <c:pt idx="31">
                  <c:v>4.4628031221877347</c:v>
                </c:pt>
                <c:pt idx="32">
                  <c:v>4.6809641253702692</c:v>
                </c:pt>
                <c:pt idx="33">
                  <c:v>4.9095344753530314</c:v>
                </c:pt>
                <c:pt idx="34">
                  <c:v>5.1489853169295134</c:v>
                </c:pt>
                <c:pt idx="35">
                  <c:v>5.3998065703275007</c:v>
                </c:pt>
                <c:pt idx="36">
                  <c:v>5.662507421094638</c:v>
                </c:pt>
                <c:pt idx="37">
                  <c:v>5.9376167945758818</c:v>
                </c:pt>
                <c:pt idx="38">
                  <c:v>6.2256838110048687</c:v>
                </c:pt>
                <c:pt idx="39">
                  <c:v>6.5272782168264598</c:v>
                </c:pt>
                <c:pt idx="40">
                  <c:v>6.8429907874378184</c:v>
                </c:pt>
                <c:pt idx="41">
                  <c:v>7.1734336960804699</c:v>
                </c:pt>
                <c:pt idx="42">
                  <c:v>7.5192408431364779</c:v>
                </c:pt>
                <c:pt idx="43">
                  <c:v>7.8810681395790292</c:v>
                </c:pt>
                <c:pt idx="44">
                  <c:v>8.2595937378028079</c:v>
                </c:pt>
                <c:pt idx="45">
                  <c:v>8.6555182025145605</c:v>
                </c:pt>
                <c:pt idx="46">
                  <c:v>9.0695646138017736</c:v>
                </c:pt>
                <c:pt idx="47">
                  <c:v>9.5024785939208805</c:v>
                </c:pt>
                <c:pt idx="48">
                  <c:v>9.9550282487599429</c:v>
                </c:pt>
                <c:pt idx="49">
                  <c:v>10.428004014339537</c:v>
                </c:pt>
                <c:pt idx="50">
                  <c:v>10.899975457000568</c:v>
                </c:pt>
                <c:pt idx="51">
                  <c:v>11.39096992759459</c:v>
                </c:pt>
                <c:pt idx="52">
                  <c:v>11.901539244023699</c:v>
                </c:pt>
                <c:pt idx="53">
                  <c:v>12.432231371508049</c:v>
                </c:pt>
                <c:pt idx="54">
                  <c:v>12.98358822332222</c:v>
                </c:pt>
                <c:pt idx="55">
                  <c:v>13.562528649841335</c:v>
                </c:pt>
                <c:pt idx="56">
                  <c:v>14.164012505925999</c:v>
                </c:pt>
                <c:pt idx="57">
                  <c:v>14.788621776943954</c:v>
                </c:pt>
                <c:pt idx="58">
                  <c:v>15.43692647659886</c:v>
                </c:pt>
                <c:pt idx="59">
                  <c:v>16.109481675827169</c:v>
                </c:pt>
                <c:pt idx="60">
                  <c:v>16.815142144286291</c:v>
                </c:pt>
                <c:pt idx="61">
                  <c:v>17.547149634065008</c:v>
                </c:pt>
                <c:pt idx="62">
                  <c:v>18.306083092583538</c:v>
                </c:pt>
                <c:pt idx="63">
                  <c:v>19.092497755600188</c:v>
                </c:pt>
                <c:pt idx="64">
                  <c:v>19.9069213085542</c:v>
                </c:pt>
                <c:pt idx="65">
                  <c:v>20.760736832558706</c:v>
                </c:pt>
                <c:pt idx="66">
                  <c:v>21.644842176389943</c:v>
                </c:pt>
                <c:pt idx="67">
                  <c:v>22.559763144909144</c:v>
                </c:pt>
                <c:pt idx="68">
                  <c:v>23.505985976028029</c:v>
                </c:pt>
                <c:pt idx="69">
                  <c:v>24.48395264029185</c:v>
                </c:pt>
                <c:pt idx="70">
                  <c:v>25.508328960009091</c:v>
                </c:pt>
                <c:pt idx="71">
                  <c:v>26.566853792565531</c:v>
                </c:pt>
                <c:pt idx="72">
                  <c:v>27.659930575381956</c:v>
                </c:pt>
                <c:pt idx="73">
                  <c:v>28.787903184339406</c:v>
                </c:pt>
                <c:pt idx="74">
                  <c:v>29.951050553639408</c:v>
                </c:pt>
                <c:pt idx="75">
                  <c:v>31.168270134675545</c:v>
                </c:pt>
                <c:pt idx="76">
                  <c:v>32.423102059163035</c:v>
                </c:pt>
                <c:pt idx="77">
                  <c:v>33.715739178640277</c:v>
                </c:pt>
                <c:pt idx="78">
                  <c:v>35.046291428709132</c:v>
                </c:pt>
                <c:pt idx="79">
                  <c:v>36.414780205486458</c:v>
                </c:pt>
                <c:pt idx="80">
                  <c:v>37.845508563580225</c:v>
                </c:pt>
                <c:pt idx="81">
                  <c:v>39.316524427513343</c:v>
                </c:pt>
                <c:pt idx="82">
                  <c:v>40.827706797989229</c:v>
                </c:pt>
                <c:pt idx="83">
                  <c:v>42.378826948952636</c:v>
                </c:pt>
                <c:pt idx="84">
                  <c:v>43.96954330417401</c:v>
                </c:pt>
                <c:pt idx="85">
                  <c:v>45.630986930944481</c:v>
                </c:pt>
                <c:pt idx="86">
                  <c:v>47.334151008521701</c:v>
                </c:pt>
                <c:pt idx="87">
                  <c:v>49.078491377920692</c:v>
                </c:pt>
                <c:pt idx="88">
                  <c:v>50.863333081279883</c:v>
                </c:pt>
                <c:pt idx="89">
                  <c:v>52.687866776416868</c:v>
                </c:pt>
                <c:pt idx="90">
                  <c:v>54.591730824329964</c:v>
                </c:pt>
                <c:pt idx="91">
                  <c:v>56.537039188073805</c:v>
                </c:pt>
                <c:pt idx="92">
                  <c:v>58.522723568489653</c:v>
                </c:pt>
                <c:pt idx="93">
                  <c:v>60.547567859052592</c:v>
                </c:pt>
                <c:pt idx="94">
                  <c:v>62.610207311571912</c:v>
                </c:pt>
                <c:pt idx="95">
                  <c:v>64.760708162251007</c:v>
                </c:pt>
                <c:pt idx="96">
                  <c:v>66.950256239944494</c:v>
                </c:pt>
                <c:pt idx="97">
                  <c:v>69.177184849293155</c:v>
                </c:pt>
                <c:pt idx="98">
                  <c:v>71.439673365839496</c:v>
                </c:pt>
                <c:pt idx="99">
                  <c:v>73.735750301477012</c:v>
                </c:pt>
                <c:pt idx="100">
                  <c:v>76.063297598420419</c:v>
                </c:pt>
                <c:pt idx="101">
                  <c:v>78.420056167954968</c:v>
                </c:pt>
                <c:pt idx="102">
                  <c:v>80.803632674006408</c:v>
                </c:pt>
                <c:pt idx="103">
                  <c:v>83.211507544377795</c:v>
                </c:pt>
                <c:pt idx="104">
                  <c:v>85.641044174644676</c:v>
                </c:pt>
                <c:pt idx="105">
                  <c:v>88.089499271546046</c:v>
                </c:pt>
                <c:pt idx="106">
                  <c:v>90.554034264645423</c:v>
                </c:pt>
                <c:pt idx="107">
                  <c:v>93.031727697477052</c:v>
                </c:pt>
                <c:pt idx="108">
                  <c:v>95.519588492756526</c:v>
                </c:pt>
                <c:pt idx="109">
                  <c:v>98.01456997093797</c:v>
                </c:pt>
                <c:pt idx="110">
                  <c:v>100.51358448783789</c:v>
                </c:pt>
                <c:pt idx="111">
                  <c:v>103.01351854558135</c:v>
                </c:pt>
                <c:pt idx="112">
                  <c:v>105.51124822207521</c:v>
                </c:pt>
                <c:pt idx="113">
                  <c:v>108.00365475783389</c:v>
                </c:pt>
                <c:pt idx="114">
                  <c:v>110.48764013546324</c:v>
                </c:pt>
                <c:pt idx="115">
                  <c:v>112.9601424865605</c:v>
                </c:pt>
                <c:pt idx="116">
                  <c:v>115.41815116324251</c:v>
                </c:pt>
                <c:pt idx="117">
                  <c:v>117.85872131691936</c:v>
                </c:pt>
                <c:pt idx="118">
                  <c:v>120.27898783515052</c:v>
                </c:pt>
                <c:pt idx="119">
                  <c:v>122.67617849824597</c:v>
                </c:pt>
                <c:pt idx="120">
                  <c:v>125.0476262304249</c:v>
                </c:pt>
                <c:pt idx="121">
                  <c:v>127.39078033548013</c:v>
                </c:pt>
                <c:pt idx="122">
                  <c:v>129.70321662363349</c:v>
                </c:pt>
                <c:pt idx="123">
                  <c:v>131.98264635418587</c:v>
                </c:pt>
                <c:pt idx="124">
                  <c:v>134.22692393723165</c:v>
                </c:pt>
                <c:pt idx="125">
                  <c:v>136.43405335668038</c:v>
                </c:pt>
                <c:pt idx="126">
                  <c:v>138.60219329568102</c:v>
                </c:pt>
                <c:pt idx="127">
                  <c:v>140.72966096387174</c:v>
                </c:pt>
                <c:pt idx="128">
                  <c:v>142.81493464331376</c:v>
                </c:pt>
                <c:pt idx="129">
                  <c:v>144.85665498618596</c:v>
                </c:pt>
                <c:pt idx="130">
                  <c:v>146.85362511204852</c:v>
                </c:pt>
                <c:pt idx="131">
                  <c:v>148.80480956551344</c:v>
                </c:pt>
                <c:pt idx="132">
                  <c:v>150.70933220633194</c:v>
                </c:pt>
                <c:pt idx="133">
                  <c:v>152.56647311312889</c:v>
                </c:pt>
                <c:pt idx="134">
                  <c:v>154.37566458924056</c:v>
                </c:pt>
                <c:pt idx="135">
                  <c:v>156.13648636436017</c:v>
                </c:pt>
                <c:pt idx="136">
                  <c:v>157.84866008902617</c:v>
                </c:pt>
                <c:pt idx="137">
                  <c:v>159.51204322050225</c:v>
                </c:pt>
                <c:pt idx="138">
                  <c:v>161.12662239843252</c:v>
                </c:pt>
                <c:pt idx="139">
                  <c:v>162.69250640697237</c:v>
                </c:pt>
                <c:pt idx="140">
                  <c:v>164.20991881707531</c:v>
                </c:pt>
                <c:pt idx="141">
                  <c:v>165.67919039845145</c:v>
                </c:pt>
                <c:pt idx="142">
                  <c:v>167.10075138560245</c:v>
                </c:pt>
                <c:pt idx="143">
                  <c:v>168.47512367647434</c:v>
                </c:pt>
                <c:pt idx="144">
                  <c:v>169.80291303584721</c:v>
                </c:pt>
                <c:pt idx="145">
                  <c:v>171.08480136877469</c:v>
                </c:pt>
                <c:pt idx="146">
                  <c:v>172.32153912236515</c:v>
                </c:pt>
                <c:pt idx="147">
                  <c:v>173.51393786710821</c:v>
                </c:pt>
                <c:pt idx="148">
                  <c:v>174.66286310192595</c:v>
                </c:pt>
                <c:pt idx="149">
                  <c:v>175.76922732028171</c:v>
                </c:pt>
                <c:pt idx="150">
                  <c:v>176.83398336810359</c:v>
                </c:pt>
                <c:pt idx="151">
                  <c:v>177.8581181180511</c:v>
                </c:pt>
                <c:pt idx="152">
                  <c:v>178.84264647883001</c:v>
                </c:pt>
                <c:pt idx="153">
                  <c:v>179.78860575288357</c:v>
                </c:pt>
                <c:pt idx="154">
                  <c:v>180.69705035088629</c:v>
                </c:pt>
                <c:pt idx="155">
                  <c:v>181.56904686705292</c:v>
                </c:pt>
                <c:pt idx="156">
                  <c:v>182.40566951535305</c:v>
                </c:pt>
                <c:pt idx="157">
                  <c:v>183.20799592328467</c:v>
                </c:pt>
                <c:pt idx="158">
                  <c:v>183.97710327689234</c:v>
                </c:pt>
                <c:pt idx="159">
                  <c:v>184.71406480819789</c:v>
                </c:pt>
                <c:pt idx="160">
                  <c:v>185.41994661411601</c:v>
                </c:pt>
                <c:pt idx="161">
                  <c:v>186.09580479422641</c:v>
                </c:pt>
                <c:pt idx="162">
                  <c:v>186.74268289343502</c:v>
                </c:pt>
                <c:pt idx="163">
                  <c:v>187.36160963454725</c:v>
                </c:pt>
                <c:pt idx="164">
                  <c:v>187.9535969250625</c:v>
                </c:pt>
                <c:pt idx="165">
                  <c:v>188.51963812204841</c:v>
                </c:pt>
                <c:pt idx="166">
                  <c:v>189.0607065387338</c:v>
                </c:pt>
                <c:pt idx="167">
                  <c:v>189.57775417643919</c:v>
                </c:pt>
                <c:pt idx="168">
                  <c:v>190.07171066561554</c:v>
                </c:pt>
                <c:pt idx="169">
                  <c:v>190.54348240005794</c:v>
                </c:pt>
                <c:pt idx="170">
                  <c:v>190.99395184877554</c:v>
                </c:pt>
                <c:pt idx="171">
                  <c:v>191.42397703051122</c:v>
                </c:pt>
                <c:pt idx="172">
                  <c:v>191.83439113649237</c:v>
                </c:pt>
                <c:pt idx="173">
                  <c:v>192.2260022876398</c:v>
                </c:pt>
                <c:pt idx="174">
                  <c:v>192.59959341314988</c:v>
                </c:pt>
                <c:pt idx="175">
                  <c:v>192.95592223807972</c:v>
                </c:pt>
                <c:pt idx="176">
                  <c:v>193.29572136829674</c:v>
                </c:pt>
                <c:pt idx="177">
                  <c:v>193.61969846188902</c:v>
                </c:pt>
                <c:pt idx="178">
                  <c:v>193.92853647686525</c:v>
                </c:pt>
                <c:pt idx="179">
                  <c:v>194.22289398569379</c:v>
                </c:pt>
                <c:pt idx="180">
                  <c:v>194.50340554793397</c:v>
                </c:pt>
                <c:pt idx="181">
                  <c:v>194.77068213289465</c:v>
                </c:pt>
                <c:pt idx="182">
                  <c:v>195.02531158491112</c:v>
                </c:pt>
                <c:pt idx="183">
                  <c:v>195.26785912445877</c:v>
                </c:pt>
                <c:pt idx="184">
                  <c:v>195.49886787891933</c:v>
                </c:pt>
                <c:pt idx="185">
                  <c:v>195.7188594373805</c:v>
                </c:pt>
                <c:pt idx="186">
                  <c:v>195.92833442438226</c:v>
                </c:pt>
                <c:pt idx="187">
                  <c:v>196.12777308802322</c:v>
                </c:pt>
                <c:pt idx="188">
                  <c:v>196.3176358983076</c:v>
                </c:pt>
                <c:pt idx="189">
                  <c:v>196.49836415204786</c:v>
                </c:pt>
                <c:pt idx="190">
                  <c:v>196.67038058104254</c:v>
                </c:pt>
                <c:pt idx="191">
                  <c:v>196.83408996062164</c:v>
                </c:pt>
                <c:pt idx="192">
                  <c:v>196.98987971599621</c:v>
                </c:pt>
                <c:pt idx="193">
                  <c:v>197.13812052416534</c:v>
                </c:pt>
                <c:pt idx="194">
                  <c:v>197.27916690942354</c:v>
                </c:pt>
                <c:pt idx="195">
                  <c:v>197.41335783077568</c:v>
                </c:pt>
                <c:pt idx="196">
                  <c:v>197.541017259809</c:v>
                </c:pt>
                <c:pt idx="197">
                  <c:v>197.66245474778941</c:v>
                </c:pt>
                <c:pt idx="198">
                  <c:v>197.77796598094841</c:v>
                </c:pt>
                <c:pt idx="199">
                  <c:v>197.88783332310553</c:v>
                </c:pt>
                <c:pt idx="200">
                  <c:v>197.99232634493251</c:v>
                </c:pt>
                <c:pt idx="201">
                  <c:v>198.09170233930956</c:v>
                </c:pt>
                <c:pt idx="202">
                  <c:v>198.18620682235363</c:v>
                </c:pt>
                <c:pt idx="203">
                  <c:v>198.27607401981314</c:v>
                </c:pt>
                <c:pt idx="204">
                  <c:v>198.36152733862619</c:v>
                </c:pt>
                <c:pt idx="205">
                  <c:v>198.44277982352935</c:v>
                </c:pt>
                <c:pt idx="206">
                  <c:v>198.52003459868337</c:v>
                </c:pt>
                <c:pt idx="207">
                  <c:v>198.59348529435192</c:v>
                </c:pt>
                <c:pt idx="208">
                  <c:v>198.66331645873004</c:v>
                </c:pt>
                <c:pt idx="209">
                  <c:v>198.72970395507116</c:v>
                </c:pt>
                <c:pt idx="210">
                  <c:v>198.79281534430717</c:v>
                </c:pt>
                <c:pt idx="211">
                  <c:v>198.85281025339359</c:v>
                </c:pt>
                <c:pt idx="212">
                  <c:v>198.90984072964523</c:v>
                </c:pt>
                <c:pt idx="213">
                  <c:v>198.96405158135428</c:v>
                </c:pt>
                <c:pt idx="214">
                  <c:v>199.01558070500505</c:v>
                </c:pt>
                <c:pt idx="215">
                  <c:v>199.0645593994177</c:v>
                </c:pt>
                <c:pt idx="216">
                  <c:v>199.1111126671675</c:v>
                </c:pt>
                <c:pt idx="217">
                  <c:v>199.1553595036365</c:v>
                </c:pt>
                <c:pt idx="218">
                  <c:v>199.19741317406266</c:v>
                </c:pt>
                <c:pt idx="219">
                  <c:v>199.23738147895622</c:v>
                </c:pt>
                <c:pt idx="220">
                  <c:v>199.27536700825624</c:v>
                </c:pt>
                <c:pt idx="221">
                  <c:v>199.31146738460023</c:v>
                </c:pt>
                <c:pt idx="222">
                  <c:v>199.3457754960796</c:v>
                </c:pt>
                <c:pt idx="223">
                  <c:v>199.37837971885023</c:v>
                </c:pt>
                <c:pt idx="224">
                  <c:v>199.40936412996422</c:v>
                </c:pt>
                <c:pt idx="225">
                  <c:v>199.43880871078326</c:v>
                </c:pt>
                <c:pt idx="226">
                  <c:v>199.46678954132832</c:v>
                </c:pt>
                <c:pt idx="227">
                  <c:v>199.49337898591361</c:v>
                </c:pt>
                <c:pt idx="228">
                  <c:v>199.51864587040495</c:v>
                </c:pt>
                <c:pt idx="229">
                  <c:v>199.54265565143518</c:v>
                </c:pt>
                <c:pt idx="230">
                  <c:v>199.56547057790013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90-480C-AB4C-6C949648B786}"/>
            </c:ext>
          </c:extLst>
        </c:ser>
        <c:ser>
          <c:idx val="3"/>
          <c:order val="2"/>
          <c:tx>
            <c:strRef>
              <c:f>各種成長曲線!$AE$16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各種成長曲線!$AC$47:$AC$67</c:f>
              <c:numCache>
                <c:formatCode>#,##0_);[Red]\(#,##0\)</c:formatCode>
                <c:ptCount val="2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</c:numCache>
            </c:numRef>
          </c:xVal>
          <c:yVal>
            <c:numRef>
              <c:f>各種成長曲線!$AD$47:$AD$67</c:f>
              <c:numCache>
                <c:formatCode>0.000</c:formatCode>
                <c:ptCount val="21"/>
                <c:pt idx="0">
                  <c:v>4.2545985947508083</c:v>
                </c:pt>
                <c:pt idx="1">
                  <c:v>4.4628031221877347</c:v>
                </c:pt>
                <c:pt idx="2">
                  <c:v>4.6809641253702692</c:v>
                </c:pt>
                <c:pt idx="3">
                  <c:v>4.9095344753530314</c:v>
                </c:pt>
                <c:pt idx="4">
                  <c:v>5.1489853169295134</c:v>
                </c:pt>
                <c:pt idx="5">
                  <c:v>5.3998065703275007</c:v>
                </c:pt>
                <c:pt idx="6">
                  <c:v>5.662507421094638</c:v>
                </c:pt>
                <c:pt idx="7">
                  <c:v>5.9376167945758818</c:v>
                </c:pt>
                <c:pt idx="8">
                  <c:v>6.2256838110048687</c:v>
                </c:pt>
                <c:pt idx="9">
                  <c:v>6.5272782168264598</c:v>
                </c:pt>
                <c:pt idx="10">
                  <c:v>6.8429907874378184</c:v>
                </c:pt>
                <c:pt idx="11">
                  <c:v>7.1734336960804699</c:v>
                </c:pt>
                <c:pt idx="12">
                  <c:v>7.5192408431364779</c:v>
                </c:pt>
                <c:pt idx="13">
                  <c:v>7.8810681395790292</c:v>
                </c:pt>
                <c:pt idx="14">
                  <c:v>8.2595937378028079</c:v>
                </c:pt>
                <c:pt idx="15">
                  <c:v>8.6555182025145605</c:v>
                </c:pt>
                <c:pt idx="16">
                  <c:v>9.0695646138017736</c:v>
                </c:pt>
                <c:pt idx="17">
                  <c:v>9.5024785939208805</c:v>
                </c:pt>
                <c:pt idx="18">
                  <c:v>9.9550282487599429</c:v>
                </c:pt>
                <c:pt idx="19">
                  <c:v>10.428004014339537</c:v>
                </c:pt>
                <c:pt idx="20">
                  <c:v>10.899975457000568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90-480C-AB4C-6C949648B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各種成長曲線!$O$16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各種成長曲線!$M$18:$M$247</c:f>
              <c:numCache>
                <c:formatCode>0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各種成長曲線!$O$18:$O$247</c:f>
              <c:numCache>
                <c:formatCode>0.000%</c:formatCode>
                <c:ptCount val="230"/>
                <c:pt idx="0">
                  <c:v>4.9500000000000099E-2</c:v>
                </c:pt>
                <c:pt idx="1">
                  <c:v>4.947524999999995E-2</c:v>
                </c:pt>
                <c:pt idx="2">
                  <c:v>4.9449287862562551E-2</c:v>
                </c:pt>
                <c:pt idx="3">
                  <c:v>4.9422055539548898E-2</c:v>
                </c:pt>
                <c:pt idx="4">
                  <c:v>4.9393492336325839E-2</c:v>
                </c:pt>
                <c:pt idx="5">
                  <c:v>4.9363534804688088E-2</c:v>
                </c:pt>
                <c:pt idx="6">
                  <c:v>4.9332116632867441E-2</c:v>
                </c:pt>
                <c:pt idx="7">
                  <c:v>4.9299168532702858E-2</c:v>
                </c:pt>
                <c:pt idx="8">
                  <c:v>4.9264618124083559E-2</c:v>
                </c:pt>
                <c:pt idx="9">
                  <c:v>4.9228389816791167E-2</c:v>
                </c:pt>
                <c:pt idx="10">
                  <c:v>4.9190404689905529E-2</c:v>
                </c:pt>
                <c:pt idx="11">
                  <c:v>4.9150580368966995E-2</c:v>
                </c:pt>
                <c:pt idx="12">
                  <c:v>4.9108830901124889E-2</c:v>
                </c:pt>
                <c:pt idx="13">
                  <c:v>4.9065066628543888E-2</c:v>
                </c:pt>
                <c:pt idx="14">
                  <c:v>4.9019194060380272E-2</c:v>
                </c:pt>
                <c:pt idx="15">
                  <c:v>4.8971115743690403E-2</c:v>
                </c:pt>
                <c:pt idx="16">
                  <c:v>4.8920730133687855E-2</c:v>
                </c:pt>
                <c:pt idx="17">
                  <c:v>4.8867931463816502E-2</c:v>
                </c:pt>
                <c:pt idx="18">
                  <c:v>4.8812609616177963E-2</c:v>
                </c:pt>
                <c:pt idx="19">
                  <c:v>4.8754649992910452E-2</c:v>
                </c:pt>
                <c:pt idx="20">
                  <c:v>4.8693933389196031E-2</c:v>
                </c:pt>
                <c:pt idx="21">
                  <c:v>4.8630335868647713E-2</c:v>
                </c:pt>
                <c:pt idx="22">
                  <c:v>4.8563728641912836E-2</c:v>
                </c:pt>
                <c:pt idx="23">
                  <c:v>4.849397794942252E-2</c:v>
                </c:pt>
                <c:pt idx="24">
                  <c:v>4.8420944949310596E-2</c:v>
                </c:pt>
                <c:pt idx="25">
                  <c:v>4.834448561162917E-2</c:v>
                </c:pt>
                <c:pt idx="26">
                  <c:v>4.8264450620100784E-2</c:v>
                </c:pt>
                <c:pt idx="27">
                  <c:v>4.8180685282755889E-2</c:v>
                </c:pt>
                <c:pt idx="28">
                  <c:v>4.8093029452933957E-2</c:v>
                </c:pt>
                <c:pt idx="29">
                  <c:v>4.8001317462248123E-2</c:v>
                </c:pt>
                <c:pt idx="30">
                  <c:v>4.7905378067247109E-2</c:v>
                </c:pt>
                <c:pt idx="31">
                  <c:v>4.7805034411650744E-2</c:v>
                </c:pt>
                <c:pt idx="32">
                  <c:v>4.7700104006167393E-2</c:v>
                </c:pt>
                <c:pt idx="33">
                  <c:v>4.7590398728058037E-2</c:v>
                </c:pt>
                <c:pt idx="34">
                  <c:v>4.7475724842750734E-2</c:v>
                </c:pt>
                <c:pt idx="35">
                  <c:v>4.7355883049957845E-2</c:v>
                </c:pt>
                <c:pt idx="36">
                  <c:v>4.7230668556901279E-2</c:v>
                </c:pt>
                <c:pt idx="37">
                  <c:v>4.7099871181388059E-2</c:v>
                </c:pt>
                <c:pt idx="38">
                  <c:v>4.6963275487621865E-2</c:v>
                </c:pt>
                <c:pt idx="39">
                  <c:v>4.6820660957767088E-2</c:v>
                </c:pt>
                <c:pt idx="40">
                  <c:v>4.6671802202400969E-2</c:v>
                </c:pt>
                <c:pt idx="41">
                  <c:v>4.6516469213100903E-2</c:v>
                </c:pt>
                <c:pt idx="42">
                  <c:v>4.6354427660499187E-2</c:v>
                </c:pt>
                <c:pt idx="43">
                  <c:v>4.6185439241206688E-2</c:v>
                </c:pt>
                <c:pt idx="44">
                  <c:v>4.6009262077049556E-2</c:v>
                </c:pt>
                <c:pt idx="45">
                  <c:v>4.5825651170071716E-2</c:v>
                </c:pt>
                <c:pt idx="46">
                  <c:v>4.5634358916729345E-2</c:v>
                </c:pt>
                <c:pt idx="47">
                  <c:v>4.5435135684633692E-2</c:v>
                </c:pt>
                <c:pt idx="48">
                  <c:v>4.5227730455083034E-2</c:v>
                </c:pt>
                <c:pt idx="49">
                  <c:v>4.5011891534446541E-2</c:v>
                </c:pt>
                <c:pt idx="50">
                  <c:v>4.4787367337233062E-2</c:v>
                </c:pt>
                <c:pt idx="51">
                  <c:v>4.4553907243371507E-2</c:v>
                </c:pt>
                <c:pt idx="52">
                  <c:v>4.4311262531853975E-2</c:v>
                </c:pt>
                <c:pt idx="53">
                  <c:v>4.4059187392428124E-2</c:v>
                </c:pt>
                <c:pt idx="54">
                  <c:v>4.3797440016487832E-2</c:v>
                </c:pt>
                <c:pt idx="55">
                  <c:v>4.3525783767661322E-2</c:v>
                </c:pt>
                <c:pt idx="56">
                  <c:v>4.3243988431867421E-2</c:v>
                </c:pt>
                <c:pt idx="57">
                  <c:v>4.2951831545769627E-2</c:v>
                </c:pt>
                <c:pt idx="58">
                  <c:v>4.2649099801617317E-2</c:v>
                </c:pt>
                <c:pt idx="59">
                  <c:v>4.2335590525424689E-2</c:v>
                </c:pt>
                <c:pt idx="60">
                  <c:v>4.2011113224289916E-2</c:v>
                </c:pt>
                <c:pt idx="61">
                  <c:v>4.1675491197419604E-2</c:v>
                </c:pt>
                <c:pt idx="62">
                  <c:v>4.1328563204094754E-2</c:v>
                </c:pt>
                <c:pt idx="63">
                  <c:v>4.097018518040485E-2</c:v>
                </c:pt>
                <c:pt idx="64">
                  <c:v>4.0600231995101217E-2</c:v>
                </c:pt>
                <c:pt idx="65">
                  <c:v>4.0218599233402298E-2</c:v>
                </c:pt>
                <c:pt idx="66">
                  <c:v>3.9825204996029179E-2</c:v>
                </c:pt>
                <c:pt idx="67">
                  <c:v>3.9419991699203516E-2</c:v>
                </c:pt>
                <c:pt idx="68">
                  <c:v>3.9002927859808564E-2</c:v>
                </c:pt>
                <c:pt idx="69">
                  <c:v>3.8574009848455562E-2</c:v>
                </c:pt>
                <c:pt idx="70">
                  <c:v>3.813326359182144E-2</c:v>
                </c:pt>
                <c:pt idx="71">
                  <c:v>3.7680746204393843E-2</c:v>
                </c:pt>
                <c:pt idx="72">
                  <c:v>3.7216547528693973E-2</c:v>
                </c:pt>
                <c:pt idx="73">
                  <c:v>3.6740791562214818E-2</c:v>
                </c:pt>
                <c:pt idx="74">
                  <c:v>3.625363774872227E-2</c:v>
                </c:pt>
                <c:pt idx="75">
                  <c:v>3.5755282111301724E-2</c:v>
                </c:pt>
                <c:pt idx="76">
                  <c:v>3.5245958204595439E-2</c:v>
                </c:pt>
                <c:pt idx="77">
                  <c:v>3.4725937864125769E-2</c:v>
                </c:pt>
                <c:pt idx="78">
                  <c:v>3.4195531731462489E-2</c:v>
                </c:pt>
                <c:pt idx="79">
                  <c:v>3.365508953528689E-2</c:v>
                </c:pt>
                <c:pt idx="80">
                  <c:v>3.3105000110150662E-2</c:v>
                </c:pt>
                <c:pt idx="81">
                  <c:v>3.2545691136936346E-2</c:v>
                </c:pt>
                <c:pt idx="82">
                  <c:v>3.1977628591670304E-2</c:v>
                </c:pt>
                <c:pt idx="83">
                  <c:v>3.1401315892433536E-2</c:v>
                </c:pt>
                <c:pt idx="84">
                  <c:v>3.0817292737588386E-2</c:v>
                </c:pt>
                <c:pt idx="85">
                  <c:v>3.0226133632383165E-2</c:v>
                </c:pt>
                <c:pt idx="86">
                  <c:v>2.9628446105126702E-2</c:v>
                </c:pt>
                <c:pt idx="87">
                  <c:v>2.9024868618474659E-2</c:v>
                </c:pt>
                <c:pt idx="88">
                  <c:v>2.8416068185870665E-2</c:v>
                </c:pt>
                <c:pt idx="89">
                  <c:v>2.7802737707721237E-2</c:v>
                </c:pt>
                <c:pt idx="90">
                  <c:v>2.7185593046379405E-2</c:v>
                </c:pt>
                <c:pt idx="91">
                  <c:v>2.6565369863343825E-2</c:v>
                </c:pt>
                <c:pt idx="92">
                  <c:v>2.5942820246152909E-2</c:v>
                </c:pt>
                <c:pt idx="93">
                  <c:v>2.5318709156169461E-2</c:v>
                </c:pt>
                <c:pt idx="94">
                  <c:v>2.469381073169568E-2</c:v>
                </c:pt>
                <c:pt idx="95">
                  <c:v>2.4068904483563715E-2</c:v>
                </c:pt>
                <c:pt idx="96">
                  <c:v>2.3444771422424446E-2</c:v>
                </c:pt>
                <c:pt idx="97">
                  <c:v>2.2822190158352941E-2</c:v>
                </c:pt>
                <c:pt idx="98">
                  <c:v>2.220193301405933E-2</c:v>
                </c:pt>
                <c:pt idx="99">
                  <c:v>2.1584762192917134E-2</c:v>
                </c:pt>
                <c:pt idx="100">
                  <c:v>2.0971426042196019E-2</c:v>
                </c:pt>
                <c:pt idx="101">
                  <c:v>2.0362655450329632E-2</c:v>
                </c:pt>
                <c:pt idx="102">
                  <c:v>1.9759160414801982E-2</c:v>
                </c:pt>
                <c:pt idx="103">
                  <c:v>1.9161626814359737E-2</c:v>
                </c:pt>
                <c:pt idx="104">
                  <c:v>1.8570713415814559E-2</c:v>
                </c:pt>
                <c:pt idx="105">
                  <c:v>1.7987049141796174E-2</c:v>
                </c:pt>
                <c:pt idx="106">
                  <c:v>1.7411230621535618E-2</c:v>
                </c:pt>
                <c:pt idx="107">
                  <c:v>1.6843820042215248E-2</c:v>
                </c:pt>
                <c:pt idx="108">
                  <c:v>1.628534331371894E-2</c:v>
                </c:pt>
                <c:pt idx="109">
                  <c:v>1.5736288554878679E-2</c:v>
                </c:pt>
                <c:pt idx="110">
                  <c:v>1.519710490461724E-2</c:v>
                </c:pt>
                <c:pt idx="111">
                  <c:v>1.4668201656868173E-2</c:v>
                </c:pt>
                <c:pt idx="112">
                  <c:v>1.4149947713871493E-2</c:v>
                </c:pt>
                <c:pt idx="113">
                  <c:v>1.3642671348483194E-2</c:v>
                </c:pt>
                <c:pt idx="114">
                  <c:v>1.3146660262581687E-2</c:v>
                </c:pt>
                <c:pt idx="115">
                  <c:v>1.2662161925512436E-2</c:v>
                </c:pt>
                <c:pt idx="116">
                  <c:v>1.2189384173864585E-2</c:v>
                </c:pt>
                <c:pt idx="117">
                  <c:v>1.1728496051709442E-2</c:v>
                </c:pt>
                <c:pt idx="118">
                  <c:v>1.1279628868759039E-2</c:v>
                </c:pt>
                <c:pt idx="119">
                  <c:v>1.0842877452737886E-2</c:v>
                </c:pt>
                <c:pt idx="120">
                  <c:v>1.0418301571556073E-2</c:v>
                </c:pt>
                <c:pt idx="121">
                  <c:v>1.0005927500614298E-2</c:v>
                </c:pt>
                <c:pt idx="122">
                  <c:v>9.6057497107310957E-3</c:v>
                </c:pt>
                <c:pt idx="123">
                  <c:v>9.2177326526996298E-3</c:v>
                </c:pt>
                <c:pt idx="124">
                  <c:v>8.8418126153213487E-3</c:v>
                </c:pt>
                <c:pt idx="125">
                  <c:v>8.4778996348797674E-3</c:v>
                </c:pt>
                <c:pt idx="126">
                  <c:v>8.1258794353548242E-3</c:v>
                </c:pt>
                <c:pt idx="127">
                  <c:v>7.7856153801850328E-3</c:v>
                </c:pt>
                <c:pt idx="128">
                  <c:v>7.4569504180239197E-3</c:v>
                </c:pt>
                <c:pt idx="129">
                  <c:v>7.1397090066596279E-3</c:v>
                </c:pt>
                <c:pt idx="130">
                  <c:v>6.8336990010263964E-3</c:v>
                </c:pt>
                <c:pt idx="131">
                  <c:v>6.5387134930118213E-3</c:v>
                </c:pt>
                <c:pt idx="132">
                  <c:v>6.2545325925048292E-3</c:v>
                </c:pt>
                <c:pt idx="133">
                  <c:v>5.9809251408303853E-3</c:v>
                </c:pt>
                <c:pt idx="134">
                  <c:v>5.717650349328994E-3</c:v>
                </c:pt>
                <c:pt idx="135">
                  <c:v>5.4644593573797227E-3</c:v>
                </c:pt>
                <c:pt idx="136">
                  <c:v>5.2210967055792519E-3</c:v>
                </c:pt>
                <c:pt idx="137">
                  <c:v>4.9873017211093133E-3</c:v>
                </c:pt>
                <c:pt idx="138">
                  <c:v>4.7628098135111411E-3</c:v>
                </c:pt>
                <c:pt idx="139">
                  <c:v>4.547353680155226E-3</c:v>
                </c:pt>
                <c:pt idx="140">
                  <c:v>4.3406644216399393E-3</c:v>
                </c:pt>
                <c:pt idx="141">
                  <c:v>4.1424725681792019E-3</c:v>
                </c:pt>
                <c:pt idx="142">
                  <c:v>3.9525090187483916E-3</c:v>
                </c:pt>
                <c:pt idx="143">
                  <c:v>3.7705058953542221E-3</c:v>
                </c:pt>
                <c:pt idx="144">
                  <c:v>3.5961973152934686E-3</c:v>
                </c:pt>
                <c:pt idx="145">
                  <c:v>3.429320084659346E-3</c:v>
                </c:pt>
                <c:pt idx="146">
                  <c:v>3.269614316669354E-3</c:v>
                </c:pt>
                <c:pt idx="147">
                  <c:v>3.1168239786157339E-3</c:v>
                </c:pt>
                <c:pt idx="148">
                  <c:v>2.9706973713985734E-3</c:v>
                </c:pt>
                <c:pt idx="149">
                  <c:v>2.8309875457010209E-3</c:v>
                </c:pt>
                <c:pt idx="150">
                  <c:v>2.6974526588999497E-3</c:v>
                </c:pt>
                <c:pt idx="151">
                  <c:v>2.5698562768019136E-3</c:v>
                </c:pt>
                <c:pt idx="152">
                  <c:v>2.4479676242452207E-3</c:v>
                </c:pt>
                <c:pt idx="153">
                  <c:v>2.3315617885223696E-3</c:v>
                </c:pt>
                <c:pt idx="154">
                  <c:v>2.2204198794700002E-3</c:v>
                </c:pt>
                <c:pt idx="155">
                  <c:v>2.1143291499376776E-3</c:v>
                </c:pt>
                <c:pt idx="156">
                  <c:v>2.013083080195001E-3</c:v>
                </c:pt>
                <c:pt idx="157">
                  <c:v>1.9164814296729561E-3</c:v>
                </c:pt>
                <c:pt idx="158">
                  <c:v>1.8243302592596581E-3</c:v>
                </c:pt>
                <c:pt idx="159">
                  <c:v>1.7364419271914669E-3</c:v>
                </c:pt>
                <c:pt idx="160">
                  <c:v>1.6526350613984373E-3</c:v>
                </c:pt>
                <c:pt idx="161">
                  <c:v>1.5727345109746644E-3</c:v>
                </c:pt>
                <c:pt idx="162">
                  <c:v>1.4965712792679858E-3</c:v>
                </c:pt>
                <c:pt idx="163">
                  <c:v>1.4239824408984842E-3</c:v>
                </c:pt>
                <c:pt idx="164">
                  <c:v>1.3548110448456001E-3</c:v>
                </c:pt>
                <c:pt idx="165">
                  <c:v>1.2889060055705853E-3</c:v>
                </c:pt>
                <c:pt idx="166">
                  <c:v>1.2261219839832E-3</c:v>
                </c:pt>
                <c:pt idx="167">
                  <c:v>1.1663192599036399E-3</c:v>
                </c:pt>
                <c:pt idx="168">
                  <c:v>1.1093635975245114E-3</c:v>
                </c:pt>
                <c:pt idx="169">
                  <c:v>1.0551261052397379E-3</c:v>
                </c:pt>
                <c:pt idx="170">
                  <c:v>1.0034830910757634E-3</c:v>
                </c:pt>
                <c:pt idx="171">
                  <c:v>9.5431591483595023E-4</c:v>
                </c:pt>
                <c:pt idx="172">
                  <c:v>9.0751083795956929E-4</c:v>
                </c:pt>
                <c:pt idx="173">
                  <c:v>8.6295887198258221E-4</c:v>
                </c:pt>
                <c:pt idx="174">
                  <c:v>8.2055562639812211E-4</c:v>
                </c:pt>
                <c:pt idx="175">
                  <c:v>7.8020115661427798E-4</c:v>
                </c:pt>
                <c:pt idx="176">
                  <c:v>7.4179981262829605E-4</c:v>
                </c:pt>
                <c:pt idx="177">
                  <c:v>7.0526008895887996E-4</c:v>
                </c:pt>
                <c:pt idx="178">
                  <c:v>6.7049447630411724E-4</c:v>
                </c:pt>
                <c:pt idx="179">
                  <c:v>6.3741931533161289E-4</c:v>
                </c:pt>
                <c:pt idx="180">
                  <c:v>6.0595465294860569E-4</c:v>
                </c:pt>
                <c:pt idx="181">
                  <c:v>5.7602410134266013E-4</c:v>
                </c:pt>
                <c:pt idx="182">
                  <c:v>5.4755470004084453E-4</c:v>
                </c:pt>
                <c:pt idx="183">
                  <c:v>5.2047678118827614E-4</c:v>
                </c:pt>
                <c:pt idx="184">
                  <c:v>4.9472383820868971E-4</c:v>
                </c:pt>
                <c:pt idx="185">
                  <c:v>4.7023239797433248E-4</c:v>
                </c:pt>
                <c:pt idx="186">
                  <c:v>4.4694189658371012E-4</c:v>
                </c:pt>
                <c:pt idx="187">
                  <c:v>4.2479455881335202E-4</c:v>
                </c:pt>
                <c:pt idx="188">
                  <c:v>4.037352812899332E-4</c:v>
                </c:pt>
                <c:pt idx="189">
                  <c:v>3.8371151940276647E-4</c:v>
                </c:pt>
                <c:pt idx="190">
                  <c:v>3.6467317796286334E-4</c:v>
                </c:pt>
                <c:pt idx="191">
                  <c:v>3.4657250559131736E-4</c:v>
                </c:pt>
                <c:pt idx="192">
                  <c:v>3.2936399281343893E-4</c:v>
                </c:pt>
                <c:pt idx="193">
                  <c:v>3.1300427381257621E-4</c:v>
                </c:pt>
                <c:pt idx="194">
                  <c:v>2.974520317973746E-4</c:v>
                </c:pt>
                <c:pt idx="195">
                  <c:v>2.8266790791864642E-4</c:v>
                </c:pt>
                <c:pt idx="196">
                  <c:v>2.6861441366893138E-4</c:v>
                </c:pt>
                <c:pt idx="197">
                  <c:v>2.5525584668870105E-4</c:v>
                </c:pt>
                <c:pt idx="198">
                  <c:v>2.4255820990154708E-4</c:v>
                </c:pt>
                <c:pt idx="199">
                  <c:v>2.304891338916651E-4</c:v>
                </c:pt>
                <c:pt idx="200">
                  <c:v>2.1901780243789617E-4</c:v>
                </c:pt>
                <c:pt idx="201">
                  <c:v>2.0811488111372204E-4</c:v>
                </c:pt>
                <c:pt idx="202">
                  <c:v>1.9775244886188111E-4</c:v>
                </c:pt>
                <c:pt idx="203">
                  <c:v>1.8790393244974809E-4</c:v>
                </c:pt>
                <c:pt idx="204">
                  <c:v>1.7854404371508059E-4</c:v>
                </c:pt>
                <c:pt idx="205">
                  <c:v>1.6964871950498177E-4</c:v>
                </c:pt>
                <c:pt idx="206">
                  <c:v>1.6119506421770845E-4</c:v>
                </c:pt>
                <c:pt idx="207">
                  <c:v>1.5316129485549266E-4</c:v>
                </c:pt>
                <c:pt idx="208">
                  <c:v>1.4552668849503615E-4</c:v>
                </c:pt>
                <c:pt idx="209">
                  <c:v>1.382715320873881E-4</c:v>
                </c:pt>
                <c:pt idx="210">
                  <c:v>1.313770744995913E-4</c:v>
                </c:pt>
                <c:pt idx="211">
                  <c:v>1.2482548071025181E-4</c:v>
                </c:pt>
                <c:pt idx="212">
                  <c:v>1.1859978807536428E-4</c:v>
                </c:pt>
                <c:pt idx="213">
                  <c:v>1.1268386458136412E-4</c:v>
                </c:pt>
                <c:pt idx="214">
                  <c:v>1.0706236900564299E-4</c:v>
                </c:pt>
                <c:pt idx="215">
                  <c:v>1.0172071290612526E-4</c:v>
                </c:pt>
                <c:pt idx="216">
                  <c:v>9.6645024364269696E-5</c:v>
                </c:pt>
                <c:pt idx="217">
                  <c:v>9.1822113406780063E-5</c:v>
                </c:pt>
                <c:pt idx="218">
                  <c:v>8.723943903695784E-5</c:v>
                </c:pt>
                <c:pt idx="219">
                  <c:v>8.2885077804927787E-5</c:v>
                </c:pt>
                <c:pt idx="220">
                  <c:v>7.8747693850746264E-5</c:v>
                </c:pt>
                <c:pt idx="221">
                  <c:v>7.4816510357564257E-5</c:v>
                </c:pt>
                <c:pt idx="222">
                  <c:v>7.1081282349880095E-5</c:v>
                </c:pt>
                <c:pt idx="223">
                  <c:v>6.753227078100877E-5</c:v>
                </c:pt>
                <c:pt idx="224">
                  <c:v>6.4160217849603221E-5</c:v>
                </c:pt>
                <c:pt idx="225">
                  <c:v>6.0956323490747743E-5</c:v>
                </c:pt>
                <c:pt idx="226">
                  <c:v>5.7912222989575586E-5</c:v>
                </c:pt>
                <c:pt idx="227">
                  <c:v>5.5019965665553031E-5</c:v>
                </c:pt>
                <c:pt idx="228">
                  <c:v>5.2271994578936815E-5</c:v>
                </c:pt>
                <c:pt idx="229">
                  <c:v>4.9661127211483607E-5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BE-4629-B318-4B41D3D0D286}"/>
            </c:ext>
          </c:extLst>
        </c:ser>
        <c:ser>
          <c:idx val="3"/>
          <c:order val="1"/>
          <c:tx>
            <c:strRef>
              <c:f>各種成長曲線!$AE$16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各種成長曲線!$AC$67:$AC$247</c:f>
              <c:numCache>
                <c:formatCode>#,##0_);[Red]\(#,##0\)</c:formatCode>
                <c:ptCount val="18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</c:numCache>
            </c:numRef>
          </c:xVal>
          <c:yVal>
            <c:numRef>
              <c:f>各種成長曲線!$AE$67:$AE$247</c:f>
              <c:numCache>
                <c:formatCode>0.000%</c:formatCode>
                <c:ptCount val="181"/>
                <c:pt idx="0">
                  <c:v>4.5259998175300263E-2</c:v>
                </c:pt>
                <c:pt idx="1">
                  <c:v>4.5045465701363335E-2</c:v>
                </c:pt>
                <c:pt idx="2">
                  <c:v>4.4822286396547881E-2</c:v>
                </c:pt>
                <c:pt idx="3">
                  <c:v>4.4590209434534685E-2</c:v>
                </c:pt>
                <c:pt idx="4">
                  <c:v>4.4348985740223633E-2</c:v>
                </c:pt>
                <c:pt idx="5">
                  <c:v>4.4590171573615736E-2</c:v>
                </c:pt>
                <c:pt idx="6">
                  <c:v>4.4348946395899494E-2</c:v>
                </c:pt>
                <c:pt idx="7">
                  <c:v>4.409832812253079E-2</c:v>
                </c:pt>
                <c:pt idx="8">
                  <c:v>4.3838074259606709E-2</c:v>
                </c:pt>
                <c:pt idx="9">
                  <c:v>4.3567947301417095E-2</c:v>
                </c:pt>
                <c:pt idx="10">
                  <c:v>4.3804045509297167E-2</c:v>
                </c:pt>
                <c:pt idx="11">
                  <c:v>4.3532637636812921E-2</c:v>
                </c:pt>
                <c:pt idx="12">
                  <c:v>4.3251096294590299E-2</c:v>
                </c:pt>
                <c:pt idx="13">
                  <c:v>4.2959198810544864E-2</c:v>
                </c:pt>
                <c:pt idx="14">
                  <c:v>4.2656731632461517E-2</c:v>
                </c:pt>
                <c:pt idx="15">
                  <c:v>4.2890385246944919E-2</c:v>
                </c:pt>
                <c:pt idx="16">
                  <c:v>4.2585451131229121E-2</c:v>
                </c:pt>
                <c:pt idx="17">
                  <c:v>4.2269699222717887E-2</c:v>
                </c:pt>
                <c:pt idx="18">
                  <c:v>4.194294173396098E-2</c:v>
                </c:pt>
                <c:pt idx="19">
                  <c:v>4.1605005008561444E-2</c:v>
                </c:pt>
                <c:pt idx="20">
                  <c:v>4.1838682453236062E-2</c:v>
                </c:pt>
                <c:pt idx="21">
                  <c:v>4.1497223679996906E-2</c:v>
                </c:pt>
                <c:pt idx="22">
                  <c:v>4.1144382069144808E-2</c:v>
                </c:pt>
                <c:pt idx="23">
                  <c:v>4.0780023141539404E-2</c:v>
                </c:pt>
                <c:pt idx="24">
                  <c:v>4.0404032271886811E-2</c:v>
                </c:pt>
                <c:pt idx="25">
                  <c:v>4.0640296701987634E-2</c:v>
                </c:pt>
                <c:pt idx="26">
                  <c:v>4.0259915582913787E-2</c:v>
                </c:pt>
                <c:pt idx="27">
                  <c:v>3.9867780606511451E-2</c:v>
                </c:pt>
                <c:pt idx="28">
                  <c:v>3.9463831506674839E-2</c:v>
                </c:pt>
                <c:pt idx="29">
                  <c:v>3.904803392852834E-2</c:v>
                </c:pt>
                <c:pt idx="30">
                  <c:v>3.9289770527798071E-2</c:v>
                </c:pt>
                <c:pt idx="31">
                  <c:v>3.8868968069535138E-2</c:v>
                </c:pt>
                <c:pt idx="32">
                  <c:v>3.8436316344849002E-2</c:v>
                </c:pt>
                <c:pt idx="33">
                  <c:v>3.7991850941767789E-2</c:v>
                </c:pt>
                <c:pt idx="34">
                  <c:v>3.7535639132660989E-2</c:v>
                </c:pt>
                <c:pt idx="35">
                  <c:v>3.7786237971062807E-2</c:v>
                </c:pt>
                <c:pt idx="36">
                  <c:v>3.7324725852515499E-2</c:v>
                </c:pt>
                <c:pt idx="37">
                  <c:v>3.6851624719855064E-2</c:v>
                </c:pt>
                <c:pt idx="38">
                  <c:v>3.6367085728355363E-2</c:v>
                </c:pt>
                <c:pt idx="39">
                  <c:v>3.5871296366311076E-2</c:v>
                </c:pt>
                <c:pt idx="40">
                  <c:v>3.6134771900942997E-2</c:v>
                </c:pt>
                <c:pt idx="41">
                  <c:v>3.5633755046228961E-2</c:v>
                </c:pt>
                <c:pt idx="42">
                  <c:v>3.5121831792612107E-2</c:v>
                </c:pt>
                <c:pt idx="43">
                  <c:v>3.4599283271450038E-2</c:v>
                </c:pt>
                <c:pt idx="44">
                  <c:v>3.4066429510775653E-2</c:v>
                </c:pt>
                <c:pt idx="45">
                  <c:v>3.4347448172107053E-2</c:v>
                </c:pt>
                <c:pt idx="46">
                  <c:v>3.380982295943722E-2</c:v>
                </c:pt>
                <c:pt idx="47">
                  <c:v>3.3262435940013775E-2</c:v>
                </c:pt>
                <c:pt idx="48">
                  <c:v>3.2705703787676739E-2</c:v>
                </c:pt>
                <c:pt idx="49">
                  <c:v>3.2140081658540119E-2</c:v>
                </c:pt>
                <c:pt idx="50">
                  <c:v>3.1566062424630732E-2</c:v>
                </c:pt>
                <c:pt idx="51">
                  <c:v>3.098417560039483E-2</c:v>
                </c:pt>
                <c:pt idx="52">
                  <c:v>3.0394985958011194E-2</c:v>
                </c:pt>
                <c:pt idx="53">
                  <c:v>2.9799091831498467E-2</c:v>
                </c:pt>
                <c:pt idx="54">
                  <c:v>2.9197123113905574E-2</c:v>
                </c:pt>
                <c:pt idx="55">
                  <c:v>2.8589738956338786E-2</c:v>
                </c:pt>
                <c:pt idx="56">
                  <c:v>2.7977625182113521E-2</c:v>
                </c:pt>
                <c:pt idx="57">
                  <c:v>2.7361491433838665E-2</c:v>
                </c:pt>
                <c:pt idx="58">
                  <c:v>2.6742068075630746E-2</c:v>
                </c:pt>
                <c:pt idx="59">
                  <c:v>2.6120102876810908E-2</c:v>
                </c:pt>
                <c:pt idx="60">
                  <c:v>2.5496357507265453E-2</c:v>
                </c:pt>
                <c:pt idx="61">
                  <c:v>2.487160387804049E-2</c:v>
                </c:pt>
                <c:pt idx="62">
                  <c:v>2.4246620363604685E-2</c:v>
                </c:pt>
                <c:pt idx="63">
                  <c:v>2.3622187944481267E-2</c:v>
                </c:pt>
                <c:pt idx="64">
                  <c:v>2.2999086310541542E-2</c:v>
                </c:pt>
                <c:pt idx="65">
                  <c:v>2.2378089966134253E-2</c:v>
                </c:pt>
                <c:pt idx="66">
                  <c:v>2.1759964378359881E-2</c:v>
                </c:pt>
                <c:pt idx="67">
                  <c:v>2.1145462209189319E-2</c:v>
                </c:pt>
                <c:pt idx="68">
                  <c:v>2.0535319670770217E-2</c:v>
                </c:pt>
                <c:pt idx="69">
                  <c:v>1.99302530412124E-2</c:v>
                </c:pt>
                <c:pt idx="70">
                  <c:v>1.9330955375438507E-2</c:v>
                </c:pt>
                <c:pt idx="71">
                  <c:v>1.8738093442393786E-2</c:v>
                </c:pt>
                <c:pt idx="72">
                  <c:v>1.8152304916129933E-2</c:v>
                </c:pt>
                <c:pt idx="73">
                  <c:v>1.7574195844091658E-2</c:v>
                </c:pt>
                <c:pt idx="74">
                  <c:v>1.7004338411453546E-2</c:v>
                </c:pt>
                <c:pt idx="75">
                  <c:v>1.6443269015692041E-2</c:v>
                </c:pt>
                <c:pt idx="76">
                  <c:v>1.5891486660829884E-2</c:v>
                </c:pt>
                <c:pt idx="77">
                  <c:v>1.5349451676079732E-2</c:v>
                </c:pt>
                <c:pt idx="78">
                  <c:v>1.4817584759032134E-2</c:v>
                </c:pt>
                <c:pt idx="79">
                  <c:v>1.4296266339171583E-2</c:v>
                </c:pt>
                <c:pt idx="80">
                  <c:v>1.3785836253453448E-2</c:v>
                </c:pt>
                <c:pt idx="81">
                  <c:v>1.3286593721987969E-2</c:v>
                </c:pt>
                <c:pt idx="82">
                  <c:v>1.2798797608621687E-2</c:v>
                </c:pt>
                <c:pt idx="83">
                  <c:v>1.232266694841695E-2</c:v>
                </c:pt>
                <c:pt idx="84">
                  <c:v>1.1858381721717709E-2</c:v>
                </c:pt>
                <c:pt idx="85">
                  <c:v>1.1406083852689904E-2</c:v>
                </c:pt>
                <c:pt idx="86">
                  <c:v>1.0965878408909962E-2</c:v>
                </c:pt>
                <c:pt idx="87">
                  <c:v>1.0537834977743479E-2</c:v>
                </c:pt>
                <c:pt idx="88">
                  <c:v>1.012198919487443E-2</c:v>
                </c:pt>
                <c:pt idx="89">
                  <c:v>9.7183444003918189E-3</c:v>
                </c:pt>
                <c:pt idx="90">
                  <c:v>9.3268733982569251E-3</c:v>
                </c:pt>
                <c:pt idx="91">
                  <c:v>8.947520295731164E-3</c:v>
                </c:pt>
                <c:pt idx="92">
                  <c:v>8.5802024003871751E-3</c:v>
                </c:pt>
                <c:pt idx="93">
                  <c:v>8.2248121535993673E-3</c:v>
                </c:pt>
                <c:pt idx="94">
                  <c:v>7.881219080881333E-3</c:v>
                </c:pt>
                <c:pt idx="95">
                  <c:v>7.549271741038149E-3</c:v>
                </c:pt>
                <c:pt idx="96">
                  <c:v>7.2287996578063209E-3</c:v>
                </c:pt>
                <c:pt idx="97">
                  <c:v>6.9196152194087547E-3</c:v>
                </c:pt>
                <c:pt idx="98">
                  <c:v>6.6215155332229499E-3</c:v>
                </c:pt>
                <c:pt idx="99">
                  <c:v>6.3342842245185044E-3</c:v>
                </c:pt>
                <c:pt idx="100">
                  <c:v>6.0576931699295993E-3</c:v>
                </c:pt>
                <c:pt idx="101">
                  <c:v>5.7915041579741687E-3</c:v>
                </c:pt>
                <c:pt idx="102">
                  <c:v>5.5354704704872765E-3</c:v>
                </c:pt>
                <c:pt idx="103">
                  <c:v>5.2893383802925286E-3</c:v>
                </c:pt>
                <c:pt idx="104">
                  <c:v>5.0528485617790421E-3</c:v>
                </c:pt>
                <c:pt idx="105">
                  <c:v>4.8257374122784363E-3</c:v>
                </c:pt>
                <c:pt idx="106">
                  <c:v>4.6077382832367952E-3</c:v>
                </c:pt>
                <c:pt idx="107">
                  <c:v>4.3985826211618093E-3</c:v>
                </c:pt>
                <c:pt idx="108">
                  <c:v>4.1980010191788614E-3</c:v>
                </c:pt>
                <c:pt idx="109">
                  <c:v>4.0057241807769902E-3</c:v>
                </c:pt>
                <c:pt idx="110">
                  <c:v>3.8214837979505976E-3</c:v>
                </c:pt>
                <c:pt idx="111">
                  <c:v>3.6450133464710141E-3</c:v>
                </c:pt>
                <c:pt idx="112">
                  <c:v>3.476048801443352E-3</c:v>
                </c:pt>
                <c:pt idx="113">
                  <c:v>3.3143292766411869E-3</c:v>
                </c:pt>
                <c:pt idx="114">
                  <c:v>3.1595975913632063E-3</c:v>
                </c:pt>
                <c:pt idx="115">
                  <c:v>3.0116007687343636E-3</c:v>
                </c:pt>
                <c:pt idx="116">
                  <c:v>2.8700904694878588E-3</c:v>
                </c:pt>
                <c:pt idx="117">
                  <c:v>2.7348233653165716E-3</c:v>
                </c:pt>
                <c:pt idx="118">
                  <c:v>2.605561455890189E-3</c:v>
                </c:pt>
                <c:pt idx="119">
                  <c:v>2.4820723335960567E-3</c:v>
                </c:pt>
                <c:pt idx="120">
                  <c:v>2.3641293999855082E-3</c:v>
                </c:pt>
                <c:pt idx="121">
                  <c:v>2.2515120378061517E-3</c:v>
                </c:pt>
                <c:pt idx="122">
                  <c:v>2.1440057423722345E-3</c:v>
                </c:pt>
                <c:pt idx="123">
                  <c:v>2.0414022158768913E-3</c:v>
                </c:pt>
                <c:pt idx="124">
                  <c:v>1.9434994280901018E-3</c:v>
                </c:pt>
                <c:pt idx="125">
                  <c:v>1.8501016467126043E-3</c:v>
                </c:pt>
                <c:pt idx="126">
                  <c:v>1.7610194404800588E-3</c:v>
                </c:pt>
                <c:pt idx="127">
                  <c:v>1.6760696579257715E-3</c:v>
                </c:pt>
                <c:pt idx="128">
                  <c:v>1.5950753845276823E-3</c:v>
                </c:pt>
                <c:pt idx="129">
                  <c:v>1.5178658807836433E-3</c:v>
                </c:pt>
                <c:pt idx="130">
                  <c:v>1.4442765035765593E-3</c:v>
                </c:pt>
                <c:pt idx="131">
                  <c:v>1.3741486130165207E-3</c:v>
                </c:pt>
                <c:pt idx="132">
                  <c:v>1.3073294667764036E-3</c:v>
                </c:pt>
                <c:pt idx="133">
                  <c:v>1.2436721037722448E-3</c:v>
                </c:pt>
                <c:pt idx="134">
                  <c:v>1.183035218885263E-3</c:v>
                </c:pt>
                <c:pt idx="135">
                  <c:v>1.1252830302701522E-3</c:v>
                </c:pt>
                <c:pt idx="136">
                  <c:v>1.070285140654909E-3</c:v>
                </c:pt>
                <c:pt idx="137">
                  <c:v>1.017916393904395E-3</c:v>
                </c:pt>
                <c:pt idx="138">
                  <c:v>9.6805672799420454E-4</c:v>
                </c:pt>
                <c:pt idx="139">
                  <c:v>9.2059102542306904E-4</c:v>
                </c:pt>
                <c:pt idx="140">
                  <c:v>8.754089619879827E-4</c:v>
                </c:pt>
                <c:pt idx="141">
                  <c:v>8.3240485473938942E-4</c:v>
                </c:pt>
                <c:pt idx="142">
                  <c:v>7.9147750984464877E-4</c:v>
                </c:pt>
                <c:pt idx="143">
                  <c:v>7.5253007100088611E-4</c:v>
                </c:pt>
                <c:pt idx="144">
                  <c:v>7.1546986895871872E-4</c:v>
                </c:pt>
                <c:pt idx="145">
                  <c:v>6.8020827264418725E-4</c:v>
                </c:pt>
                <c:pt idx="146">
                  <c:v>6.4666054230608726E-4</c:v>
                </c:pt>
                <c:pt idx="147">
                  <c:v>6.1474568504777402E-4</c:v>
                </c:pt>
                <c:pt idx="148">
                  <c:v>5.8438631305265335E-4</c:v>
                </c:pt>
                <c:pt idx="149">
                  <c:v>5.5550850476285957E-4</c:v>
                </c:pt>
                <c:pt idx="150">
                  <c:v>5.2804166922364257E-4</c:v>
                </c:pt>
                <c:pt idx="151">
                  <c:v>5.0191841376684269E-4</c:v>
                </c:pt>
                <c:pt idx="152">
                  <c:v>4.7707441517255635E-4</c:v>
                </c:pt>
                <c:pt idx="153">
                  <c:v>4.5344829441165506E-4</c:v>
                </c:pt>
                <c:pt idx="154">
                  <c:v>4.309814950467127E-4</c:v>
                </c:pt>
                <c:pt idx="155">
                  <c:v>4.0961816534338817E-4</c:v>
                </c:pt>
                <c:pt idx="156">
                  <c:v>3.8930504411759532E-4</c:v>
                </c:pt>
                <c:pt idx="157">
                  <c:v>3.6999135032914277E-4</c:v>
                </c:pt>
                <c:pt idx="158">
                  <c:v>3.5162867641208242E-4</c:v>
                </c:pt>
                <c:pt idx="159">
                  <c:v>3.3417088531748616E-4</c:v>
                </c:pt>
                <c:pt idx="160">
                  <c:v>3.1757401123226939E-4</c:v>
                </c:pt>
                <c:pt idx="161">
                  <c:v>3.0179616392324006E-4</c:v>
                </c:pt>
                <c:pt idx="162">
                  <c:v>2.8679743665159876E-4</c:v>
                </c:pt>
                <c:pt idx="163">
                  <c:v>2.7253981758871702E-4</c:v>
                </c:pt>
                <c:pt idx="164">
                  <c:v>2.5898710466145059E-4</c:v>
                </c:pt>
                <c:pt idx="165">
                  <c:v>2.461048237487157E-4</c:v>
                </c:pt>
                <c:pt idx="166">
                  <c:v>2.3386015014552396E-4</c:v>
                </c:pt>
                <c:pt idx="167">
                  <c:v>2.222218332080878E-4</c:v>
                </c:pt>
                <c:pt idx="168">
                  <c:v>2.1116012409090403E-4</c:v>
                </c:pt>
                <c:pt idx="169">
                  <c:v>2.006467064842742E-4</c:v>
                </c:pt>
                <c:pt idx="170">
                  <c:v>1.9065463026087949E-4</c:v>
                </c:pt>
                <c:pt idx="171">
                  <c:v>1.8115824793588079E-4</c:v>
                </c:pt>
                <c:pt idx="172">
                  <c:v>1.7213315384989624E-4</c:v>
                </c:pt>
                <c:pt idx="173">
                  <c:v>1.6355612598006013E-4</c:v>
                </c:pt>
                <c:pt idx="174">
                  <c:v>1.5540507028737556E-4</c:v>
                </c:pt>
                <c:pt idx="175">
                  <c:v>1.4765896750894614E-4</c:v>
                </c:pt>
                <c:pt idx="176">
                  <c:v>1.4029782230417343E-4</c:v>
                </c:pt>
                <c:pt idx="177">
                  <c:v>1.3330261466796455E-4</c:v>
                </c:pt>
                <c:pt idx="178">
                  <c:v>1.2665525352161444E-4</c:v>
                </c:pt>
                <c:pt idx="179">
                  <c:v>1.203385323987488E-4</c:v>
                </c:pt>
                <c:pt idx="180">
                  <c:v>1.1433608714118509E-4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BE-4629-B318-4B41D3D0D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定率成長（破線）→上限成長（実線）</a:t>
            </a:r>
            <a:endParaRPr lang="en-US" altLang="ja-JP" sz="1050" i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各種成長曲線!$N$16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各種成長曲線!$M$17:$M$247</c:f>
              <c:numCache>
                <c:formatCode>0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各種成長曲線!$N$17:$N$247</c:f>
              <c:numCache>
                <c:formatCode>0.000</c:formatCode>
                <c:ptCount val="231"/>
                <c:pt idx="0">
                  <c:v>1</c:v>
                </c:pt>
                <c:pt idx="1">
                  <c:v>1.0495000000000001</c:v>
                </c:pt>
                <c:pt idx="2">
                  <c:v>1.1014242748750001</c:v>
                </c:pt>
                <c:pt idx="3">
                  <c:v>1.1558889209021082</c:v>
                </c:pt>
                <c:pt idx="4">
                  <c:v>1.2130153273484814</c:v>
                </c:pt>
                <c:pt idx="5">
                  <c:v>1.2729303906237144</c:v>
                </c:pt>
                <c:pt idx="6">
                  <c:v>1.3357667342652133</c:v>
                </c:pt>
                <c:pt idx="7">
                  <c:v>1.4016629345942893</c:v>
                </c:pt>
                <c:pt idx="8">
                  <c:v>1.470763751832896</c:v>
                </c:pt>
                <c:pt idx="9">
                  <c:v>1.543220366417688</c:v>
                </c:pt>
                <c:pt idx="10">
                  <c:v>1.6191906201889092</c:v>
                </c:pt>
                <c:pt idx="11">
                  <c:v>1.6988392620661008</c:v>
                </c:pt>
                <c:pt idx="12">
                  <c:v>1.7823381977502373</c:v>
                </c:pt>
                <c:pt idx="13">
                  <c:v>1.8698667429121694</c:v>
                </c:pt>
                <c:pt idx="14">
                  <c:v>1.9616118792396533</c:v>
                </c:pt>
                <c:pt idx="15">
                  <c:v>2.0577685126192491</c:v>
                </c:pt>
                <c:pt idx="16">
                  <c:v>2.158539732624448</c:v>
                </c:pt>
                <c:pt idx="17">
                  <c:v>2.2641370723670113</c:v>
                </c:pt>
                <c:pt idx="18">
                  <c:v>2.3747807676441286</c:v>
                </c:pt>
                <c:pt idx="19">
                  <c:v>2.4907000141791489</c:v>
                </c:pt>
                <c:pt idx="20">
                  <c:v>2.6121332216077904</c:v>
                </c:pt>
                <c:pt idx="21">
                  <c:v>2.7393282627044662</c:v>
                </c:pt>
                <c:pt idx="22">
                  <c:v>2.8725427161742636</c:v>
                </c:pt>
                <c:pt idx="23">
                  <c:v>3.0120441011548538</c:v>
                </c:pt>
                <c:pt idx="24">
                  <c:v>3.1581101013789454</c:v>
                </c:pt>
                <c:pt idx="25">
                  <c:v>3.3110287767416771</c:v>
                </c:pt>
                <c:pt idx="26">
                  <c:v>3.4710987597985552</c:v>
                </c:pt>
                <c:pt idx="27">
                  <c:v>3.6386294344883456</c:v>
                </c:pt>
                <c:pt idx="28">
                  <c:v>3.8139410941320007</c:v>
                </c:pt>
                <c:pt idx="29">
                  <c:v>3.9973650755038461</c:v>
                </c:pt>
                <c:pt idx="30">
                  <c:v>4.1892438655056097</c:v>
                </c:pt>
                <c:pt idx="31">
                  <c:v>4.3899311766985516</c:v>
                </c:pt>
                <c:pt idx="32">
                  <c:v>4.5997919876654043</c:v>
                </c:pt>
                <c:pt idx="33">
                  <c:v>4.8192025438837796</c:v>
                </c:pt>
                <c:pt idx="34">
                  <c:v>5.0485503144984802</c:v>
                </c:pt>
                <c:pt idx="35">
                  <c:v>5.2882339000843928</c:v>
                </c:pt>
                <c:pt idx="36">
                  <c:v>5.5386628861976117</c:v>
                </c:pt>
                <c:pt idx="37">
                  <c:v>5.8002576372240213</c:v>
                </c:pt>
                <c:pt idx="38">
                  <c:v>6.073449024756135</c:v>
                </c:pt>
                <c:pt idx="39">
                  <c:v>6.3586780844657858</c:v>
                </c:pt>
                <c:pt idx="40">
                  <c:v>6.6563955951981422</c:v>
                </c:pt>
                <c:pt idx="41">
                  <c:v>6.9670615737981629</c:v>
                </c:pt>
                <c:pt idx="42">
                  <c:v>7.2911446790015235</c:v>
                </c:pt>
                <c:pt idx="43">
                  <c:v>7.6291215175865332</c:v>
                </c:pt>
                <c:pt idx="44">
                  <c:v>7.9814758459008086</c:v>
                </c:pt>
                <c:pt idx="45">
                  <c:v>8.3486976598564997</c:v>
                </c:pt>
                <c:pt idx="46">
                  <c:v>8.7312821665414777</c:v>
                </c:pt>
                <c:pt idx="47">
                  <c:v>9.1297286307326697</c:v>
                </c:pt>
                <c:pt idx="48">
                  <c:v>9.5445390898338935</c:v>
                </c:pt>
                <c:pt idx="49">
                  <c:v>9.9762169311069044</c:v>
                </c:pt>
                <c:pt idx="50">
                  <c:v>10.425265325533998</c:v>
                </c:pt>
                <c:pt idx="51">
                  <c:v>10.892185513256807</c:v>
                </c:pt>
                <c:pt idx="52">
                  <c:v>11.377474936292046</c:v>
                </c:pt>
                <c:pt idx="53">
                  <c:v>11.881625215143671</c:v>
                </c:pt>
                <c:pt idx="54">
                  <c:v>12.405119967024286</c:v>
                </c:pt>
                <c:pt idx="55">
                  <c:v>12.948432464677367</c:v>
                </c:pt>
                <c:pt idx="56">
                  <c:v>13.51202313626508</c:v>
                </c:pt>
                <c:pt idx="57">
                  <c:v>14.096336908460852</c:v>
                </c:pt>
                <c:pt idx="58">
                  <c:v>14.701800396765478</c:v>
                </c:pt>
                <c:pt idx="59">
                  <c:v>15.328818949150586</c:v>
                </c:pt>
                <c:pt idx="60">
                  <c:v>15.977773551420196</c:v>
                </c:pt>
                <c:pt idx="61">
                  <c:v>16.649017605160974</c:v>
                </c:pt>
                <c:pt idx="62">
                  <c:v>17.342873591810545</c:v>
                </c:pt>
                <c:pt idx="63">
                  <c:v>18.059629639190312</c:v>
                </c:pt>
                <c:pt idx="64">
                  <c:v>18.799536009797468</c:v>
                </c:pt>
                <c:pt idx="65">
                  <c:v>19.562801533195504</c:v>
                </c:pt>
                <c:pt idx="66">
                  <c:v>20.349590007941682</c:v>
                </c:pt>
                <c:pt idx="67">
                  <c:v>21.160016601593107</c:v>
                </c:pt>
                <c:pt idx="68">
                  <c:v>21.994144280382915</c:v>
                </c:pt>
                <c:pt idx="69">
                  <c:v>22.851980303088911</c:v>
                </c:pt>
                <c:pt idx="70">
                  <c:v>23.733472816356976</c:v>
                </c:pt>
                <c:pt idx="71">
                  <c:v>24.638507591212445</c:v>
                </c:pt>
                <c:pt idx="72">
                  <c:v>25.566904942611952</c:v>
                </c:pt>
                <c:pt idx="73">
                  <c:v>26.518416875570271</c:v>
                </c:pt>
                <c:pt idx="74">
                  <c:v>27.492724502555518</c:v>
                </c:pt>
                <c:pt idx="75">
                  <c:v>28.489435777396587</c:v>
                </c:pt>
                <c:pt idx="76">
                  <c:v>29.508083590809214</c:v>
                </c:pt>
                <c:pt idx="77">
                  <c:v>30.548124271748584</c:v>
                </c:pt>
                <c:pt idx="78">
                  <c:v>31.608936537074918</c:v>
                </c:pt>
                <c:pt idx="79">
                  <c:v>32.689820929426247</c:v>
                </c:pt>
                <c:pt idx="80">
                  <c:v>33.789999779698583</c:v>
                </c:pt>
                <c:pt idx="81">
                  <c:v>34.908617726127495</c:v>
                </c:pt>
                <c:pt idx="82">
                  <c:v>36.044742816659422</c:v>
                </c:pt>
                <c:pt idx="83">
                  <c:v>37.197368215132833</c:v>
                </c:pt>
                <c:pt idx="84">
                  <c:v>38.365414524823386</c:v>
                </c:pt>
                <c:pt idx="85">
                  <c:v>39.547732735233794</c:v>
                </c:pt>
                <c:pt idx="86">
                  <c:v>40.743107789746745</c:v>
                </c:pt>
                <c:pt idx="87">
                  <c:v>41.950262763050624</c:v>
                </c:pt>
                <c:pt idx="88">
                  <c:v>43.167863628258658</c:v>
                </c:pt>
                <c:pt idx="89">
                  <c:v>44.394524584557622</c:v>
                </c:pt>
                <c:pt idx="90">
                  <c:v>45.62881390724106</c:v>
                </c:pt>
                <c:pt idx="91">
                  <c:v>46.869260273312292</c:v>
                </c:pt>
                <c:pt idx="92">
                  <c:v>48.114359507694161</c:v>
                </c:pt>
                <c:pt idx="93">
                  <c:v>49.362581687661049</c:v>
                </c:pt>
                <c:pt idx="94">
                  <c:v>50.612378536608595</c:v>
                </c:pt>
                <c:pt idx="95">
                  <c:v>51.862191032872545</c:v>
                </c:pt>
                <c:pt idx="96">
                  <c:v>53.110457155151089</c:v>
                </c:pt>
                <c:pt idx="97">
                  <c:v>54.355619683294073</c:v>
                </c:pt>
                <c:pt idx="98">
                  <c:v>55.596133971881322</c:v>
                </c:pt>
                <c:pt idx="99">
                  <c:v>56.830475614165699</c:v>
                </c:pt>
                <c:pt idx="100">
                  <c:v>58.057147915607842</c:v>
                </c:pt>
                <c:pt idx="101">
                  <c:v>59.274689099340847</c:v>
                </c:pt>
                <c:pt idx="102">
                  <c:v>60.481679170396134</c:v>
                </c:pt>
                <c:pt idx="103">
                  <c:v>61.676746371280579</c:v>
                </c:pt>
                <c:pt idx="104">
                  <c:v>62.858573168370974</c:v>
                </c:pt>
                <c:pt idx="105">
                  <c:v>64.025901716407802</c:v>
                </c:pt>
                <c:pt idx="106">
                  <c:v>65.177538756928641</c:v>
                </c:pt>
                <c:pt idx="107">
                  <c:v>66.312359915569601</c:v>
                </c:pt>
                <c:pt idx="108">
                  <c:v>67.429313372562063</c:v>
                </c:pt>
                <c:pt idx="109">
                  <c:v>68.527422890242576</c:v>
                </c:pt>
                <c:pt idx="110">
                  <c:v>69.605790190765632</c:v>
                </c:pt>
                <c:pt idx="111">
                  <c:v>70.663596686263475</c:v>
                </c:pt>
                <c:pt idx="112">
                  <c:v>71.700104572257189</c:v>
                </c:pt>
                <c:pt idx="113">
                  <c:v>72.714657303033746</c:v>
                </c:pt>
                <c:pt idx="114">
                  <c:v>73.706679474836619</c:v>
                </c:pt>
                <c:pt idx="115">
                  <c:v>74.675676148975299</c:v>
                </c:pt>
                <c:pt idx="116">
                  <c:v>75.621231652270751</c:v>
                </c:pt>
                <c:pt idx="117">
                  <c:v>76.543007896581088</c:v>
                </c:pt>
                <c:pt idx="118">
                  <c:v>77.440742262482104</c:v>
                </c:pt>
                <c:pt idx="119">
                  <c:v>78.314245094524125</c:v>
                </c:pt>
                <c:pt idx="120">
                  <c:v>79.163396856887729</c:v>
                </c:pt>
                <c:pt idx="121">
                  <c:v>79.98814499877156</c:v>
                </c:pt>
                <c:pt idx="122">
                  <c:v>80.788500578537892</c:v>
                </c:pt>
                <c:pt idx="123">
                  <c:v>81.564534694600582</c:v>
                </c:pt>
                <c:pt idx="124">
                  <c:v>82.316374769357253</c:v>
                </c:pt>
                <c:pt idx="125">
                  <c:v>83.044200730240476</c:v>
                </c:pt>
                <c:pt idx="126">
                  <c:v>83.748241129290264</c:v>
                </c:pt>
                <c:pt idx="127">
                  <c:v>84.428769239629901</c:v>
                </c:pt>
                <c:pt idx="128">
                  <c:v>85.086099163952056</c:v>
                </c:pt>
                <c:pt idx="129">
                  <c:v>85.720581986680713</c:v>
                </c:pt>
                <c:pt idx="130">
                  <c:v>86.332601997947123</c:v>
                </c:pt>
                <c:pt idx="131">
                  <c:v>86.922573013976503</c:v>
                </c:pt>
                <c:pt idx="132">
                  <c:v>87.490934814990297</c:v>
                </c:pt>
                <c:pt idx="133">
                  <c:v>88.038149718339369</c:v>
                </c:pt>
                <c:pt idx="134">
                  <c:v>88.564699301341975</c:v>
                </c:pt>
                <c:pt idx="135">
                  <c:v>89.07108128524051</c:v>
                </c:pt>
                <c:pt idx="136">
                  <c:v>89.557806588841572</c:v>
                </c:pt>
                <c:pt idx="137">
                  <c:v>90.025396557781477</c:v>
                </c:pt>
                <c:pt idx="138">
                  <c:v>90.474380372977649</c:v>
                </c:pt>
                <c:pt idx="139">
                  <c:v>90.905292639689407</c:v>
                </c:pt>
                <c:pt idx="140">
                  <c:v>91.318671156720086</c:v>
                </c:pt>
                <c:pt idx="141">
                  <c:v>91.715054863641498</c:v>
                </c:pt>
                <c:pt idx="142">
                  <c:v>92.094981962503184</c:v>
                </c:pt>
                <c:pt idx="143">
                  <c:v>92.458988209291448</c:v>
                </c:pt>
                <c:pt idx="144">
                  <c:v>92.807605369413068</c:v>
                </c:pt>
                <c:pt idx="145">
                  <c:v>93.141359830681367</c:v>
                </c:pt>
                <c:pt idx="146">
                  <c:v>93.460771366661206</c:v>
                </c:pt>
                <c:pt idx="147">
                  <c:v>93.766352042768602</c:v>
                </c:pt>
                <c:pt idx="148">
                  <c:v>94.058605257202828</c:v>
                </c:pt>
                <c:pt idx="149">
                  <c:v>94.338024908597816</c:v>
                </c:pt>
                <c:pt idx="150">
                  <c:v>94.60509468220009</c:v>
                </c:pt>
                <c:pt idx="151">
                  <c:v>94.860287446396072</c:v>
                </c:pt>
                <c:pt idx="152">
                  <c:v>95.104064751509426</c:v>
                </c:pt>
                <c:pt idx="153">
                  <c:v>95.336876422955243</c:v>
                </c:pt>
                <c:pt idx="154">
                  <c:v>95.559160241060084</c:v>
                </c:pt>
                <c:pt idx="155">
                  <c:v>95.771341700124793</c:v>
                </c:pt>
                <c:pt idx="156">
                  <c:v>95.973833839610009</c:v>
                </c:pt>
                <c:pt idx="157">
                  <c:v>96.167037140653974</c:v>
                </c:pt>
                <c:pt idx="158">
                  <c:v>96.351339481480707</c:v>
                </c:pt>
                <c:pt idx="159">
                  <c:v>96.527116145616972</c:v>
                </c:pt>
                <c:pt idx="160">
                  <c:v>96.694729877203102</c:v>
                </c:pt>
                <c:pt idx="161">
                  <c:v>96.854530978050619</c:v>
                </c:pt>
                <c:pt idx="162">
                  <c:v>97.006857441464064</c:v>
                </c:pt>
                <c:pt idx="163">
                  <c:v>97.152035118203003</c:v>
                </c:pt>
                <c:pt idx="164">
                  <c:v>97.290377910308877</c:v>
                </c:pt>
                <c:pt idx="165">
                  <c:v>97.422187988858965</c:v>
                </c:pt>
                <c:pt idx="166">
                  <c:v>97.547756032033632</c:v>
                </c:pt>
                <c:pt idx="167">
                  <c:v>97.667361480192739</c:v>
                </c:pt>
                <c:pt idx="168">
                  <c:v>97.781272804951058</c:v>
                </c:pt>
                <c:pt idx="169">
                  <c:v>97.889747789520484</c:v>
                </c:pt>
                <c:pt idx="170">
                  <c:v>97.993033817848541</c:v>
                </c:pt>
                <c:pt idx="171">
                  <c:v>98.091368170327968</c:v>
                </c:pt>
                <c:pt idx="172">
                  <c:v>98.184978324080944</c:v>
                </c:pt>
                <c:pt idx="173">
                  <c:v>98.274082256034873</c:v>
                </c:pt>
                <c:pt idx="174">
                  <c:v>98.358888747203665</c:v>
                </c:pt>
                <c:pt idx="175">
                  <c:v>98.43959768677145</c:v>
                </c:pt>
                <c:pt idx="176">
                  <c:v>98.516400374743313</c:v>
                </c:pt>
                <c:pt idx="177">
                  <c:v>98.589479822082112</c:v>
                </c:pt>
                <c:pt idx="178">
                  <c:v>98.659011047391843</c:v>
                </c:pt>
                <c:pt idx="179">
                  <c:v>98.725161369336746</c:v>
                </c:pt>
                <c:pt idx="180">
                  <c:v>98.788090694102792</c:v>
                </c:pt>
                <c:pt idx="181">
                  <c:v>98.847951797314792</c:v>
                </c:pt>
                <c:pt idx="182">
                  <c:v>98.904890599918403</c:v>
                </c:pt>
                <c:pt idx="183">
                  <c:v>98.959046437623414</c:v>
                </c:pt>
                <c:pt idx="184">
                  <c:v>99.010552323582729</c:v>
                </c:pt>
                <c:pt idx="185">
                  <c:v>99.059535204051414</c:v>
                </c:pt>
                <c:pt idx="186">
                  <c:v>99.106116206832638</c:v>
                </c:pt>
                <c:pt idx="187">
                  <c:v>99.150410882373166</c:v>
                </c:pt>
                <c:pt idx="188">
                  <c:v>99.192529437420106</c:v>
                </c:pt>
                <c:pt idx="189">
                  <c:v>99.232576961194383</c:v>
                </c:pt>
                <c:pt idx="190">
                  <c:v>99.270653644074415</c:v>
                </c:pt>
                <c:pt idx="191">
                  <c:v>99.30685498881725</c:v>
                </c:pt>
                <c:pt idx="192">
                  <c:v>99.341272014373118</c:v>
                </c:pt>
                <c:pt idx="193">
                  <c:v>99.373991452374938</c:v>
                </c:pt>
                <c:pt idx="194">
                  <c:v>99.405095936405345</c:v>
                </c:pt>
                <c:pt idx="195">
                  <c:v>99.434664184162642</c:v>
                </c:pt>
                <c:pt idx="196">
                  <c:v>99.462771172662173</c:v>
                </c:pt>
                <c:pt idx="197">
                  <c:v>99.489488306622604</c:v>
                </c:pt>
                <c:pt idx="198">
                  <c:v>99.514883580196937</c:v>
                </c:pt>
                <c:pt idx="199">
                  <c:v>99.53902173221671</c:v>
                </c:pt>
                <c:pt idx="200">
                  <c:v>99.561964395124193</c:v>
                </c:pt>
                <c:pt idx="201">
                  <c:v>99.583770237772413</c:v>
                </c:pt>
                <c:pt idx="202">
                  <c:v>99.604495102276303</c:v>
                </c:pt>
                <c:pt idx="203">
                  <c:v>99.624192135100429</c:v>
                </c:pt>
                <c:pt idx="204">
                  <c:v>99.642911912569744</c:v>
                </c:pt>
                <c:pt idx="205">
                  <c:v>99.66070256099016</c:v>
                </c:pt>
                <c:pt idx="206">
                  <c:v>99.677609871564599</c:v>
                </c:pt>
                <c:pt idx="207">
                  <c:v>99.693677410288913</c:v>
                </c:pt>
                <c:pt idx="208">
                  <c:v>99.708946623009979</c:v>
                </c:pt>
                <c:pt idx="209">
                  <c:v>99.723456935825354</c:v>
                </c:pt>
                <c:pt idx="210">
                  <c:v>99.737245851000921</c:v>
                </c:pt>
                <c:pt idx="211">
                  <c:v>99.750349038579472</c:v>
                </c:pt>
                <c:pt idx="212">
                  <c:v>99.762800423849228</c:v>
                </c:pt>
                <c:pt idx="213">
                  <c:v>99.774632270837301</c:v>
                </c:pt>
                <c:pt idx="214">
                  <c:v>99.785875261988764</c:v>
                </c:pt>
                <c:pt idx="215">
                  <c:v>99.796558574187614</c:v>
                </c:pt>
                <c:pt idx="216">
                  <c:v>99.806709951271358</c:v>
                </c:pt>
                <c:pt idx="217">
                  <c:v>99.816355773186316</c:v>
                </c:pt>
                <c:pt idx="218">
                  <c:v>99.825521121925973</c:v>
                </c:pt>
                <c:pt idx="219">
                  <c:v>99.834229844390222</c:v>
                </c:pt>
                <c:pt idx="220">
                  <c:v>99.84250461229847</c:v>
                </c:pt>
                <c:pt idx="221">
                  <c:v>99.850366979284971</c:v>
                </c:pt>
                <c:pt idx="222">
                  <c:v>99.857837435300283</c:v>
                </c:pt>
                <c:pt idx="223">
                  <c:v>99.86493545843787</c:v>
                </c:pt>
                <c:pt idx="224">
                  <c:v>99.871679564300777</c:v>
                </c:pt>
                <c:pt idx="225">
                  <c:v>99.878087353018628</c:v>
                </c:pt>
                <c:pt idx="226">
                  <c:v>99.884175554020956</c:v>
                </c:pt>
                <c:pt idx="227">
                  <c:v>99.889960068668771</c:v>
                </c:pt>
                <c:pt idx="228">
                  <c:v>99.895456010842082</c:v>
                </c:pt>
                <c:pt idx="229">
                  <c:v>99.900677745577141</c:v>
                </c:pt>
                <c:pt idx="230">
                  <c:v>99.905638925843178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73-48CD-9DF3-9E2369C2846C}"/>
            </c:ext>
          </c:extLst>
        </c:ser>
        <c:ser>
          <c:idx val="1"/>
          <c:order val="1"/>
          <c:tx>
            <c:strRef>
              <c:f>各種成長曲線!$I$16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各種成長曲線!$H$17:$H$125</c:f>
              <c:numCache>
                <c:formatCode>#,##0_);[Red]\(#,##0\)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各種成長曲線!$I$17:$I$125</c:f>
              <c:numCache>
                <c:formatCode>0.000</c:formatCode>
                <c:ptCount val="109"/>
                <c:pt idx="0">
                  <c:v>1</c:v>
                </c:pt>
                <c:pt idx="1">
                  <c:v>1.05</c:v>
                </c:pt>
                <c:pt idx="2">
                  <c:v>1.1025</c:v>
                </c:pt>
                <c:pt idx="3">
                  <c:v>1.1576250000000001</c:v>
                </c:pt>
                <c:pt idx="4">
                  <c:v>1.2155062500000002</c:v>
                </c:pt>
                <c:pt idx="5">
                  <c:v>1.2762815625000004</c:v>
                </c:pt>
                <c:pt idx="6">
                  <c:v>1.3400956406250004</c:v>
                </c:pt>
                <c:pt idx="7">
                  <c:v>1.4071004226562505</c:v>
                </c:pt>
                <c:pt idx="8">
                  <c:v>1.477455443789063</c:v>
                </c:pt>
                <c:pt idx="9">
                  <c:v>1.5513282159785162</c:v>
                </c:pt>
                <c:pt idx="10">
                  <c:v>1.628894626777442</c:v>
                </c:pt>
                <c:pt idx="11">
                  <c:v>1.7103393581163142</c:v>
                </c:pt>
                <c:pt idx="12">
                  <c:v>1.7958563260221299</c:v>
                </c:pt>
                <c:pt idx="13">
                  <c:v>1.8856491423232364</c:v>
                </c:pt>
                <c:pt idx="14" formatCode="#,##0.00_);[Red]\(#,##0.00\)">
                  <c:v>1.9799315994393982</c:v>
                </c:pt>
                <c:pt idx="15" formatCode="#,##0.00_);[Red]\(#,##0.00\)">
                  <c:v>2.0789281794113683</c:v>
                </c:pt>
                <c:pt idx="16" formatCode="#,##0.00_);[Red]\(#,##0.00\)">
                  <c:v>2.1828745883819369</c:v>
                </c:pt>
                <c:pt idx="17" formatCode="#,##0.00_);[Red]\(#,##0.00\)">
                  <c:v>2.2920183178010336</c:v>
                </c:pt>
                <c:pt idx="18" formatCode="#,##0.00_);[Red]\(#,##0.00\)">
                  <c:v>2.4066192336910852</c:v>
                </c:pt>
                <c:pt idx="19" formatCode="#,##0.00_);[Red]\(#,##0.00\)">
                  <c:v>2.5269501953756395</c:v>
                </c:pt>
                <c:pt idx="20" formatCode="#,##0.00_);[Red]\(#,##0.00\)">
                  <c:v>2.6532977051444213</c:v>
                </c:pt>
                <c:pt idx="21" formatCode="#,##0.00_);[Red]\(#,##0.00\)">
                  <c:v>2.7859625904016423</c:v>
                </c:pt>
                <c:pt idx="22" formatCode="#,##0.00_);[Red]\(#,##0.00\)">
                  <c:v>2.9252607199217242</c:v>
                </c:pt>
                <c:pt idx="23" formatCode="#,##0.00_);[Red]\(#,##0.00\)">
                  <c:v>3.0715237559178106</c:v>
                </c:pt>
                <c:pt idx="24" formatCode="#,##0.00_);[Red]\(#,##0.00\)">
                  <c:v>3.2250999437137011</c:v>
                </c:pt>
                <c:pt idx="25" formatCode="#,##0.00_);[Red]\(#,##0.00\)">
                  <c:v>3.3863549408993863</c:v>
                </c:pt>
                <c:pt idx="26" formatCode="#,##0.00_);[Red]\(#,##0.00\)">
                  <c:v>3.5556726879443556</c:v>
                </c:pt>
                <c:pt idx="27" formatCode="#,##0.00_);[Red]\(#,##0.00\)">
                  <c:v>3.7334563223415733</c:v>
                </c:pt>
                <c:pt idx="28" formatCode="#,##0.00_);[Red]\(#,##0.00\)">
                  <c:v>3.9201291384586519</c:v>
                </c:pt>
                <c:pt idx="29" formatCode="#,##0.00_);[Red]\(#,##0.00\)">
                  <c:v>4.1161355953815848</c:v>
                </c:pt>
                <c:pt idx="30" formatCode="#,##0.00_);[Red]\(#,##0.00\)">
                  <c:v>4.3219423751506643</c:v>
                </c:pt>
                <c:pt idx="31" formatCode="#,##0.00_);[Red]\(#,##0.00\)">
                  <c:v>4.5380394939081974</c:v>
                </c:pt>
                <c:pt idx="32" formatCode="#,##0.00_);[Red]\(#,##0.00\)">
                  <c:v>4.7649414686036069</c:v>
                </c:pt>
                <c:pt idx="33" formatCode="#,##0.00_);[Red]\(#,##0.00\)">
                  <c:v>5.0031885420337874</c:v>
                </c:pt>
                <c:pt idx="34" formatCode="#,##0.00_);[Red]\(#,##0.00\)">
                  <c:v>5.2533479691354765</c:v>
                </c:pt>
                <c:pt idx="35" formatCode="#,##0.00_);[Red]\(#,##0.00\)">
                  <c:v>5.5160153675922503</c:v>
                </c:pt>
                <c:pt idx="36" formatCode="#,##0.00_);[Red]\(#,##0.00\)">
                  <c:v>5.791816135971863</c:v>
                </c:pt>
                <c:pt idx="37" formatCode="#,##0.00_);[Red]\(#,##0.00\)">
                  <c:v>6.0814069427704558</c:v>
                </c:pt>
                <c:pt idx="38" formatCode="#,##0.00_);[Red]\(#,##0.00\)">
                  <c:v>6.3854772899089784</c:v>
                </c:pt>
                <c:pt idx="39" formatCode="#,##0.00_);[Red]\(#,##0.00\)">
                  <c:v>6.7047511544044269</c:v>
                </c:pt>
                <c:pt idx="40" formatCode="#,##0.00_);[Red]\(#,##0.00\)">
                  <c:v>7.0399887121246483</c:v>
                </c:pt>
                <c:pt idx="41" formatCode="#,##0.00_);[Red]\(#,##0.00\)">
                  <c:v>7.3919881477308804</c:v>
                </c:pt>
                <c:pt idx="42" formatCode="#,##0.00_);[Red]\(#,##0.00\)">
                  <c:v>7.7615875551174245</c:v>
                </c:pt>
                <c:pt idx="43" formatCode="#,##0.00_);[Red]\(#,##0.00\)">
                  <c:v>8.1496669328732949</c:v>
                </c:pt>
                <c:pt idx="44" formatCode="#,##0.00_);[Red]\(#,##0.00\)">
                  <c:v>8.5571502795169589</c:v>
                </c:pt>
                <c:pt idx="45" formatCode="#,##0.00_);[Red]\(#,##0.00\)">
                  <c:v>8.985007793492807</c:v>
                </c:pt>
                <c:pt idx="46" formatCode="#,##0.00_);[Red]\(#,##0.00\)">
                  <c:v>9.4342581831674472</c:v>
                </c:pt>
                <c:pt idx="47" formatCode="#,##0.00_);[Red]\(#,##0.00\)">
                  <c:v>9.9059710923258191</c:v>
                </c:pt>
                <c:pt idx="48" formatCode="#,##0.00_);[Red]\(#,##0.00\)">
                  <c:v>10.40126964694211</c:v>
                </c:pt>
                <c:pt idx="49" formatCode="#,##0.00_);[Red]\(#,##0.00\)">
                  <c:v>10.921333129289215</c:v>
                </c:pt>
                <c:pt idx="50" formatCode="#,##0.00_);[Red]\(#,##0.00\)">
                  <c:v>11.467399785753676</c:v>
                </c:pt>
                <c:pt idx="51" formatCode="#,##0.00_);[Red]\(#,##0.00\)">
                  <c:v>12.04076977504136</c:v>
                </c:pt>
                <c:pt idx="52" formatCode="#,##0.00_);[Red]\(#,##0.00\)">
                  <c:v>12.642808263793428</c:v>
                </c:pt>
                <c:pt idx="53" formatCode="#,##0.00_);[Red]\(#,##0.00\)">
                  <c:v>13.274948676983101</c:v>
                </c:pt>
                <c:pt idx="54" formatCode="#,##0.00_);[Red]\(#,##0.00\)">
                  <c:v>13.938696110832256</c:v>
                </c:pt>
                <c:pt idx="55" formatCode="#,##0.00_);[Red]\(#,##0.00\)">
                  <c:v>14.635630916373868</c:v>
                </c:pt>
                <c:pt idx="56" formatCode="#,##0.00_);[Red]\(#,##0.00\)">
                  <c:v>15.367412462192561</c:v>
                </c:pt>
                <c:pt idx="57" formatCode="#,##0.00_);[Red]\(#,##0.00\)">
                  <c:v>16.13578308530219</c:v>
                </c:pt>
                <c:pt idx="58" formatCode="#,##0.00_);[Red]\(#,##0.00\)">
                  <c:v>16.942572239567301</c:v>
                </c:pt>
                <c:pt idx="59" formatCode="#,##0.00_);[Red]\(#,##0.00\)">
                  <c:v>17.789700851545668</c:v>
                </c:pt>
                <c:pt idx="60" formatCode="#,##0.00_);[Red]\(#,##0.00\)">
                  <c:v>18.679185894122952</c:v>
                </c:pt>
                <c:pt idx="61" formatCode="#,##0.00_);[Red]\(#,##0.00\)">
                  <c:v>19.613145188829101</c:v>
                </c:pt>
                <c:pt idx="62" formatCode="#,##0.00_);[Red]\(#,##0.00\)">
                  <c:v>20.593802448270555</c:v>
                </c:pt>
                <c:pt idx="63" formatCode="#,##0.00_);[Red]\(#,##0.00\)">
                  <c:v>21.623492570684082</c:v>
                </c:pt>
                <c:pt idx="64" formatCode="#,##0.00_);[Red]\(#,##0.00\)">
                  <c:v>22.704667199218285</c:v>
                </c:pt>
                <c:pt idx="65" formatCode="#,##0.00_);[Red]\(#,##0.00\)">
                  <c:v>23.839900559179199</c:v>
                </c:pt>
                <c:pt idx="66" formatCode="#,##0.00_);[Red]\(#,##0.00\)">
                  <c:v>25.031895587138159</c:v>
                </c:pt>
                <c:pt idx="67" formatCode="#,##0.00_);[Red]\(#,##0.00\)">
                  <c:v>26.283490366495066</c:v>
                </c:pt>
                <c:pt idx="68" formatCode="#,##0.00_);[Red]\(#,##0.00\)">
                  <c:v>27.597664884819821</c:v>
                </c:pt>
                <c:pt idx="69" formatCode="#,##0.00_);[Red]\(#,##0.00\)">
                  <c:v>28.977548129060811</c:v>
                </c:pt>
                <c:pt idx="70" formatCode="#,##0.00_);[Red]\(#,##0.00\)">
                  <c:v>30.42642553551385</c:v>
                </c:pt>
                <c:pt idx="71" formatCode="#,##0.00_);[Red]\(#,##0.00\)">
                  <c:v>31.947746812289544</c:v>
                </c:pt>
                <c:pt idx="72" formatCode="#,##0.00_);[Red]\(#,##0.00\)">
                  <c:v>33.545134152904019</c:v>
                </c:pt>
                <c:pt idx="73" formatCode="#,##0.00_);[Red]\(#,##0.00\)">
                  <c:v>35.222390860549218</c:v>
                </c:pt>
                <c:pt idx="74" formatCode="#,##0.00_);[Red]\(#,##0.00\)">
                  <c:v>36.98351040357668</c:v>
                </c:pt>
                <c:pt idx="75" formatCode="#,##0.00_);[Red]\(#,##0.00\)">
                  <c:v>38.832685923755513</c:v>
                </c:pt>
                <c:pt idx="76" formatCode="#,##0.00_);[Red]\(#,##0.00\)">
                  <c:v>40.774320219943291</c:v>
                </c:pt>
                <c:pt idx="77" formatCode="#,##0.00_);[Red]\(#,##0.00\)">
                  <c:v>42.813036230940455</c:v>
                </c:pt>
                <c:pt idx="78" formatCode="#,##0.00_);[Red]\(#,##0.00\)">
                  <c:v>44.953688042487478</c:v>
                </c:pt>
                <c:pt idx="79" formatCode="#,##0.00_);[Red]\(#,##0.00\)">
                  <c:v>47.201372444611849</c:v>
                </c:pt>
                <c:pt idx="80" formatCode="#,##0.00_);[Red]\(#,##0.00\)">
                  <c:v>49.561441066842441</c:v>
                </c:pt>
                <c:pt idx="81" formatCode="#,##0.00_);[Red]\(#,##0.00\)">
                  <c:v>52.039513120184566</c:v>
                </c:pt>
                <c:pt idx="82" formatCode="#,##0.00_);[Red]\(#,##0.00\)">
                  <c:v>54.641488776193796</c:v>
                </c:pt>
                <c:pt idx="83" formatCode="#,##0.00_);[Red]\(#,##0.00\)">
                  <c:v>57.373563215003486</c:v>
                </c:pt>
                <c:pt idx="84" formatCode="#,##0.00_);[Red]\(#,##0.00\)">
                  <c:v>60.242241375753657</c:v>
                </c:pt>
                <c:pt idx="85" formatCode="#,##0.00_);[Red]\(#,##0.00\)">
                  <c:v>63.254353444541337</c:v>
                </c:pt>
                <c:pt idx="86" formatCode="#,##0.00_);[Red]\(#,##0.00\)">
                  <c:v>66.417071116768398</c:v>
                </c:pt>
                <c:pt idx="87" formatCode="#,##0.00_);[Red]\(#,##0.00\)">
                  <c:v>69.737924672606823</c:v>
                </c:pt>
                <c:pt idx="88" formatCode="#,##0.00_);[Red]\(#,##0.00\)">
                  <c:v>73.22482090623717</c:v>
                </c:pt>
                <c:pt idx="89" formatCode="#,##0.00_);[Red]\(#,##0.00\)">
                  <c:v>76.886061951549024</c:v>
                </c:pt>
                <c:pt idx="90" formatCode="#,##0.00_);[Red]\(#,##0.00\)">
                  <c:v>80.730365049126476</c:v>
                </c:pt>
                <c:pt idx="91" formatCode="#,##0.00_);[Red]\(#,##0.00\)">
                  <c:v>84.766883301582794</c:v>
                </c:pt>
                <c:pt idx="92" formatCode="#,##0.00_);[Red]\(#,##0.00\)">
                  <c:v>89.005227466661935</c:v>
                </c:pt>
                <c:pt idx="93" formatCode="#,##0.00_);[Red]\(#,##0.00\)">
                  <c:v>93.455488839995027</c:v>
                </c:pt>
                <c:pt idx="94" formatCode="#,##0.00_);[Red]\(#,##0.00\)">
                  <c:v>98.128263281994776</c:v>
                </c:pt>
                <c:pt idx="95" formatCode="#,##0.00_);[Red]\(#,##0.00\)">
                  <c:v>103.03467644609452</c:v>
                </c:pt>
                <c:pt idx="96" formatCode="#,##0.00_);[Red]\(#,##0.00\)">
                  <c:v>108.18641026839924</c:v>
                </c:pt>
                <c:pt idx="97" formatCode="#,##0.00_);[Red]\(#,##0.00\)">
                  <c:v>113.5957307818192</c:v>
                </c:pt>
                <c:pt idx="98" formatCode="#,##0.00_);[Red]\(#,##0.00\)">
                  <c:v>119.27551732091015</c:v>
                </c:pt>
                <c:pt idx="99" formatCode="#,##0.00_);[Red]\(#,##0.00\)">
                  <c:v>125.23929318695566</c:v>
                </c:pt>
                <c:pt idx="100" formatCode="#,##0.00_);[Red]\(#,##0.00\)">
                  <c:v>131.50125784630345</c:v>
                </c:pt>
                <c:pt idx="101" formatCode="#,##0.00_);[Red]\(#,##0.00\)">
                  <c:v>138.07632073861862</c:v>
                </c:pt>
                <c:pt idx="102" formatCode="#,##0.00_);[Red]\(#,##0.00\)">
                  <c:v>144.98013677554954</c:v>
                </c:pt>
                <c:pt idx="103" formatCode="#,##0.00_);[Red]\(#,##0.00\)">
                  <c:v>152.22914361432703</c:v>
                </c:pt>
                <c:pt idx="104" formatCode="#,##0.00_);[Red]\(#,##0.00\)">
                  <c:v>159.84060079504337</c:v>
                </c:pt>
                <c:pt idx="105" formatCode="#,##0.00_);[Red]\(#,##0.00\)">
                  <c:v>167.83263083479554</c:v>
                </c:pt>
                <c:pt idx="106" formatCode="#,##0.00_);[Red]\(#,##0.00\)">
                  <c:v>176.22426237653531</c:v>
                </c:pt>
                <c:pt idx="107" formatCode="#,##0.00_);[Red]\(#,##0.00\)">
                  <c:v>185.03547549536208</c:v>
                </c:pt>
                <c:pt idx="108" formatCode="#,##0.00_);[Red]\(#,##0.00\)">
                  <c:v>194.28724927013019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57-4AE8-A097-751F178AE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各種成長曲線!$BU$16</c:f>
              <c:strCache>
                <c:ptCount val="1"/>
                <c:pt idx="0">
                  <c:v>変化率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  <a:tailEnd type="none"/>
            </a:ln>
            <a:effectLst/>
          </c:spPr>
          <c:marker>
            <c:symbol val="none"/>
          </c:marker>
          <c:xVal>
            <c:numRef>
              <c:f>各種成長曲線!$BS$18:$BS$137</c:f>
              <c:numCache>
                <c:formatCode>0.0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各種成長曲線!$BU$18:$BU$137</c:f>
              <c:numCache>
                <c:formatCode>0.000%</c:formatCode>
                <c:ptCount val="120"/>
                <c:pt idx="0">
                  <c:v>6.3972170348719271E-2</c:v>
                </c:pt>
                <c:pt idx="1">
                  <c:v>-1.2145178989044726E-2</c:v>
                </c:pt>
                <c:pt idx="2">
                  <c:v>9.7529495886492318E-2</c:v>
                </c:pt>
                <c:pt idx="3">
                  <c:v>7.1330128924638983E-2</c:v>
                </c:pt>
                <c:pt idx="4">
                  <c:v>0.12821071335949921</c:v>
                </c:pt>
                <c:pt idx="5">
                  <c:v>0.14926044105046241</c:v>
                </c:pt>
                <c:pt idx="6">
                  <c:v>-2.0292522287696665E-2</c:v>
                </c:pt>
                <c:pt idx="7">
                  <c:v>-4.4735253640955423E-2</c:v>
                </c:pt>
                <c:pt idx="8">
                  <c:v>6.9201832604331562E-2</c:v>
                </c:pt>
                <c:pt idx="9">
                  <c:v>8.532543631013835E-2</c:v>
                </c:pt>
                <c:pt idx="10">
                  <c:v>-4.8324619621157888E-2</c:v>
                </c:pt>
                <c:pt idx="11">
                  <c:v>6.2004120386679219E-2</c:v>
                </c:pt>
                <c:pt idx="12">
                  <c:v>4.8096760196368042E-2</c:v>
                </c:pt>
                <c:pt idx="13">
                  <c:v>9.6137198399096329E-3</c:v>
                </c:pt>
                <c:pt idx="14">
                  <c:v>5.8149216235981634E-2</c:v>
                </c:pt>
                <c:pt idx="15">
                  <c:v>0.25674393388760791</c:v>
                </c:pt>
                <c:pt idx="16">
                  <c:v>0.12382920518475719</c:v>
                </c:pt>
                <c:pt idx="17">
                  <c:v>3.4109267741132605E-2</c:v>
                </c:pt>
                <c:pt idx="18">
                  <c:v>0.23584410996510025</c:v>
                </c:pt>
                <c:pt idx="19">
                  <c:v>-5.1173948724550125E-2</c:v>
                </c:pt>
                <c:pt idx="20">
                  <c:v>-6.4724911731722012E-2</c:v>
                </c:pt>
                <c:pt idx="21">
                  <c:v>0.13445534516056962</c:v>
                </c:pt>
                <c:pt idx="22">
                  <c:v>0.13469056554220787</c:v>
                </c:pt>
                <c:pt idx="23">
                  <c:v>1.6016430643939452E-2</c:v>
                </c:pt>
                <c:pt idx="24">
                  <c:v>0.20228944526006548</c:v>
                </c:pt>
                <c:pt idx="25">
                  <c:v>-6.2978911640965488E-2</c:v>
                </c:pt>
                <c:pt idx="26">
                  <c:v>0.19555074541295669</c:v>
                </c:pt>
                <c:pt idx="27">
                  <c:v>-5.5631868258809711E-2</c:v>
                </c:pt>
                <c:pt idx="28">
                  <c:v>0.12351308393255132</c:v>
                </c:pt>
                <c:pt idx="29">
                  <c:v>-0.2658009629099044</c:v>
                </c:pt>
                <c:pt idx="30">
                  <c:v>-8.837039791867457E-2</c:v>
                </c:pt>
                <c:pt idx="31">
                  <c:v>-3.7999740975311294E-2</c:v>
                </c:pt>
                <c:pt idx="32">
                  <c:v>5.8009005915671062E-2</c:v>
                </c:pt>
                <c:pt idx="33">
                  <c:v>3.8076989778590684E-2</c:v>
                </c:pt>
                <c:pt idx="34">
                  <c:v>-1.8857409803917896E-2</c:v>
                </c:pt>
                <c:pt idx="35">
                  <c:v>-7.6659484517340976E-2</c:v>
                </c:pt>
                <c:pt idx="36">
                  <c:v>-0.25902965950063561</c:v>
                </c:pt>
                <c:pt idx="37">
                  <c:v>3.9348646148436014E-2</c:v>
                </c:pt>
                <c:pt idx="38">
                  <c:v>3.280942558674077E-2</c:v>
                </c:pt>
                <c:pt idx="39">
                  <c:v>-9.7964109545012348E-2</c:v>
                </c:pt>
                <c:pt idx="40">
                  <c:v>-1.6469910527841327E-2</c:v>
                </c:pt>
                <c:pt idx="41">
                  <c:v>1.6847085588869978E-2</c:v>
                </c:pt>
                <c:pt idx="42">
                  <c:v>-3.6950567664852357E-2</c:v>
                </c:pt>
                <c:pt idx="43">
                  <c:v>0.14592124564742495</c:v>
                </c:pt>
                <c:pt idx="44">
                  <c:v>0.17158532967672099</c:v>
                </c:pt>
                <c:pt idx="45">
                  <c:v>8.3066400418465858E-2</c:v>
                </c:pt>
                <c:pt idx="46">
                  <c:v>-4.8972472618560713E-2</c:v>
                </c:pt>
                <c:pt idx="47">
                  <c:v>-3.0162617565973201E-3</c:v>
                </c:pt>
                <c:pt idx="48">
                  <c:v>-1.1892324555342714E-2</c:v>
                </c:pt>
                <c:pt idx="49">
                  <c:v>8.5645593298523504E-2</c:v>
                </c:pt>
                <c:pt idx="50">
                  <c:v>0.14733878181447416</c:v>
                </c:pt>
                <c:pt idx="51">
                  <c:v>9.0419682751282968E-2</c:v>
                </c:pt>
                <c:pt idx="52">
                  <c:v>9.0974988958023292E-2</c:v>
                </c:pt>
                <c:pt idx="53">
                  <c:v>7.4538670052646805E-2</c:v>
                </c:pt>
                <c:pt idx="54">
                  <c:v>0.14005765746481741</c:v>
                </c:pt>
                <c:pt idx="55">
                  <c:v>-6.6380707959321411E-2</c:v>
                </c:pt>
                <c:pt idx="56">
                  <c:v>7.4315014451251757E-2</c:v>
                </c:pt>
                <c:pt idx="57">
                  <c:v>2.2572149204461118E-2</c:v>
                </c:pt>
                <c:pt idx="58">
                  <c:v>0.22565624930086192</c:v>
                </c:pt>
                <c:pt idx="59">
                  <c:v>0.16596006362067883</c:v>
                </c:pt>
                <c:pt idx="60">
                  <c:v>-5.090643477697808E-2</c:v>
                </c:pt>
                <c:pt idx="61">
                  <c:v>0.15562485971018392</c:v>
                </c:pt>
                <c:pt idx="62">
                  <c:v>7.2321466207826396E-2</c:v>
                </c:pt>
                <c:pt idx="63">
                  <c:v>0.21761786082381054</c:v>
                </c:pt>
                <c:pt idx="64">
                  <c:v>0.1073923200056404</c:v>
                </c:pt>
                <c:pt idx="65">
                  <c:v>7.4358790849828243E-2</c:v>
                </c:pt>
                <c:pt idx="66">
                  <c:v>6.3891652196106569E-2</c:v>
                </c:pt>
                <c:pt idx="67">
                  <c:v>0.17393513457765161</c:v>
                </c:pt>
                <c:pt idx="68">
                  <c:v>0.24581246363436657</c:v>
                </c:pt>
                <c:pt idx="69">
                  <c:v>9.6206574231357089E-2</c:v>
                </c:pt>
                <c:pt idx="70">
                  <c:v>3.5821298300050225E-3</c:v>
                </c:pt>
                <c:pt idx="71">
                  <c:v>4.3954296194915261E-2</c:v>
                </c:pt>
                <c:pt idx="72">
                  <c:v>3.6049326351402712E-2</c:v>
                </c:pt>
                <c:pt idx="73">
                  <c:v>1.31531412695717E-2</c:v>
                </c:pt>
                <c:pt idx="74">
                  <c:v>0.22428984432863783</c:v>
                </c:pt>
                <c:pt idx="75">
                  <c:v>8.12057618648796E-2</c:v>
                </c:pt>
                <c:pt idx="76">
                  <c:v>9.4656135284040752E-2</c:v>
                </c:pt>
                <c:pt idx="77">
                  <c:v>-2.3208668642385345E-2</c:v>
                </c:pt>
                <c:pt idx="78">
                  <c:v>-6.5376106837800707E-2</c:v>
                </c:pt>
                <c:pt idx="79">
                  <c:v>0.15847809348594522</c:v>
                </c:pt>
                <c:pt idx="80">
                  <c:v>-4.1523068293280029E-2</c:v>
                </c:pt>
                <c:pt idx="81">
                  <c:v>0.11854504609208676</c:v>
                </c:pt>
                <c:pt idx="82">
                  <c:v>-0.12964266914548545</c:v>
                </c:pt>
                <c:pt idx="83">
                  <c:v>4.397913581985341E-2</c:v>
                </c:pt>
                <c:pt idx="84">
                  <c:v>0.14980731938928346</c:v>
                </c:pt>
                <c:pt idx="85">
                  <c:v>0.21815387499436245</c:v>
                </c:pt>
                <c:pt idx="86">
                  <c:v>-0.11472451858505357</c:v>
                </c:pt>
                <c:pt idx="87">
                  <c:v>0.18787177506005109</c:v>
                </c:pt>
                <c:pt idx="88">
                  <c:v>-0.11144559459895861</c:v>
                </c:pt>
                <c:pt idx="89">
                  <c:v>0.14867511266477904</c:v>
                </c:pt>
                <c:pt idx="90">
                  <c:v>0.10770952644900518</c:v>
                </c:pt>
                <c:pt idx="91">
                  <c:v>0.18055804350055496</c:v>
                </c:pt>
                <c:pt idx="92">
                  <c:v>4.4282417274228818E-2</c:v>
                </c:pt>
                <c:pt idx="93">
                  <c:v>3.4768319668534005E-2</c:v>
                </c:pt>
                <c:pt idx="94">
                  <c:v>0.10948952660947121</c:v>
                </c:pt>
                <c:pt idx="95">
                  <c:v>0.12718792681652594</c:v>
                </c:pt>
                <c:pt idx="96">
                  <c:v>-1.9867340035921412E-2</c:v>
                </c:pt>
                <c:pt idx="97">
                  <c:v>5.8433198557989362E-2</c:v>
                </c:pt>
                <c:pt idx="98">
                  <c:v>-0.15134162014041139</c:v>
                </c:pt>
                <c:pt idx="99">
                  <c:v>0.16812870332044799</c:v>
                </c:pt>
                <c:pt idx="100">
                  <c:v>3.8736869797707804E-3</c:v>
                </c:pt>
                <c:pt idx="101">
                  <c:v>0.25676155911780335</c:v>
                </c:pt>
                <c:pt idx="102">
                  <c:v>8.9628811121856097E-2</c:v>
                </c:pt>
                <c:pt idx="103">
                  <c:v>-2.7324974354334544E-3</c:v>
                </c:pt>
                <c:pt idx="104">
                  <c:v>-2.0863883508876271E-2</c:v>
                </c:pt>
                <c:pt idx="105">
                  <c:v>-0.13533470663759656</c:v>
                </c:pt>
                <c:pt idx="106">
                  <c:v>0.20658684371102704</c:v>
                </c:pt>
                <c:pt idx="107">
                  <c:v>-0.20794920545072396</c:v>
                </c:pt>
                <c:pt idx="108">
                  <c:v>0.10010579240045632</c:v>
                </c:pt>
                <c:pt idx="109">
                  <c:v>5.8130547217809083E-3</c:v>
                </c:pt>
                <c:pt idx="110">
                  <c:v>9.2750552153542484E-2</c:v>
                </c:pt>
                <c:pt idx="111">
                  <c:v>9.8411588338085276E-2</c:v>
                </c:pt>
                <c:pt idx="112">
                  <c:v>7.2669452773549553E-2</c:v>
                </c:pt>
                <c:pt idx="113">
                  <c:v>0.13893908789030415</c:v>
                </c:pt>
                <c:pt idx="114">
                  <c:v>0.21028923696287424</c:v>
                </c:pt>
                <c:pt idx="115">
                  <c:v>-0.11815453822705342</c:v>
                </c:pt>
                <c:pt idx="116">
                  <c:v>0.26228274498450599</c:v>
                </c:pt>
                <c:pt idx="117">
                  <c:v>-9.5822391262332579E-2</c:v>
                </c:pt>
                <c:pt idx="118">
                  <c:v>-4.0286865197594515E-2</c:v>
                </c:pt>
                <c:pt idx="119">
                  <c:v>0.15006296740210642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C5-4504-A3CB-FEE7AD581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ゆらぎ成長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各種成長曲線!$CA$16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各種成長曲線!$BS$17:$BS$137</c:f>
              <c:numCache>
                <c:formatCode>0.0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各種成長曲線!$CA$17:$CA$137</c:f>
              <c:numCache>
                <c:formatCode>#,##0.00_);[Red]\(#,##0.00\)</c:formatCode>
                <c:ptCount val="121"/>
                <c:pt idx="0" formatCode="0.00">
                  <c:v>1</c:v>
                </c:pt>
                <c:pt idx="1">
                  <c:v>1.0849304258717982</c:v>
                </c:pt>
                <c:pt idx="2">
                  <c:v>0.97061895839922974</c:v>
                </c:pt>
                <c:pt idx="3">
                  <c:v>1.1344824807956604</c:v>
                </c:pt>
                <c:pt idx="4">
                  <c:v>1.2517032487807327</c:v>
                </c:pt>
                <c:pt idx="5">
                  <c:v>1.5590299212236287</c:v>
                </c:pt>
                <c:pt idx="6">
                  <c:v>2.0238564112636226</c:v>
                </c:pt>
                <c:pt idx="7">
                  <c:v>1.7693943020871887</c:v>
                </c:pt>
                <c:pt idx="8">
                  <c:v>1.4388039721938202</c:v>
                </c:pt>
                <c:pt idx="9">
                  <c:v>1.5798133533647938</c:v>
                </c:pt>
                <c:pt idx="10">
                  <c:v>1.7983230110235187</c:v>
                </c:pt>
                <c:pt idx="11">
                  <c:v>1.4461905965375377</c:v>
                </c:pt>
                <c:pt idx="12">
                  <c:v>1.5619007414217145</c:v>
                </c:pt>
                <c:pt idx="13">
                  <c:v>1.6325640993418098</c:v>
                </c:pt>
                <c:pt idx="14">
                  <c:v>1.5493593265705905</c:v>
                </c:pt>
                <c:pt idx="15">
                  <c:v>1.6583924533477665</c:v>
                </c:pt>
                <c:pt idx="16">
                  <c:v>2.5984685253517514</c:v>
                </c:pt>
                <c:pt idx="17">
                  <c:v>3.2079991164301589</c:v>
                </c:pt>
                <c:pt idx="18">
                  <c:v>3.2409554346369798</c:v>
                </c:pt>
                <c:pt idx="19">
                  <c:v>4.9087844018354891</c:v>
                </c:pt>
                <c:pt idx="20">
                  <c:v>3.9126208684993253</c:v>
                </c:pt>
                <c:pt idx="21">
                  <c:v>2.9860642024785955</c:v>
                </c:pt>
                <c:pt idx="22">
                  <c:v>3.7658401198324016</c:v>
                </c:pt>
                <c:pt idx="23">
                  <c:v>4.7514599495493757</c:v>
                </c:pt>
                <c:pt idx="24">
                  <c:v>4.5853540251817062</c:v>
                </c:pt>
                <c:pt idx="25">
                  <c:v>6.5603742784806185</c:v>
                </c:pt>
                <c:pt idx="26">
                  <c:v>5.035433127554338</c:v>
                </c:pt>
                <c:pt idx="27">
                  <c:v>7.1194823969136305</c:v>
                </c:pt>
                <c:pt idx="28">
                  <c:v>5.5953459502050737</c:v>
                </c:pt>
                <c:pt idx="29">
                  <c:v>6.9034410888880444</c:v>
                </c:pt>
                <c:pt idx="30">
                  <c:v>1.7983297851758371</c:v>
                </c:pt>
                <c:pt idx="31">
                  <c:v>1.2661572545251663</c:v>
                </c:pt>
                <c:pt idx="32">
                  <c:v>1.0509113411708597</c:v>
                </c:pt>
                <c:pt idx="33">
                  <c:v>1.1244987961001107</c:v>
                </c:pt>
                <c:pt idx="34">
                  <c:v>1.1472052093054561</c:v>
                </c:pt>
                <c:pt idx="35">
                  <c:v>1.007081521704891</c:v>
                </c:pt>
                <c:pt idx="36">
                  <c:v>0.73854453177493351</c:v>
                </c:pt>
                <c:pt idx="37">
                  <c:v>0.20489134541252019</c:v>
                </c:pt>
                <c:pt idx="38">
                  <c:v>0.20967998713036679</c:v>
                </c:pt>
                <c:pt idx="39">
                  <c:v>0.21115268793254563</c:v>
                </c:pt>
                <c:pt idx="40">
                  <c:v>0.14360277370923541</c:v>
                </c:pt>
                <c:pt idx="41">
                  <c:v>0.12691975359469035</c:v>
                </c:pt>
                <c:pt idx="42">
                  <c:v>0.12274634195440866</c:v>
                </c:pt>
                <c:pt idx="43">
                  <c:v>0.10220149877282929</c:v>
                </c:pt>
                <c:pt idx="44">
                  <c:v>0.13181981138477963</c:v>
                </c:pt>
                <c:pt idx="45">
                  <c:v>0.17847919001687265</c:v>
                </c:pt>
                <c:pt idx="46">
                  <c:v>0.2021573104263697</c:v>
                </c:pt>
                <c:pt idx="47">
                  <c:v>0.1622451537706488</c:v>
                </c:pt>
                <c:pt idx="48">
                  <c:v>0.14885333260657099</c:v>
                </c:pt>
                <c:pt idx="49">
                  <c:v>0.13326380230482385</c:v>
                </c:pt>
                <c:pt idx="50">
                  <c:v>0.15180266066599651</c:v>
                </c:pt>
                <c:pt idx="51">
                  <c:v>0.19633350886285655</c:v>
                </c:pt>
                <c:pt idx="52">
                  <c:v>0.22598952966020658</c:v>
                </c:pt>
                <c:pt idx="53">
                  <c:v>0.26043880234935646</c:v>
                </c:pt>
                <c:pt idx="54">
                  <c:v>0.28943779706621764</c:v>
                </c:pt>
                <c:pt idx="55">
                  <c:v>0.36907491188343045</c:v>
                </c:pt>
                <c:pt idx="56">
                  <c:v>0.28014565864005742</c:v>
                </c:pt>
                <c:pt idx="57">
                  <c:v>0.3111823059177814</c:v>
                </c:pt>
                <c:pt idx="58">
                  <c:v>0.30540376657135881</c:v>
                </c:pt>
                <c:pt idx="59">
                  <c:v>0.4547891552956288</c:v>
                </c:pt>
                <c:pt idx="60">
                  <c:v>0.60937206151559986</c:v>
                </c:pt>
                <c:pt idx="61">
                  <c:v>0.48611675914078833</c:v>
                </c:pt>
                <c:pt idx="62">
                  <c:v>0.63878763331536537</c:v>
                </c:pt>
                <c:pt idx="63">
                  <c:v>0.70637370640869934</c:v>
                </c:pt>
                <c:pt idx="64">
                  <c:v>1.0376945157551658</c:v>
                </c:pt>
                <c:pt idx="65">
                  <c:v>1.2384684808337203</c:v>
                </c:pt>
                <c:pt idx="66">
                  <c:v>1.3758108916222387</c:v>
                </c:pt>
                <c:pt idx="67">
                  <c:v>1.4923821521884291</c:v>
                </c:pt>
                <c:pt idx="68">
                  <c:v>2.0293977169797461</c:v>
                </c:pt>
                <c:pt idx="69">
                  <c:v>3.124321019468141</c:v>
                </c:pt>
                <c:pt idx="70">
                  <c:v>3.6414474982131582</c:v>
                </c:pt>
                <c:pt idx="71">
                  <c:v>3.4009492801165369</c:v>
                </c:pt>
                <c:pt idx="72">
                  <c:v>3.5195939141131118</c:v>
                </c:pt>
                <c:pt idx="73">
                  <c:v>3.5728218446403139</c:v>
                </c:pt>
                <c:pt idx="74">
                  <c:v>3.4223447824262045</c:v>
                </c:pt>
                <c:pt idx="75">
                  <c:v>5.0846618699674888</c:v>
                </c:pt>
                <c:pt idx="76">
                  <c:v>5.7355718321599607</c:v>
                </c:pt>
                <c:pt idx="77">
                  <c:v>6.662671602938631</c:v>
                </c:pt>
                <c:pt idx="78">
                  <c:v>5.7763918889541497</c:v>
                </c:pt>
                <c:pt idx="79">
                  <c:v>4.3990674641094083</c:v>
                </c:pt>
                <c:pt idx="80">
                  <c:v>5.8120269663714801</c:v>
                </c:pt>
                <c:pt idx="81">
                  <c:v>4.7727919622760488</c:v>
                </c:pt>
                <c:pt idx="82">
                  <c:v>5.8293096729952332</c:v>
                </c:pt>
                <c:pt idx="83">
                  <c:v>3.5027932843138436</c:v>
                </c:pt>
                <c:pt idx="84">
                  <c:v>3.6252083419895773</c:v>
                </c:pt>
                <c:pt idx="85">
                  <c:v>4.7110245761931768</c:v>
                </c:pt>
                <c:pt idx="86">
                  <c:v>6.9270183992042274</c:v>
                </c:pt>
                <c:pt idx="87">
                  <c:v>4.4207448915676268</c:v>
                </c:pt>
                <c:pt idx="88">
                  <c:v>6.1655219993662129</c:v>
                </c:pt>
                <c:pt idx="89">
                  <c:v>3.9853071863329288</c:v>
                </c:pt>
                <c:pt idx="90">
                  <c:v>5.1676991346874646</c:v>
                </c:pt>
                <c:pt idx="91">
                  <c:v>6.171647766156207</c:v>
                </c:pt>
                <c:pt idx="92">
                  <c:v>8.4946257982738285</c:v>
                </c:pt>
                <c:pt idx="93">
                  <c:v>8.7979352738722678</c:v>
                </c:pt>
                <c:pt idx="94">
                  <c:v>8.9028136933945046</c:v>
                </c:pt>
                <c:pt idx="95">
                  <c:v>10.672014808345121</c:v>
                </c:pt>
                <c:pt idx="96">
                  <c:v>13.264992293790939</c:v>
                </c:pt>
                <c:pt idx="97">
                  <c:v>11.611267590570064</c:v>
                </c:pt>
                <c:pt idx="98">
                  <c:v>12.436631282851627</c:v>
                </c:pt>
                <c:pt idx="99">
                  <c:v>6.7984341180485366</c:v>
                </c:pt>
                <c:pt idx="100">
                  <c:v>9.1460813413873794</c:v>
                </c:pt>
                <c:pt idx="101">
                  <c:v>8.5486978813034682</c:v>
                </c:pt>
                <c:pt idx="102">
                  <c:v>13.394988031282061</c:v>
                </c:pt>
                <c:pt idx="103">
                  <c:v>15.391806059524164</c:v>
                </c:pt>
                <c:pt idx="104">
                  <c:v>14.132275428599005</c:v>
                </c:pt>
                <c:pt idx="105">
                  <c:v>12.335219400809969</c:v>
                </c:pt>
                <c:pt idx="106">
                  <c:v>7.2366196984517046</c:v>
                </c:pt>
                <c:pt idx="107">
                  <c:v>10.431349277668282</c:v>
                </c:pt>
                <c:pt idx="108">
                  <c:v>4.2260210966679068</c:v>
                </c:pt>
                <c:pt idx="109">
                  <c:v>4.9666924908752792</c:v>
                </c:pt>
                <c:pt idx="110">
                  <c:v>4.6663696921489244</c:v>
                </c:pt>
                <c:pt idx="111">
                  <c:v>5.3984128789861776</c:v>
                </c:pt>
                <c:pt idx="112">
                  <c:v>6.3216978778767272</c:v>
                </c:pt>
                <c:pt idx="113">
                  <c:v>6.9960563504985007</c:v>
                </c:pt>
                <c:pt idx="114">
                  <c:v>8.901416344629693</c:v>
                </c:pt>
                <c:pt idx="115">
                  <c:v>12.913490246285054</c:v>
                </c:pt>
                <c:pt idx="116">
                  <c:v>8.1305097854402533</c:v>
                </c:pt>
                <c:pt idx="117">
                  <c:v>12.851952613153877</c:v>
                </c:pt>
                <c:pt idx="118">
                  <c:v>8.8092940877108674</c:v>
                </c:pt>
                <c:pt idx="119">
                  <c:v>7.2613499226386189</c:v>
                </c:pt>
                <c:pt idx="120">
                  <c:v>9.4408979702812417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75-40F7-89AD-589DB1CF6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ゆらぎを加えた上限成長</a:t>
            </a:r>
            <a:endPara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各種成長曲線!$CP$16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各種成長曲線!$CO$17:$CO$147</c:f>
              <c:numCache>
                <c:formatCode>0.0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各種成長曲線!$CP$17:$CP$147</c:f>
              <c:numCache>
                <c:formatCode>0.000</c:formatCode>
                <c:ptCount val="131"/>
                <c:pt idx="0">
                  <c:v>1</c:v>
                </c:pt>
                <c:pt idx="1">
                  <c:v>1.2468020593163673</c:v>
                </c:pt>
                <c:pt idx="2">
                  <c:v>1.4911061111014088</c:v>
                </c:pt>
                <c:pt idx="3">
                  <c:v>1.3747616627145547</c:v>
                </c:pt>
                <c:pt idx="4">
                  <c:v>1.4809773112719029</c:v>
                </c:pt>
                <c:pt idx="5">
                  <c:v>2.0943353785043368</c:v>
                </c:pt>
                <c:pt idx="6">
                  <c:v>4.4312456141186507</c:v>
                </c:pt>
                <c:pt idx="7">
                  <c:v>4.5712736042266569</c:v>
                </c:pt>
                <c:pt idx="8">
                  <c:v>4.0729373311157397</c:v>
                </c:pt>
                <c:pt idx="9">
                  <c:v>1.8655070505991755</c:v>
                </c:pt>
                <c:pt idx="10">
                  <c:v>2.3082799904297109</c:v>
                </c:pt>
                <c:pt idx="11">
                  <c:v>2.5141492368192511</c:v>
                </c:pt>
                <c:pt idx="12">
                  <c:v>3.0690561222828245</c:v>
                </c:pt>
                <c:pt idx="13">
                  <c:v>3.0583667367913985</c:v>
                </c:pt>
                <c:pt idx="14">
                  <c:v>4.6015588377302938</c:v>
                </c:pt>
                <c:pt idx="15">
                  <c:v>3.978782171446682</c:v>
                </c:pt>
                <c:pt idx="16">
                  <c:v>6.3638223469907107</c:v>
                </c:pt>
                <c:pt idx="17">
                  <c:v>7.508207118767932</c:v>
                </c:pt>
                <c:pt idx="18">
                  <c:v>9.16420174780799</c:v>
                </c:pt>
                <c:pt idx="19">
                  <c:v>12.06984175861658</c:v>
                </c:pt>
                <c:pt idx="20">
                  <c:v>15.17185648837831</c:v>
                </c:pt>
                <c:pt idx="21">
                  <c:v>14.031001007704086</c:v>
                </c:pt>
                <c:pt idx="22">
                  <c:v>12.229909871208026</c:v>
                </c:pt>
                <c:pt idx="23">
                  <c:v>13.748206065022726</c:v>
                </c:pt>
                <c:pt idx="24">
                  <c:v>13.559773971215305</c:v>
                </c:pt>
                <c:pt idx="25">
                  <c:v>15.312126351347503</c:v>
                </c:pt>
                <c:pt idx="26">
                  <c:v>15.65607502152525</c:v>
                </c:pt>
                <c:pt idx="27">
                  <c:v>22.560299731986071</c:v>
                </c:pt>
                <c:pt idx="28">
                  <c:v>28.725569065999256</c:v>
                </c:pt>
                <c:pt idx="29">
                  <c:v>30.284720657625222</c:v>
                </c:pt>
                <c:pt idx="30">
                  <c:v>37.314459162993323</c:v>
                </c:pt>
                <c:pt idx="31">
                  <c:v>37.501193603095899</c:v>
                </c:pt>
                <c:pt idx="32">
                  <c:v>44.297001142222911</c:v>
                </c:pt>
                <c:pt idx="33">
                  <c:v>52.344779783038589</c:v>
                </c:pt>
                <c:pt idx="34">
                  <c:v>59.299102002515752</c:v>
                </c:pt>
                <c:pt idx="35">
                  <c:v>61.163013348171319</c:v>
                </c:pt>
                <c:pt idx="36">
                  <c:v>61.533112729253084</c:v>
                </c:pt>
                <c:pt idx="37">
                  <c:v>71.075503005586825</c:v>
                </c:pt>
                <c:pt idx="38">
                  <c:v>77.615985800450488</c:v>
                </c:pt>
                <c:pt idx="39">
                  <c:v>88.785855193461487</c:v>
                </c:pt>
                <c:pt idx="40">
                  <c:v>99.570028130100155</c:v>
                </c:pt>
                <c:pt idx="41">
                  <c:v>102.27176944013603</c:v>
                </c:pt>
                <c:pt idx="42">
                  <c:v>104.45402739446494</c:v>
                </c:pt>
                <c:pt idx="43">
                  <c:v>103.98655350842785</c:v>
                </c:pt>
                <c:pt idx="44">
                  <c:v>106.14026086939219</c:v>
                </c:pt>
                <c:pt idx="45">
                  <c:v>107.36465449536732</c:v>
                </c:pt>
                <c:pt idx="46">
                  <c:v>106.4139121045549</c:v>
                </c:pt>
                <c:pt idx="47">
                  <c:v>105.49690564602233</c:v>
                </c:pt>
                <c:pt idx="48">
                  <c:v>104.58866545675772</c:v>
                </c:pt>
                <c:pt idx="49">
                  <c:v>106.70683062171616</c:v>
                </c:pt>
                <c:pt idx="50">
                  <c:v>106.72269313807912</c:v>
                </c:pt>
                <c:pt idx="51">
                  <c:v>112.74928875481831</c:v>
                </c:pt>
                <c:pt idx="52">
                  <c:v>109.53863163646778</c:v>
                </c:pt>
                <c:pt idx="53">
                  <c:v>107.28423689054524</c:v>
                </c:pt>
                <c:pt idx="54">
                  <c:v>107.74875048752875</c:v>
                </c:pt>
                <c:pt idx="55">
                  <c:v>105.77608478224766</c:v>
                </c:pt>
                <c:pt idx="56">
                  <c:v>104.65127764078707</c:v>
                </c:pt>
                <c:pt idx="57">
                  <c:v>104.42141736830081</c:v>
                </c:pt>
                <c:pt idx="58">
                  <c:v>120.1888810160282</c:v>
                </c:pt>
                <c:pt idx="59">
                  <c:v>116.51074700190394</c:v>
                </c:pt>
                <c:pt idx="60">
                  <c:v>120.38356519877328</c:v>
                </c:pt>
                <c:pt idx="61">
                  <c:v>115.51386744782492</c:v>
                </c:pt>
                <c:pt idx="62">
                  <c:v>108.23048010121643</c:v>
                </c:pt>
                <c:pt idx="63">
                  <c:v>106.00484138090843</c:v>
                </c:pt>
                <c:pt idx="64">
                  <c:v>109.41823356347464</c:v>
                </c:pt>
                <c:pt idx="65">
                  <c:v>115.76346509963965</c:v>
                </c:pt>
                <c:pt idx="66">
                  <c:v>112.13005010859784</c:v>
                </c:pt>
                <c:pt idx="67">
                  <c:v>111.87133274921212</c:v>
                </c:pt>
                <c:pt idx="68">
                  <c:v>110.18534126186273</c:v>
                </c:pt>
                <c:pt idx="69">
                  <c:v>111.56093470957707</c:v>
                </c:pt>
                <c:pt idx="70">
                  <c:v>108.64892685982893</c:v>
                </c:pt>
                <c:pt idx="71">
                  <c:v>111.82348829472947</c:v>
                </c:pt>
                <c:pt idx="72">
                  <c:v>118.84895237338255</c:v>
                </c:pt>
                <c:pt idx="73">
                  <c:v>110.41070229223968</c:v>
                </c:pt>
                <c:pt idx="74">
                  <c:v>113.21951457712612</c:v>
                </c:pt>
                <c:pt idx="75">
                  <c:v>110.79250359205454</c:v>
                </c:pt>
                <c:pt idx="76">
                  <c:v>113.43277749335286</c:v>
                </c:pt>
                <c:pt idx="77">
                  <c:v>108.03459592541438</c:v>
                </c:pt>
                <c:pt idx="78">
                  <c:v>110.04410785281046</c:v>
                </c:pt>
                <c:pt idx="79">
                  <c:v>106.90775336262342</c:v>
                </c:pt>
                <c:pt idx="80">
                  <c:v>106.32682557589972</c:v>
                </c:pt>
                <c:pt idx="81">
                  <c:v>105.94873033342093</c:v>
                </c:pt>
                <c:pt idx="82">
                  <c:v>110.08270061333327</c:v>
                </c:pt>
                <c:pt idx="83">
                  <c:v>119.20453140624889</c:v>
                </c:pt>
                <c:pt idx="84">
                  <c:v>124.6242291817009</c:v>
                </c:pt>
                <c:pt idx="85">
                  <c:v>121.72136993773819</c:v>
                </c:pt>
                <c:pt idx="86">
                  <c:v>115.41746907393176</c:v>
                </c:pt>
                <c:pt idx="87">
                  <c:v>116.75132220504453</c:v>
                </c:pt>
                <c:pt idx="88">
                  <c:v>110.27573066475475</c:v>
                </c:pt>
                <c:pt idx="89">
                  <c:v>110.92559185371286</c:v>
                </c:pt>
                <c:pt idx="90">
                  <c:v>112.67740357358937</c:v>
                </c:pt>
                <c:pt idx="91">
                  <c:v>111.47178466759509</c:v>
                </c:pt>
                <c:pt idx="92">
                  <c:v>113.75088236755592</c:v>
                </c:pt>
                <c:pt idx="93">
                  <c:v>117.01404120640164</c:v>
                </c:pt>
                <c:pt idx="94">
                  <c:v>114.70049619150321</c:v>
                </c:pt>
                <c:pt idx="95">
                  <c:v>112.22960544303571</c:v>
                </c:pt>
                <c:pt idx="96">
                  <c:v>111.21714848601606</c:v>
                </c:pt>
                <c:pt idx="97">
                  <c:v>108.24397126218123</c:v>
                </c:pt>
                <c:pt idx="98">
                  <c:v>107.84567096241921</c:v>
                </c:pt>
                <c:pt idx="99">
                  <c:v>110.47237617628451</c:v>
                </c:pt>
                <c:pt idx="100">
                  <c:v>109.82587735479987</c:v>
                </c:pt>
                <c:pt idx="101">
                  <c:v>108.58463545952431</c:v>
                </c:pt>
                <c:pt idx="102">
                  <c:v>111.43208475921719</c:v>
                </c:pt>
                <c:pt idx="103">
                  <c:v>108.8641398904671</c:v>
                </c:pt>
                <c:pt idx="104">
                  <c:v>107.00306152465018</c:v>
                </c:pt>
                <c:pt idx="105">
                  <c:v>105.7055324747074</c:v>
                </c:pt>
                <c:pt idx="106">
                  <c:v>107.98860933292443</c:v>
                </c:pt>
                <c:pt idx="107">
                  <c:v>105.95960749338568</c:v>
                </c:pt>
                <c:pt idx="108">
                  <c:v>104.71610013646637</c:v>
                </c:pt>
                <c:pt idx="109">
                  <c:v>104.8076833467083</c:v>
                </c:pt>
                <c:pt idx="110">
                  <c:v>104.81858398478039</c:v>
                </c:pt>
                <c:pt idx="111">
                  <c:v>112.23376210475175</c:v>
                </c:pt>
                <c:pt idx="112">
                  <c:v>107.64792053211994</c:v>
                </c:pt>
                <c:pt idx="113">
                  <c:v>110.25071657888466</c:v>
                </c:pt>
                <c:pt idx="114">
                  <c:v>108.97279185227839</c:v>
                </c:pt>
                <c:pt idx="115">
                  <c:v>109.74197645397857</c:v>
                </c:pt>
                <c:pt idx="116">
                  <c:v>107.55471175902775</c:v>
                </c:pt>
                <c:pt idx="117">
                  <c:v>105.97639691930534</c:v>
                </c:pt>
                <c:pt idx="118">
                  <c:v>104.71873454653206</c:v>
                </c:pt>
                <c:pt idx="119">
                  <c:v>104.42004193365612</c:v>
                </c:pt>
                <c:pt idx="120">
                  <c:v>103.68836414376001</c:v>
                </c:pt>
                <c:pt idx="121">
                  <c:v>103.12609244026382</c:v>
                </c:pt>
                <c:pt idx="122">
                  <c:v>104.51000910618193</c:v>
                </c:pt>
                <c:pt idx="123">
                  <c:v>109.52885072092289</c:v>
                </c:pt>
                <c:pt idx="124">
                  <c:v>112.16545382452617</c:v>
                </c:pt>
                <c:pt idx="125">
                  <c:v>112.34624096409463</c:v>
                </c:pt>
                <c:pt idx="126">
                  <c:v>112.64216447131064</c:v>
                </c:pt>
                <c:pt idx="127">
                  <c:v>111.8203293072104</c:v>
                </c:pt>
                <c:pt idx="128">
                  <c:v>111.81055964876983</c:v>
                </c:pt>
                <c:pt idx="129">
                  <c:v>111.9979359946052</c:v>
                </c:pt>
                <c:pt idx="130">
                  <c:v>111.21566477796425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A0-4D89-A043-E809EA08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  <c:majorUnit val="20"/>
      </c:valAx>
      <c:valAx>
        <c:axId val="1213380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各種成長曲線!$CQ$16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各種成長曲線!$CO$18:$CO$137</c:f>
              <c:numCache>
                <c:formatCode>0.0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各種成長曲線!$CQ$18:$CQ$137</c:f>
              <c:numCache>
                <c:formatCode>0.000%</c:formatCode>
                <c:ptCount val="120"/>
                <c:pt idx="0">
                  <c:v>0.24680205931636734</c:v>
                </c:pt>
                <c:pt idx="1">
                  <c:v>0.19594453663237893</c:v>
                </c:pt>
                <c:pt idx="2">
                  <c:v>-7.8025599600632059E-2</c:v>
                </c:pt>
                <c:pt idx="3">
                  <c:v>7.7261136557749688E-2</c:v>
                </c:pt>
                <c:pt idx="4">
                  <c:v>0.41415763939399286</c:v>
                </c:pt>
                <c:pt idx="5">
                  <c:v>1.1158242655878787</c:v>
                </c:pt>
                <c:pt idx="6">
                  <c:v>3.1600141879261849E-2</c:v>
                </c:pt>
                <c:pt idx="7">
                  <c:v>-0.10901475524242284</c:v>
                </c:pt>
                <c:pt idx="8">
                  <c:v>-0.54197501730571951</c:v>
                </c:pt>
                <c:pt idx="9">
                  <c:v>0.2373472347308056</c:v>
                </c:pt>
                <c:pt idx="10">
                  <c:v>8.918729410777218E-2</c:v>
                </c:pt>
                <c:pt idx="11">
                  <c:v>0.22071358268517424</c:v>
                </c:pt>
                <c:pt idx="12">
                  <c:v>-3.4829553665754035E-3</c:v>
                </c:pt>
                <c:pt idx="13">
                  <c:v>0.50458046197490791</c:v>
                </c:pt>
                <c:pt idx="14">
                  <c:v>-0.13534036795904467</c:v>
                </c:pt>
                <c:pt idx="15">
                  <c:v>0.59943974632741204</c:v>
                </c:pt>
                <c:pt idx="16">
                  <c:v>0.17982663710252247</c:v>
                </c:pt>
                <c:pt idx="17">
                  <c:v>0.22055793118714609</c:v>
                </c:pt>
                <c:pt idx="18">
                  <c:v>0.31706416890086442</c:v>
                </c:pt>
                <c:pt idx="19">
                  <c:v>0.25700541828124823</c:v>
                </c:pt>
                <c:pt idx="20">
                  <c:v>-7.5195509629828294E-2</c:v>
                </c:pt>
                <c:pt idx="21">
                  <c:v>-0.12836512060024258</c:v>
                </c:pt>
                <c:pt idx="22">
                  <c:v>0.12414614742085003</c:v>
                </c:pt>
                <c:pt idx="23">
                  <c:v>-1.3705940463521093E-2</c:v>
                </c:pt>
                <c:pt idx="24">
                  <c:v>0.12923168069409507</c:v>
                </c:pt>
                <c:pt idx="25">
                  <c:v>2.2462502090539432E-2</c:v>
                </c:pt>
                <c:pt idx="26">
                  <c:v>0.44099333332066487</c:v>
                </c:pt>
                <c:pt idx="27">
                  <c:v>0.2732795843697079</c:v>
                </c:pt>
                <c:pt idx="28">
                  <c:v>5.4277483173394842E-2</c:v>
                </c:pt>
                <c:pt idx="29">
                  <c:v>0.2321216228090954</c:v>
                </c:pt>
                <c:pt idx="30">
                  <c:v>5.0043453473866857E-3</c:v>
                </c:pt>
                <c:pt idx="31">
                  <c:v>0.18121576638472611</c:v>
                </c:pt>
                <c:pt idx="32">
                  <c:v>0.181677730620566</c:v>
                </c:pt>
                <c:pt idx="33">
                  <c:v>0.13285607940852565</c:v>
                </c:pt>
                <c:pt idx="34">
                  <c:v>3.1432370520155434E-2</c:v>
                </c:pt>
                <c:pt idx="35">
                  <c:v>6.0510324920547819E-3</c:v>
                </c:pt>
                <c:pt idx="36">
                  <c:v>0.15507732102421745</c:v>
                </c:pt>
                <c:pt idx="37">
                  <c:v>9.2021618114324924E-2</c:v>
                </c:pt>
                <c:pt idx="38">
                  <c:v>0.14391196965182612</c:v>
                </c:pt>
                <c:pt idx="39">
                  <c:v>0.12146273652644678</c:v>
                </c:pt>
                <c:pt idx="40">
                  <c:v>2.7134082020201126E-2</c:v>
                </c:pt>
                <c:pt idx="41">
                  <c:v>2.1337833170142671E-2</c:v>
                </c:pt>
                <c:pt idx="42">
                  <c:v>-4.475403176860843E-3</c:v>
                </c:pt>
                <c:pt idx="43">
                  <c:v>2.0711402467914225E-2</c:v>
                </c:pt>
                <c:pt idx="44">
                  <c:v>1.1535619150981427E-2</c:v>
                </c:pt>
                <c:pt idx="45">
                  <c:v>-8.8552642886160077E-3</c:v>
                </c:pt>
                <c:pt idx="46">
                  <c:v>-8.6173550092922286E-3</c:v>
                </c:pt>
                <c:pt idx="47">
                  <c:v>-8.609164256552275E-3</c:v>
                </c:pt>
                <c:pt idx="48">
                  <c:v>2.0252339540886465E-2</c:v>
                </c:pt>
                <c:pt idx="49">
                  <c:v>1.4865511673935679E-4</c:v>
                </c:pt>
                <c:pt idx="50">
                  <c:v>5.6469673314389693E-2</c:v>
                </c:pt>
                <c:pt idx="51">
                  <c:v>-2.8476074251185188E-2</c:v>
                </c:pt>
                <c:pt idx="52">
                  <c:v>-2.0580818951658354E-2</c:v>
                </c:pt>
                <c:pt idx="53">
                  <c:v>4.3297469455593884E-3</c:v>
                </c:pt>
                <c:pt idx="54">
                  <c:v>-1.8308014676322502E-2</c:v>
                </c:pt>
                <c:pt idx="55">
                  <c:v>-1.0633851156205479E-2</c:v>
                </c:pt>
                <c:pt idx="56">
                  <c:v>-2.1964401932602581E-3</c:v>
                </c:pt>
                <c:pt idx="57">
                  <c:v>0.15099836839136721</c:v>
                </c:pt>
                <c:pt idx="58">
                  <c:v>-3.0602947485913922E-2</c:v>
                </c:pt>
                <c:pt idx="59">
                  <c:v>3.3240008295595765E-2</c:v>
                </c:pt>
                <c:pt idx="60">
                  <c:v>-4.0451516308789168E-2</c:v>
                </c:pt>
                <c:pt idx="61">
                  <c:v>-6.3052060393512827E-2</c:v>
                </c:pt>
                <c:pt idx="62">
                  <c:v>-2.056388106406435E-2</c:v>
                </c:pt>
                <c:pt idx="63">
                  <c:v>3.2200342343807024E-2</c:v>
                </c:pt>
                <c:pt idx="64">
                  <c:v>5.7990623038929504E-2</c:v>
                </c:pt>
                <c:pt idx="65">
                  <c:v>-3.1386543137029106E-2</c:v>
                </c:pt>
                <c:pt idx="66">
                  <c:v>-2.3072972778943714E-3</c:v>
                </c:pt>
                <c:pt idx="67">
                  <c:v>-1.5070808990261695E-2</c:v>
                </c:pt>
                <c:pt idx="68">
                  <c:v>1.2484359824644445E-2</c:v>
                </c:pt>
                <c:pt idx="69">
                  <c:v>-2.6102397378875236E-2</c:v>
                </c:pt>
                <c:pt idx="70">
                  <c:v>2.9218525453050551E-2</c:v>
                </c:pt>
                <c:pt idx="71">
                  <c:v>6.2826372042126696E-2</c:v>
                </c:pt>
                <c:pt idx="72">
                  <c:v>-7.0999785127535561E-2</c:v>
                </c:pt>
                <c:pt idx="73">
                  <c:v>2.5439674112858742E-2</c:v>
                </c:pt>
                <c:pt idx="74">
                  <c:v>-2.143633095528134E-2</c:v>
                </c:pt>
                <c:pt idx="75">
                  <c:v>2.383079915785621E-2</c:v>
                </c:pt>
                <c:pt idx="76">
                  <c:v>-4.7589256714222768E-2</c:v>
                </c:pt>
                <c:pt idx="77">
                  <c:v>1.8600633530238924E-2</c:v>
                </c:pt>
                <c:pt idx="78">
                  <c:v>-2.8500885248504752E-2</c:v>
                </c:pt>
                <c:pt idx="79">
                  <c:v>-5.4339163292791339E-3</c:v>
                </c:pt>
                <c:pt idx="80">
                  <c:v>-3.5559722622293035E-3</c:v>
                </c:pt>
                <c:pt idx="81">
                  <c:v>3.9018591982204337E-2</c:v>
                </c:pt>
                <c:pt idx="82">
                  <c:v>8.2863435781396294E-2</c:v>
                </c:pt>
                <c:pt idx="83">
                  <c:v>4.5465534837611878E-2</c:v>
                </c:pt>
                <c:pt idx="84">
                  <c:v>-2.3292896277258966E-2</c:v>
                </c:pt>
                <c:pt idx="85">
                  <c:v>-5.1789598383841284E-2</c:v>
                </c:pt>
                <c:pt idx="86">
                  <c:v>1.1556769887739984E-2</c:v>
                </c:pt>
                <c:pt idx="87">
                  <c:v>-5.5464824020725223E-2</c:v>
                </c:pt>
                <c:pt idx="88">
                  <c:v>5.8930572034361049E-3</c:v>
                </c:pt>
                <c:pt idx="89">
                  <c:v>1.5792674085406539E-2</c:v>
                </c:pt>
                <c:pt idx="90">
                  <c:v>-1.0699739856952757E-2</c:v>
                </c:pt>
                <c:pt idx="91">
                  <c:v>2.044551190022675E-2</c:v>
                </c:pt>
                <c:pt idx="92">
                  <c:v>2.8686888144759094E-2</c:v>
                </c:pt>
                <c:pt idx="93">
                  <c:v>-1.9771516230411734E-2</c:v>
                </c:pt>
                <c:pt idx="94">
                  <c:v>-2.1542110370142718E-2</c:v>
                </c:pt>
                <c:pt idx="95">
                  <c:v>-9.0213001553635808E-3</c:v>
                </c:pt>
                <c:pt idx="96">
                  <c:v>-2.6733082661336692E-2</c:v>
                </c:pt>
                <c:pt idx="97">
                  <c:v>-3.6796534265847603E-3</c:v>
                </c:pt>
                <c:pt idx="98">
                  <c:v>2.4356148841436859E-2</c:v>
                </c:pt>
                <c:pt idx="99">
                  <c:v>-5.8521310381972899E-3</c:v>
                </c:pt>
                <c:pt idx="100">
                  <c:v>-1.1301907393515729E-2</c:v>
                </c:pt>
                <c:pt idx="101">
                  <c:v>2.622331684075405E-2</c:v>
                </c:pt>
                <c:pt idx="102">
                  <c:v>-2.3044932474331006E-2</c:v>
                </c:pt>
                <c:pt idx="103">
                  <c:v>-1.7095421574904589E-2</c:v>
                </c:pt>
                <c:pt idx="104">
                  <c:v>-1.2126092762718485E-2</c:v>
                </c:pt>
                <c:pt idx="105">
                  <c:v>2.1598461355495376E-2</c:v>
                </c:pt>
                <c:pt idx="106">
                  <c:v>-1.8789035733235732E-2</c:v>
                </c:pt>
                <c:pt idx="107">
                  <c:v>-1.1735673492344079E-2</c:v>
                </c:pt>
                <c:pt idx="108">
                  <c:v>8.7458576209946978E-4</c:v>
                </c:pt>
                <c:pt idx="109">
                  <c:v>1.04006096919701E-4</c:v>
                </c:pt>
                <c:pt idx="110">
                  <c:v>7.074297169524861E-2</c:v>
                </c:pt>
                <c:pt idx="111">
                  <c:v>-4.0859733173264551E-2</c:v>
                </c:pt>
                <c:pt idx="112">
                  <c:v>2.4178786119589762E-2</c:v>
                </c:pt>
                <c:pt idx="113">
                  <c:v>-1.159107864566045E-2</c:v>
                </c:pt>
                <c:pt idx="114">
                  <c:v>7.0585013802607561E-3</c:v>
                </c:pt>
                <c:pt idx="115">
                  <c:v>-1.9930975964042932E-2</c:v>
                </c:pt>
                <c:pt idx="116">
                  <c:v>-1.4674529956981932E-2</c:v>
                </c:pt>
                <c:pt idx="117">
                  <c:v>-1.1867381882504616E-2</c:v>
                </c:pt>
                <c:pt idx="118">
                  <c:v>-2.8523321463860356E-3</c:v>
                </c:pt>
                <c:pt idx="119">
                  <c:v>-7.0070627855233613E-3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C-4D20-A355-9F08E1D2E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ゆらぎを加えた上限成長</a:t>
            </a:r>
            <a:endPara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各種成長曲線!$CX$16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各種成長曲線!$CW$17:$CW$147</c:f>
              <c:numCache>
                <c:formatCode>0.0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各種成長曲線!$CX$17:$CX$147</c:f>
              <c:numCache>
                <c:formatCode>0.000</c:formatCode>
                <c:ptCount val="131"/>
                <c:pt idx="0">
                  <c:v>1</c:v>
                </c:pt>
                <c:pt idx="1">
                  <c:v>1.1389194426894651</c:v>
                </c:pt>
                <c:pt idx="2">
                  <c:v>1.2604858646513961</c:v>
                </c:pt>
                <c:pt idx="3">
                  <c:v>1.3812856536510216</c:v>
                </c:pt>
                <c:pt idx="4">
                  <c:v>1.314457356883419</c:v>
                </c:pt>
                <c:pt idx="5">
                  <c:v>1.3654213640315125</c:v>
                </c:pt>
                <c:pt idx="6">
                  <c:v>1.4949054017479917</c:v>
                </c:pt>
                <c:pt idx="7">
                  <c:v>1.6004564991552586</c:v>
                </c:pt>
                <c:pt idx="8">
                  <c:v>1.65735060652962</c:v>
                </c:pt>
                <c:pt idx="9">
                  <c:v>1.9203775411539805</c:v>
                </c:pt>
                <c:pt idx="10">
                  <c:v>2.1037918848948904</c:v>
                </c:pt>
                <c:pt idx="11">
                  <c:v>2.4987779299172792</c:v>
                </c:pt>
                <c:pt idx="12">
                  <c:v>2.8765602065850011</c:v>
                </c:pt>
                <c:pt idx="13">
                  <c:v>3.3549524036788165</c:v>
                </c:pt>
                <c:pt idx="14">
                  <c:v>2.6083632810919379</c:v>
                </c:pt>
                <c:pt idx="15">
                  <c:v>2.722443750276434</c:v>
                </c:pt>
                <c:pt idx="16">
                  <c:v>3.1047855519534444</c:v>
                </c:pt>
                <c:pt idx="17">
                  <c:v>3.5595683361310662</c:v>
                </c:pt>
                <c:pt idx="18">
                  <c:v>4.1390910557576097</c:v>
                </c:pt>
                <c:pt idx="19">
                  <c:v>4.237597127719515</c:v>
                </c:pt>
                <c:pt idx="20">
                  <c:v>5.5526215186441288</c:v>
                </c:pt>
                <c:pt idx="21">
                  <c:v>6.0007061300625022</c:v>
                </c:pt>
                <c:pt idx="22">
                  <c:v>5.1908712842793028</c:v>
                </c:pt>
                <c:pt idx="23">
                  <c:v>5.1306005494084443</c:v>
                </c:pt>
                <c:pt idx="24">
                  <c:v>5.4665561384954575</c:v>
                </c:pt>
                <c:pt idx="25">
                  <c:v>6.1838193928410083</c:v>
                </c:pt>
                <c:pt idx="26">
                  <c:v>7.2073269492522281</c:v>
                </c:pt>
                <c:pt idx="27">
                  <c:v>8.612902877403819</c:v>
                </c:pt>
                <c:pt idx="28">
                  <c:v>9.0673833384157589</c:v>
                </c:pt>
                <c:pt idx="29">
                  <c:v>9.0562187174524986</c:v>
                </c:pt>
                <c:pt idx="30">
                  <c:v>10.246496300344448</c:v>
                </c:pt>
                <c:pt idx="31">
                  <c:v>9.6056981466157509</c:v>
                </c:pt>
                <c:pt idx="32">
                  <c:v>9.5246402813707789</c:v>
                </c:pt>
                <c:pt idx="33">
                  <c:v>10.586105394280748</c:v>
                </c:pt>
                <c:pt idx="34">
                  <c:v>10.873631891227044</c:v>
                </c:pt>
                <c:pt idx="35">
                  <c:v>12.221374828559375</c:v>
                </c:pt>
                <c:pt idx="36">
                  <c:v>12.227946043569606</c:v>
                </c:pt>
                <c:pt idx="37">
                  <c:v>14.848004889775041</c:v>
                </c:pt>
                <c:pt idx="38">
                  <c:v>15.833854527900588</c:v>
                </c:pt>
                <c:pt idx="39">
                  <c:v>17.720636365673482</c:v>
                </c:pt>
                <c:pt idx="40">
                  <c:v>20.081947546220388</c:v>
                </c:pt>
                <c:pt idx="41">
                  <c:v>24.088323511500221</c:v>
                </c:pt>
                <c:pt idx="42">
                  <c:v>21.681238540909572</c:v>
                </c:pt>
                <c:pt idx="43">
                  <c:v>24.60032635790359</c:v>
                </c:pt>
                <c:pt idx="44">
                  <c:v>25.138372926074595</c:v>
                </c:pt>
                <c:pt idx="45">
                  <c:v>24.451753705430814</c:v>
                </c:pt>
                <c:pt idx="46">
                  <c:v>26.161633065448608</c:v>
                </c:pt>
                <c:pt idx="47">
                  <c:v>29.039083052048188</c:v>
                </c:pt>
                <c:pt idx="48">
                  <c:v>32.260542068848963</c:v>
                </c:pt>
                <c:pt idx="49">
                  <c:v>36.419892730066515</c:v>
                </c:pt>
                <c:pt idx="50">
                  <c:v>40.401863558866673</c:v>
                </c:pt>
                <c:pt idx="51">
                  <c:v>48.647224332616631</c:v>
                </c:pt>
                <c:pt idx="52">
                  <c:v>52.453566044641668</c:v>
                </c:pt>
                <c:pt idx="53">
                  <c:v>54.48767151023187</c:v>
                </c:pt>
                <c:pt idx="54">
                  <c:v>51.868670539066343</c:v>
                </c:pt>
                <c:pt idx="55">
                  <c:v>49.89296051314718</c:v>
                </c:pt>
                <c:pt idx="56">
                  <c:v>58.414212141586361</c:v>
                </c:pt>
                <c:pt idx="57">
                  <c:v>66.488451719308486</c:v>
                </c:pt>
                <c:pt idx="58">
                  <c:v>67.50189503562855</c:v>
                </c:pt>
                <c:pt idx="59">
                  <c:v>71.384649069216948</c:v>
                </c:pt>
                <c:pt idx="60">
                  <c:v>74.957019982151991</c:v>
                </c:pt>
                <c:pt idx="61">
                  <c:v>75.840331877535206</c:v>
                </c:pt>
                <c:pt idx="62">
                  <c:v>78.392966553327796</c:v>
                </c:pt>
                <c:pt idx="63">
                  <c:v>77.727160095706793</c:v>
                </c:pt>
                <c:pt idx="64">
                  <c:v>80.497959684567235</c:v>
                </c:pt>
                <c:pt idx="65">
                  <c:v>78.37006972094089</c:v>
                </c:pt>
                <c:pt idx="66">
                  <c:v>79.872681640212463</c:v>
                </c:pt>
                <c:pt idx="67">
                  <c:v>82.764431515224501</c:v>
                </c:pt>
                <c:pt idx="68">
                  <c:v>83.499174891834414</c:v>
                </c:pt>
                <c:pt idx="69">
                  <c:v>84.469500863926996</c:v>
                </c:pt>
                <c:pt idx="70">
                  <c:v>87.241680494602193</c:v>
                </c:pt>
                <c:pt idx="71">
                  <c:v>88.403362714364874</c:v>
                </c:pt>
                <c:pt idx="72">
                  <c:v>92.270593324382858</c:v>
                </c:pt>
                <c:pt idx="73">
                  <c:v>92.334808402987093</c:v>
                </c:pt>
                <c:pt idx="74">
                  <c:v>92.813145716166872</c:v>
                </c:pt>
                <c:pt idx="75">
                  <c:v>92.684965670901036</c:v>
                </c:pt>
                <c:pt idx="76">
                  <c:v>95.294086453496092</c:v>
                </c:pt>
                <c:pt idx="77">
                  <c:v>95.449625872742232</c:v>
                </c:pt>
                <c:pt idx="78">
                  <c:v>95.237110486582168</c:v>
                </c:pt>
                <c:pt idx="79">
                  <c:v>95.479104590846674</c:v>
                </c:pt>
                <c:pt idx="80">
                  <c:v>96.709616594290452</c:v>
                </c:pt>
                <c:pt idx="81">
                  <c:v>97.355399314709004</c:v>
                </c:pt>
                <c:pt idx="82">
                  <c:v>97.56357315884334</c:v>
                </c:pt>
                <c:pt idx="83">
                  <c:v>97.821375431021437</c:v>
                </c:pt>
                <c:pt idx="84">
                  <c:v>97.913223226151032</c:v>
                </c:pt>
                <c:pt idx="85">
                  <c:v>98.485902143393645</c:v>
                </c:pt>
                <c:pt idx="86">
                  <c:v>98.545898795492434</c:v>
                </c:pt>
                <c:pt idx="87">
                  <c:v>99.592989512019216</c:v>
                </c:pt>
                <c:pt idx="88">
                  <c:v>99.591269077126967</c:v>
                </c:pt>
                <c:pt idx="89">
                  <c:v>100.29380812718718</c:v>
                </c:pt>
                <c:pt idx="90">
                  <c:v>100.25217887476889</c:v>
                </c:pt>
                <c:pt idx="91">
                  <c:v>100.23112324272562</c:v>
                </c:pt>
                <c:pt idx="92">
                  <c:v>100.22289910191729</c:v>
                </c:pt>
                <c:pt idx="93">
                  <c:v>100.20869249188611</c:v>
                </c:pt>
                <c:pt idx="94">
                  <c:v>100.32987198084824</c:v>
                </c:pt>
                <c:pt idx="95">
                  <c:v>100.29075005830326</c:v>
                </c:pt>
                <c:pt idx="96">
                  <c:v>100.41222024529863</c:v>
                </c:pt>
                <c:pt idx="97">
                  <c:v>100.42534663402715</c:v>
                </c:pt>
                <c:pt idx="98">
                  <c:v>100.46097004788432</c:v>
                </c:pt>
                <c:pt idx="99">
                  <c:v>100.53055622634308</c:v>
                </c:pt>
                <c:pt idx="100">
                  <c:v>101.18732757677287</c:v>
                </c:pt>
                <c:pt idx="101">
                  <c:v>101.10423846806094</c:v>
                </c:pt>
                <c:pt idx="102">
                  <c:v>101.19779789976201</c:v>
                </c:pt>
                <c:pt idx="103">
                  <c:v>101.1191233241809</c:v>
                </c:pt>
                <c:pt idx="104">
                  <c:v>101.00568430801881</c:v>
                </c:pt>
                <c:pt idx="105">
                  <c:v>100.92110884798467</c:v>
                </c:pt>
                <c:pt idx="106">
                  <c:v>100.93584012149148</c:v>
                </c:pt>
                <c:pt idx="107">
                  <c:v>100.85156843660786</c:v>
                </c:pt>
                <c:pt idx="108">
                  <c:v>100.76613111435444</c:v>
                </c:pt>
                <c:pt idx="109">
                  <c:v>100.74404328616218</c:v>
                </c:pt>
                <c:pt idx="110">
                  <c:v>100.67353280823626</c:v>
                </c:pt>
                <c:pt idx="111">
                  <c:v>100.60709997166376</c:v>
                </c:pt>
                <c:pt idx="112">
                  <c:v>100.61075557832979</c:v>
                </c:pt>
                <c:pt idx="113">
                  <c:v>101.77836189223287</c:v>
                </c:pt>
                <c:pt idx="114">
                  <c:v>101.58512723176705</c:v>
                </c:pt>
                <c:pt idx="115">
                  <c:v>101.41660034326382</c:v>
                </c:pt>
                <c:pt idx="116">
                  <c:v>101.31643965550499</c:v>
                </c:pt>
                <c:pt idx="117">
                  <c:v>101.19646297495831</c:v>
                </c:pt>
                <c:pt idx="118">
                  <c:v>101.07739264272367</c:v>
                </c:pt>
                <c:pt idx="119">
                  <c:v>100.97792253593573</c:v>
                </c:pt>
                <c:pt idx="120">
                  <c:v>100.97593756482257</c:v>
                </c:pt>
                <c:pt idx="121">
                  <c:v>101.53548915164835</c:v>
                </c:pt>
                <c:pt idx="122">
                  <c:v>101.382827719928</c:v>
                </c:pt>
                <c:pt idx="123">
                  <c:v>101.34168787625752</c:v>
                </c:pt>
                <c:pt idx="124">
                  <c:v>101.48574843394344</c:v>
                </c:pt>
                <c:pt idx="125">
                  <c:v>101.32940434187017</c:v>
                </c:pt>
                <c:pt idx="126">
                  <c:v>101.45065812295913</c:v>
                </c:pt>
                <c:pt idx="127">
                  <c:v>101.30027670254009</c:v>
                </c:pt>
                <c:pt idx="128">
                  <c:v>101.20167697282517</c:v>
                </c:pt>
                <c:pt idx="129">
                  <c:v>101.11422965119596</c:v>
                </c:pt>
                <c:pt idx="130">
                  <c:v>101.04442412469089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9-4F6F-8970-3B3571D98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  <c:majorUnit val="20"/>
      </c:valAx>
      <c:valAx>
        <c:axId val="1213380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各種成長曲線!$CI$16</c:f>
              <c:strCache>
                <c:ptCount val="1"/>
                <c:pt idx="0">
                  <c:v>変化率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各種成長曲線!$CG$18:$CG$137</c:f>
              <c:numCache>
                <c:formatCode>0.0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各種成長曲線!$CI$18:$CI$137</c:f>
              <c:numCache>
                <c:formatCode>0.000%</c:formatCode>
                <c:ptCount val="120"/>
                <c:pt idx="0">
                  <c:v>0.13358581838429728</c:v>
                </c:pt>
                <c:pt idx="1">
                  <c:v>-5.4725456706989292E-2</c:v>
                </c:pt>
                <c:pt idx="2">
                  <c:v>0.21650646901138992</c:v>
                </c:pt>
                <c:pt idx="3">
                  <c:v>0.15133725566645626</c:v>
                </c:pt>
                <c:pt idx="4">
                  <c:v>0.29117651027577557</c:v>
                </c:pt>
                <c:pt idx="5">
                  <c:v>0.34156790006220661</c:v>
                </c:pt>
                <c:pt idx="6">
                  <c:v>-7.3727282104568678E-2</c:v>
                </c:pt>
                <c:pt idx="7">
                  <c:v>-0.13346306127408417</c:v>
                </c:pt>
                <c:pt idx="8">
                  <c:v>0.1449309704524058</c:v>
                </c:pt>
                <c:pt idx="9">
                  <c:v>0.18385399013250112</c:v>
                </c:pt>
                <c:pt idx="10">
                  <c:v>-0.14158357997299909</c:v>
                </c:pt>
                <c:pt idx="11">
                  <c:v>0.12686323807805946</c:v>
                </c:pt>
                <c:pt idx="12">
                  <c:v>9.2634936744344004E-2</c:v>
                </c:pt>
                <c:pt idx="13">
                  <c:v>-9.3653788938507718E-4</c:v>
                </c:pt>
                <c:pt idx="14">
                  <c:v>0.11678536018930502</c:v>
                </c:pt>
                <c:pt idx="15">
                  <c:v>0.59729669635172411</c:v>
                </c:pt>
                <c:pt idx="16">
                  <c:v>0.26968713004411654</c:v>
                </c:pt>
                <c:pt idx="17">
                  <c:v>5.6179872803882668E-2</c:v>
                </c:pt>
                <c:pt idx="18">
                  <c:v>0.52606385611343542</c:v>
                </c:pt>
                <c:pt idx="19">
                  <c:v>-0.13582827265144751</c:v>
                </c:pt>
                <c:pt idx="20">
                  <c:v>-0.1686915900041259</c:v>
                </c:pt>
                <c:pt idx="21">
                  <c:v>0.28727274667067632</c:v>
                </c:pt>
                <c:pt idx="22">
                  <c:v>0.28094856528092282</c:v>
                </c:pt>
                <c:pt idx="23">
                  <c:v>1.3081871416618648E-2</c:v>
                </c:pt>
                <c:pt idx="24">
                  <c:v>0.42013264543099488</c:v>
                </c:pt>
                <c:pt idx="25">
                  <c:v>-0.14756141713320065</c:v>
                </c:pt>
                <c:pt idx="26">
                  <c:v>0.39298236437145878</c:v>
                </c:pt>
                <c:pt idx="27">
                  <c:v>-0.12689572654709688</c:v>
                </c:pt>
                <c:pt idx="28">
                  <c:v>0.23010170825111023</c:v>
                </c:pt>
                <c:pt idx="29">
                  <c:v>-0.51210898259231408</c:v>
                </c:pt>
                <c:pt idx="30">
                  <c:v>-0.21647489887264246</c:v>
                </c:pt>
                <c:pt idx="31">
                  <c:v>-0.10888457988088425</c:v>
                </c:pt>
                <c:pt idx="32">
                  <c:v>0.11035335928396012</c:v>
                </c:pt>
                <c:pt idx="33">
                  <c:v>6.3882280014851925E-2</c:v>
                </c:pt>
                <c:pt idx="34">
                  <c:v>-6.5143688648351628E-2</c:v>
                </c:pt>
                <c:pt idx="35">
                  <c:v>-0.19670414515387452</c:v>
                </c:pt>
                <c:pt idx="36">
                  <c:v>-0.62037910052371614</c:v>
                </c:pt>
                <c:pt idx="37">
                  <c:v>7.1371726380012837E-2</c:v>
                </c:pt>
                <c:pt idx="38">
                  <c:v>5.535560710696532E-2</c:v>
                </c:pt>
                <c:pt idx="39">
                  <c:v>-0.26129542037671255</c:v>
                </c:pt>
                <c:pt idx="40">
                  <c:v>-6.4646859887447061E-2</c:v>
                </c:pt>
                <c:pt idx="41">
                  <c:v>1.6751136720805557E-2</c:v>
                </c:pt>
                <c:pt idx="42">
                  <c:v>-0.11478555052754398</c:v>
                </c:pt>
                <c:pt idx="43">
                  <c:v>0.33345997666116367</c:v>
                </c:pt>
                <c:pt idx="44">
                  <c:v>0.3939705518658696</c:v>
                </c:pt>
                <c:pt idx="45">
                  <c:v>0.17622898933920028</c:v>
                </c:pt>
                <c:pt idx="46">
                  <c:v>-0.14111340647252768</c:v>
                </c:pt>
                <c:pt idx="47">
                  <c:v>-3.1356929996485691E-2</c:v>
                </c:pt>
                <c:pt idx="48">
                  <c:v>-5.279796327095463E-2</c:v>
                </c:pt>
                <c:pt idx="49">
                  <c:v>0.18294083546432374</c:v>
                </c:pt>
                <c:pt idx="50">
                  <c:v>0.330288541508791</c:v>
                </c:pt>
                <c:pt idx="51">
                  <c:v>0.19073393184215176</c:v>
                </c:pt>
                <c:pt idx="52">
                  <c:v>0.19007161028742678</c:v>
                </c:pt>
                <c:pt idx="53">
                  <c:v>0.14956962113322569</c:v>
                </c:pt>
                <c:pt idx="54">
                  <c:v>0.29829845588027321</c:v>
                </c:pt>
                <c:pt idx="55">
                  <c:v>-0.16939470604811863</c:v>
                </c:pt>
                <c:pt idx="56">
                  <c:v>0.14623771427838128</c:v>
                </c:pt>
                <c:pt idx="57">
                  <c:v>2.812782074101974E-2</c:v>
                </c:pt>
                <c:pt idx="58">
                  <c:v>0.4837295723841048</c:v>
                </c:pt>
                <c:pt idx="59">
                  <c:v>0.32958088829983512</c:v>
                </c:pt>
                <c:pt idx="60">
                  <c:v>-0.11920416347940883</c:v>
                </c:pt>
                <c:pt idx="61">
                  <c:v>0.29793799911536167</c:v>
                </c:pt>
                <c:pt idx="62">
                  <c:v>0.11831338581350151</c:v>
                </c:pt>
                <c:pt idx="63">
                  <c:v>0.3842420920791228</c:v>
                </c:pt>
                <c:pt idx="64">
                  <c:v>0.1535701622874614</c:v>
                </c:pt>
                <c:pt idx="65">
                  <c:v>9.1795303389265129E-2</c:v>
                </c:pt>
                <c:pt idx="66">
                  <c:v>7.138965561053473E-2</c:v>
                </c:pt>
                <c:pt idx="67">
                  <c:v>0.20891640188595897</c:v>
                </c:pt>
                <c:pt idx="68">
                  <c:v>0.24612110085835154</c:v>
                </c:pt>
                <c:pt idx="69">
                  <c:v>5.3292508688429351E-2</c:v>
                </c:pt>
                <c:pt idx="70">
                  <c:v>-3.0258521397522019E-3</c:v>
                </c:pt>
                <c:pt idx="71">
                  <c:v>1.6911070355708453E-2</c:v>
                </c:pt>
                <c:pt idx="72">
                  <c:v>1.1986898457555946E-2</c:v>
                </c:pt>
                <c:pt idx="73">
                  <c:v>1.3362516634633423E-3</c:v>
                </c:pt>
                <c:pt idx="74">
                  <c:v>0.11275198699131146</c:v>
                </c:pt>
                <c:pt idx="75">
                  <c:v>1.606780968601567E-2</c:v>
                </c:pt>
                <c:pt idx="76">
                  <c:v>1.6659840152259364E-2</c:v>
                </c:pt>
                <c:pt idx="77">
                  <c:v>-2.9269950369840356E-3</c:v>
                </c:pt>
                <c:pt idx="78">
                  <c:v>-5.2081099768149369E-3</c:v>
                </c:pt>
                <c:pt idx="79">
                  <c:v>3.1702399583481415E-2</c:v>
                </c:pt>
                <c:pt idx="80">
                  <c:v>-1.0468153545059077E-3</c:v>
                </c:pt>
                <c:pt idx="81">
                  <c:v>1.3065438001663062E-2</c:v>
                </c:pt>
                <c:pt idx="82">
                  <c:v>9.4026354055210017E-3</c:v>
                </c:pt>
                <c:pt idx="83">
                  <c:v>7.1969138749024926E-4</c:v>
                </c:pt>
                <c:pt idx="84">
                  <c:v>1.1663864644852789E-2</c:v>
                </c:pt>
                <c:pt idx="85">
                  <c:v>1.9843113440942851E-2</c:v>
                </c:pt>
                <c:pt idx="86">
                  <c:v>2.0609387039205753E-2</c:v>
                </c:pt>
                <c:pt idx="87">
                  <c:v>-3.7791396634368722E-3</c:v>
                </c:pt>
                <c:pt idx="88">
                  <c:v>2.5208887447036227E-2</c:v>
                </c:pt>
                <c:pt idx="89">
                  <c:v>-1.3820587072549143E-2</c:v>
                </c:pt>
                <c:pt idx="90">
                  <c:v>-8.7562937689659795E-3</c:v>
                </c:pt>
                <c:pt idx="91">
                  <c:v>-3.6957075800410138E-3</c:v>
                </c:pt>
                <c:pt idx="92">
                  <c:v>-3.3618875235574518E-3</c:v>
                </c:pt>
                <c:pt idx="93">
                  <c:v>-2.3656818771449527E-3</c:v>
                </c:pt>
                <c:pt idx="94">
                  <c:v>-4.149791335593957E-3</c:v>
                </c:pt>
                <c:pt idx="95">
                  <c:v>-2.3643723939058524E-3</c:v>
                </c:pt>
                <c:pt idx="96">
                  <c:v>3.2344146768306715E-3</c:v>
                </c:pt>
                <c:pt idx="97">
                  <c:v>-3.1778928081995037E-3</c:v>
                </c:pt>
                <c:pt idx="98">
                  <c:v>3.2057346719155756E-2</c:v>
                </c:pt>
                <c:pt idx="99">
                  <c:v>-1.093279482365518E-2</c:v>
                </c:pt>
                <c:pt idx="100">
                  <c:v>8.9819776136105557E-4</c:v>
                </c:pt>
                <c:pt idx="101">
                  <c:v>2.529986848050276E-3</c:v>
                </c:pt>
                <c:pt idx="102">
                  <c:v>-7.9084088860695446E-3</c:v>
                </c:pt>
                <c:pt idx="103">
                  <c:v>1.7710819613537883E-3</c:v>
                </c:pt>
                <c:pt idx="104">
                  <c:v>4.8139433683353329E-3</c:v>
                </c:pt>
                <c:pt idx="105">
                  <c:v>3.6165585723489012E-2</c:v>
                </c:pt>
                <c:pt idx="106">
                  <c:v>-2.2402809895336769E-2</c:v>
                </c:pt>
                <c:pt idx="107">
                  <c:v>7.3771493035869093E-2</c:v>
                </c:pt>
                <c:pt idx="108">
                  <c:v>-2.8478338786473933E-2</c:v>
                </c:pt>
                <c:pt idx="109">
                  <c:v>1.2605686285665342E-3</c:v>
                </c:pt>
                <c:pt idx="110">
                  <c:v>-2.021517016404039E-2</c:v>
                </c:pt>
                <c:pt idx="111">
                  <c:v>-1.6360944119154924E-2</c:v>
                </c:pt>
                <c:pt idx="112">
                  <c:v>-9.9033735249051038E-3</c:v>
                </c:pt>
                <c:pt idx="113">
                  <c:v>-1.1482024036362729E-2</c:v>
                </c:pt>
                <c:pt idx="114">
                  <c:v>-3.0903309420556965E-3</c:v>
                </c:pt>
                <c:pt idx="115">
                  <c:v>2.8526902996029484E-2</c:v>
                </c:pt>
                <c:pt idx="116">
                  <c:v>-1.1947033245489489E-2</c:v>
                </c:pt>
                <c:pt idx="117">
                  <c:v>2.6537975943160933E-2</c:v>
                </c:pt>
                <c:pt idx="118">
                  <c:v>1.4264783648096503E-2</c:v>
                </c:pt>
                <c:pt idx="119">
                  <c:v>-2.6933872125388791E-2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BB-401F-A29E-4DF10DC6C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ゆらぎ成長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各種成長曲線!$BT$16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各種成長曲線!$BS$17:$BS$137</c:f>
              <c:numCache>
                <c:formatCode>0.0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各種成長曲線!$BT$17:$BT$137</c:f>
              <c:numCache>
                <c:formatCode>#,##0.00_);[Red]\(#,##0.00\)</c:formatCode>
                <c:ptCount val="121"/>
                <c:pt idx="0" formatCode="0.00">
                  <c:v>1</c:v>
                </c:pt>
                <c:pt idx="1">
                  <c:v>1.0639721703487193</c:v>
                </c:pt>
                <c:pt idx="2">
                  <c:v>1.0510500379004717</c:v>
                </c:pt>
                <c:pt idx="3">
                  <c:v>1.1535584182483833</c:v>
                </c:pt>
                <c:pt idx="4">
                  <c:v>1.2358418889441432</c:v>
                </c:pt>
                <c:pt idx="5">
                  <c:v>1.3942900591252227</c:v>
                </c:pt>
                <c:pt idx="6">
                  <c:v>1.6024024083025288</c:v>
                </c:pt>
                <c:pt idx="7">
                  <c:v>1.5698856217181909</c:v>
                </c:pt>
                <c:pt idx="8">
                  <c:v>1.4996563902433386</c:v>
                </c:pt>
                <c:pt idx="9">
                  <c:v>1.6034353607249743</c:v>
                </c:pt>
                <c:pt idx="10">
                  <c:v>1.7402491824739368</c:v>
                </c:pt>
                <c:pt idx="11">
                  <c:v>1.6561523026848528</c:v>
                </c:pt>
                <c:pt idx="12">
                  <c:v>1.7588405694392004</c:v>
                </c:pt>
                <c:pt idx="13">
                  <c:v>1.8434351025311611</c:v>
                </c:pt>
                <c:pt idx="14">
                  <c:v>1.8611573711499507</c:v>
                </c:pt>
                <c:pt idx="15">
                  <c:v>1.9693822135741403</c:v>
                </c:pt>
                <c:pt idx="16">
                  <c:v>2.4750091504154503</c:v>
                </c:pt>
                <c:pt idx="17">
                  <c:v>2.7814875663363967</c:v>
                </c:pt>
                <c:pt idx="18">
                  <c:v>2.8763620704551962</c:v>
                </c:pt>
                <c:pt idx="19">
                  <c:v>3.5547351228990749</c:v>
                </c:pt>
                <c:pt idx="20">
                  <c:v>3.3728252899904803</c:v>
                </c:pt>
                <c:pt idx="21">
                  <c:v>3.1545194708093267</c:v>
                </c:pt>
                <c:pt idx="22">
                  <c:v>3.5786614750727321</c:v>
                </c:pt>
                <c:pt idx="23">
                  <c:v>4.0606734130343902</c:v>
                </c:pt>
                <c:pt idx="24">
                  <c:v>4.1257109071219444</c:v>
                </c:pt>
                <c:pt idx="25">
                  <c:v>4.9602986778270441</c:v>
                </c:pt>
                <c:pt idx="26">
                  <c:v>4.6479044656833768</c:v>
                </c:pt>
                <c:pt idx="27">
                  <c:v>5.5568056485559714</c:v>
                </c:pt>
                <c:pt idx="28">
                  <c:v>5.2476701687756959</c:v>
                </c:pt>
                <c:pt idx="29">
                  <c:v>5.8958260947820342</c:v>
                </c:pt>
                <c:pt idx="30">
                  <c:v>4.3287098416396281</c:v>
                </c:pt>
                <c:pt idx="31">
                  <c:v>3.9461800304594514</c:v>
                </c:pt>
                <c:pt idx="32">
                  <c:v>3.7962262114600462</c:v>
                </c:pt>
                <c:pt idx="33">
                  <c:v>4.0164415202178576</c:v>
                </c:pt>
                <c:pt idx="34">
                  <c:v>4.1693755229295002</c:v>
                </c:pt>
                <c:pt idx="35">
                  <c:v>4.0907519000671941</c:v>
                </c:pt>
                <c:pt idx="36">
                  <c:v>3.7771569681197099</c:v>
                </c:pt>
                <c:pt idx="37">
                  <c:v>2.7987612847872083</c:v>
                </c:pt>
                <c:pt idx="38">
                  <c:v>2.9088887522362423</c:v>
                </c:pt>
                <c:pt idx="39">
                  <c:v>3.0043277212928445</c:v>
                </c:pt>
                <c:pt idx="40">
                  <c:v>2.710011431294995</c:v>
                </c:pt>
                <c:pt idx="41">
                  <c:v>2.6653777854921392</c:v>
                </c:pt>
                <c:pt idx="42">
                  <c:v>2.710281633170998</c:v>
                </c:pt>
                <c:pt idx="43">
                  <c:v>2.6101351882937065</c:v>
                </c:pt>
                <c:pt idx="44">
                  <c:v>2.9910093662777002</c:v>
                </c:pt>
                <c:pt idx="45">
                  <c:v>3.5042226944566197</c:v>
                </c:pt>
                <c:pt idx="46">
                  <c:v>3.7953058599498286</c:v>
                </c:pt>
                <c:pt idx="47">
                  <c:v>3.6094403476443726</c:v>
                </c:pt>
                <c:pt idx="48">
                  <c:v>3.5985533307610535</c:v>
                </c:pt>
                <c:pt idx="49">
                  <c:v>3.5557581666219336</c:v>
                </c:pt>
                <c:pt idx="50">
                  <c:v>3.8602931844283392</c:v>
                </c:pt>
                <c:pt idx="51">
                  <c:v>4.4290640796687279</c:v>
                </c:pt>
                <c:pt idx="52">
                  <c:v>4.8295386486374774</c:v>
                </c:pt>
                <c:pt idx="53">
                  <c:v>5.2689058738696186</c:v>
                </c:pt>
                <c:pt idx="54">
                  <c:v>5.6616431103404388</c:v>
                </c:pt>
                <c:pt idx="55">
                  <c:v>6.4545995817765434</c:v>
                </c:pt>
                <c:pt idx="56">
                  <c:v>6.0261386919442765</c:v>
                </c:pt>
                <c:pt idx="57">
                  <c:v>6.4739712759213628</c:v>
                </c:pt>
                <c:pt idx="58">
                  <c:v>6.6201027215068553</c:v>
                </c:pt>
                <c:pt idx="59">
                  <c:v>8.1139702716285207</c:v>
                </c:pt>
                <c:pt idx="60">
                  <c:v>9.4605652941242866</c:v>
                </c:pt>
                <c:pt idx="61">
                  <c:v>8.9789616440256061</c:v>
                </c:pt>
                <c:pt idx="62">
                  <c:v>10.376311290220213</c:v>
                </c:pt>
                <c:pt idx="63">
                  <c:v>11.126741336557762</c:v>
                </c:pt>
                <c:pt idx="64">
                  <c:v>13.548118984159329</c:v>
                </c:pt>
                <c:pt idx="65">
                  <c:v>15.003082913580659</c:v>
                </c:pt>
                <c:pt idx="66">
                  <c:v>16.118694018054235</c:v>
                </c:pt>
                <c:pt idx="67">
                  <c:v>17.14854401011122</c:v>
                </c:pt>
                <c:pt idx="68">
                  <c:v>20.131278320320696</c:v>
                </c:pt>
                <c:pt idx="69">
                  <c:v>25.079797440347839</c:v>
                </c:pt>
                <c:pt idx="70">
                  <c:v>27.492638834500063</c:v>
                </c:pt>
                <c:pt idx="71">
                  <c:v>27.59112103617468</c:v>
                </c:pt>
                <c:pt idx="72">
                  <c:v>28.80386934254846</c:v>
                </c:pt>
                <c:pt idx="73">
                  <c:v>29.842229428661152</c:v>
                </c:pt>
                <c:pt idx="74">
                  <c:v>30.234748488135303</c:v>
                </c:pt>
                <c:pt idx="75">
                  <c:v>37.016095519854687</c:v>
                </c:pt>
                <c:pt idx="76">
                  <c:v>40.022015757807644</c:v>
                </c:pt>
                <c:pt idx="77">
                  <c:v>43.810345095718695</c:v>
                </c:pt>
                <c:pt idx="78">
                  <c:v>42.793565313283608</c:v>
                </c:pt>
                <c:pt idx="79">
                  <c:v>39.995888615391976</c:v>
                </c:pt>
                <c:pt idx="80">
                  <c:v>46.334360790435518</c:v>
                </c:pt>
                <c:pt idx="81">
                  <c:v>44.410415963008788</c:v>
                </c:pt>
                <c:pt idx="82">
                  <c:v>49.67505077031241</c:v>
                </c:pt>
                <c:pt idx="83">
                  <c:v>43.235044598511607</c:v>
                </c:pt>
                <c:pt idx="84">
                  <c:v>45.136484497086968</c:v>
                </c:pt>
                <c:pt idx="85">
                  <c:v>51.898260246251517</c:v>
                </c:pt>
                <c:pt idx="86">
                  <c:v>63.220066824437161</c:v>
                </c:pt>
                <c:pt idx="87">
                  <c:v>55.967175093088692</c:v>
                </c:pt>
                <c:pt idx="88">
                  <c:v>66.481827622923944</c:v>
                </c:pt>
                <c:pt idx="89">
                  <c:v>59.072720813461714</c:v>
                </c:pt>
                <c:pt idx="90">
                  <c:v>67.855364235818172</c:v>
                </c:pt>
                <c:pt idx="91">
                  <c:v>75.164033384682909</c:v>
                </c:pt>
                <c:pt idx="92">
                  <c:v>88.735504194231652</c:v>
                </c:pt>
                <c:pt idx="93">
                  <c:v>92.664926817999699</c:v>
                </c:pt>
                <c:pt idx="94">
                  <c:v>95.886730615669222</c:v>
                </c:pt>
                <c:pt idx="95">
                  <c:v>106.38532335890874</c:v>
                </c:pt>
                <c:pt idx="96">
                  <c:v>119.91625208063407</c:v>
                </c:pt>
                <c:pt idx="97">
                  <c:v>117.53383512471484</c:v>
                </c:pt>
                <c:pt idx="98">
                  <c:v>124.40171304983929</c:v>
                </c:pt>
                <c:pt idx="99">
                  <c:v>105.57455624863405</c:v>
                </c:pt>
                <c:pt idx="100">
                  <c:v>123.3246694943486</c:v>
                </c:pt>
                <c:pt idx="101">
                  <c:v>123.80239066085339</c:v>
                </c:pt>
                <c:pt idx="102">
                  <c:v>155.59008550944549</c:v>
                </c:pt>
                <c:pt idx="103">
                  <c:v>169.53543989600502</c:v>
                </c:pt>
                <c:pt idx="104">
                  <c:v>169.0721847412741</c:v>
                </c:pt>
                <c:pt idx="105">
                  <c:v>165.54468237424095</c:v>
                </c:pt>
                <c:pt idx="106">
                  <c:v>143.14074134970895</c:v>
                </c:pt>
                <c:pt idx="107">
                  <c:v>172.71173531160181</c:v>
                </c:pt>
                <c:pt idx="108">
                  <c:v>136.79646718153847</c:v>
                </c:pt>
                <c:pt idx="109">
                  <c:v>150.4905859263294</c:v>
                </c:pt>
                <c:pt idx="110">
                  <c:v>151.36539593743203</c:v>
                </c:pt>
                <c:pt idx="111">
                  <c:v>165.40461998756842</c:v>
                </c:pt>
                <c:pt idx="112">
                  <c:v>181.68235135900244</c:v>
                </c:pt>
                <c:pt idx="113">
                  <c:v>194.8851084108729</c:v>
                </c:pt>
                <c:pt idx="114">
                  <c:v>221.96226761688263</c:v>
                </c:pt>
                <c:pt idx="115">
                  <c:v>268.63854350858617</c:v>
                </c:pt>
                <c:pt idx="116">
                  <c:v>236.89768045034097</c:v>
                </c:pt>
                <c:pt idx="117">
                  <c:v>299.03185435931874</c:v>
                </c:pt>
                <c:pt idx="118">
                  <c:v>270.37790701099925</c:v>
                </c:pt>
                <c:pt idx="119">
                  <c:v>259.48522871883938</c:v>
                </c:pt>
                <c:pt idx="120">
                  <c:v>298.42435213740271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43-4A08-9493-C151F8E4E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  <a:endPara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  <a:p>
            <a:pPr>
              <a:defRPr/>
            </a:pPr>
            <a:r>
              <a:rPr lang="en-US" altLang="ja-JP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K</a:t>
            </a: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が時間経過により減少するモデル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各種成長曲線!$BI$16</c:f>
              <c:strCache>
                <c:ptCount val="1"/>
                <c:pt idx="0">
                  <c:v>Kの変化率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各種成長曲線!$BD$18:$BD$247</c:f>
              <c:numCache>
                <c:formatCode>#,##0_);[Red]\(#,##0\)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各種成長曲線!$BF$18:$BF$247</c:f>
              <c:numCache>
                <c:formatCode>0.000%</c:formatCode>
                <c:ptCount val="230"/>
                <c:pt idx="0">
                  <c:v>4.9494949494949481E-2</c:v>
                </c:pt>
                <c:pt idx="1">
                  <c:v>4.9466138947014966E-2</c:v>
                </c:pt>
                <c:pt idx="2">
                  <c:v>4.9436420563584882E-2</c:v>
                </c:pt>
                <c:pt idx="3">
                  <c:v>4.9405517309089986E-2</c:v>
                </c:pt>
                <c:pt idx="4">
                  <c:v>4.937326345363828E-2</c:v>
                </c:pt>
                <c:pt idx="5">
                  <c:v>4.9339533032900326E-2</c:v>
                </c:pt>
                <c:pt idx="6">
                  <c:v>4.9304216748724809E-2</c:v>
                </c:pt>
                <c:pt idx="7">
                  <c:v>4.9267212452642747E-2</c:v>
                </c:pt>
                <c:pt idx="8">
                  <c:v>4.9228420551517771E-2</c:v>
                </c:pt>
                <c:pt idx="9">
                  <c:v>4.918774151474032E-2</c:v>
                </c:pt>
                <c:pt idx="10">
                  <c:v>4.9145074388448014E-2</c:v>
                </c:pt>
                <c:pt idx="11">
                  <c:v>4.9100315835725661E-2</c:v>
                </c:pt>
                <c:pt idx="12">
                  <c:v>4.9053359470611145E-2</c:v>
                </c:pt>
                <c:pt idx="13">
                  <c:v>4.9004095365392186E-2</c:v>
                </c:pt>
                <c:pt idx="14">
                  <c:v>4.8952409664909269E-2</c:v>
                </c:pt>
                <c:pt idx="15">
                  <c:v>4.8898184269698643E-2</c:v>
                </c:pt>
                <c:pt idx="16">
                  <c:v>4.8841296565196542E-2</c:v>
                </c:pt>
                <c:pt idx="17">
                  <c:v>4.8781619183056214E-2</c:v>
                </c:pt>
                <c:pt idx="18">
                  <c:v>4.8719019785911782E-2</c:v>
                </c:pt>
                <c:pt idx="19">
                  <c:v>4.8653360870212048E-2</c:v>
                </c:pt>
                <c:pt idx="20">
                  <c:v>4.8584499583860179E-2</c:v>
                </c:pt>
                <c:pt idx="21">
                  <c:v>4.851228755682218E-2</c:v>
                </c:pt>
                <c:pt idx="22">
                  <c:v>4.843657074385304E-2</c:v>
                </c:pt>
                <c:pt idx="23">
                  <c:v>4.8357189279205716E-2</c:v>
                </c:pt>
                <c:pt idx="24">
                  <c:v>4.8273977343733454E-2</c:v>
                </c:pt>
                <c:pt idx="25">
                  <c:v>4.8186763045225386E-2</c:v>
                </c:pt>
                <c:pt idx="26">
                  <c:v>4.8095368313173376E-2</c:v>
                </c:pt>
                <c:pt idx="27">
                  <c:v>4.7999608809475014E-2</c:v>
                </c:pt>
                <c:pt idx="28">
                  <c:v>4.7899293856855311E-2</c:v>
                </c:pt>
                <c:pt idx="29">
                  <c:v>4.7794226387044045E-2</c:v>
                </c:pt>
                <c:pt idx="30">
                  <c:v>4.7684202910984352E-2</c:v>
                </c:pt>
                <c:pt idx="31">
                  <c:v>4.7569013513583065E-2</c:v>
                </c:pt>
                <c:pt idx="32">
                  <c:v>4.744844187572797E-2</c:v>
                </c:pt>
                <c:pt idx="33">
                  <c:v>4.7322265326520903E-2</c:v>
                </c:pt>
                <c:pt idx="34">
                  <c:v>4.7190254928879578E-2</c:v>
                </c:pt>
                <c:pt idx="35">
                  <c:v>4.7052175601859855E-2</c:v>
                </c:pt>
                <c:pt idx="36">
                  <c:v>4.6907786283245205E-2</c:v>
                </c:pt>
                <c:pt idx="37">
                  <c:v>4.675684013612269E-2</c:v>
                </c:pt>
                <c:pt idx="38">
                  <c:v>4.6599084803326564E-2</c:v>
                </c:pt>
                <c:pt idx="39">
                  <c:v>4.6434262713774037E-2</c:v>
                </c:pt>
                <c:pt idx="40">
                  <c:v>4.6262111444827669E-2</c:v>
                </c:pt>
                <c:pt idx="41">
                  <c:v>4.6082364144907212E-2</c:v>
                </c:pt>
                <c:pt idx="42">
                  <c:v>4.5894750020619865E-2</c:v>
                </c:pt>
                <c:pt idx="43">
                  <c:v>4.5698994892681394E-2</c:v>
                </c:pt>
                <c:pt idx="44">
                  <c:v>4.549482182485419E-2</c:v>
                </c:pt>
                <c:pt idx="45">
                  <c:v>4.5281951830023766E-2</c:v>
                </c:pt>
                <c:pt idx="46">
                  <c:v>4.5060104657360142E-2</c:v>
                </c:pt>
                <c:pt idx="47">
                  <c:v>4.4828999664265075E-2</c:v>
                </c:pt>
                <c:pt idx="48">
                  <c:v>4.4588356776471993E-2</c:v>
                </c:pt>
                <c:pt idx="49">
                  <c:v>4.4337897539238891E-2</c:v>
                </c:pt>
                <c:pt idx="50">
                  <c:v>4.4077346262046457E-2</c:v>
                </c:pt>
                <c:pt idx="51">
                  <c:v>4.3806431258576854E-2</c:v>
                </c:pt>
                <c:pt idx="52">
                  <c:v>4.3524886182985341E-2</c:v>
                </c:pt>
                <c:pt idx="53">
                  <c:v>4.3232451462601185E-2</c:v>
                </c:pt>
                <c:pt idx="54">
                  <c:v>4.2928875826176917E-2</c:v>
                </c:pt>
                <c:pt idx="55">
                  <c:v>4.2613917925659307E-2</c:v>
                </c:pt>
                <c:pt idx="56">
                  <c:v>4.2287348048174092E-2</c:v>
                </c:pt>
                <c:pt idx="57">
                  <c:v>4.1948949913499595E-2</c:v>
                </c:pt>
                <c:pt idx="58">
                  <c:v>4.159852255075891E-2</c:v>
                </c:pt>
                <c:pt idx="59">
                  <c:v>4.1235882246397154E-2</c:v>
                </c:pt>
                <c:pt idx="60">
                  <c:v>4.086086455373255E-2</c:v>
                </c:pt>
                <c:pt idx="61">
                  <c:v>4.0473326352505397E-2</c:v>
                </c:pt>
                <c:pt idx="62">
                  <c:v>4.0073147944918626E-2</c:v>
                </c:pt>
                <c:pt idx="63">
                  <c:v>3.966023517267861E-2</c:v>
                </c:pt>
                <c:pt idx="64">
                  <c:v>3.9234521537569025E-2</c:v>
                </c:pt>
                <c:pt idx="65">
                  <c:v>3.8795970306126741E-2</c:v>
                </c:pt>
                <c:pt idx="66">
                  <c:v>3.8344576577110018E-2</c:v>
                </c:pt>
                <c:pt idx="67">
                  <c:v>3.7880369288681062E-2</c:v>
                </c:pt>
                <c:pt idx="68">
                  <c:v>3.74034131406406E-2</c:v>
                </c:pt>
                <c:pt idx="69">
                  <c:v>3.6913810405687267E-2</c:v>
                </c:pt>
                <c:pt idx="70">
                  <c:v>3.6411702602600807E-2</c:v>
                </c:pt>
                <c:pt idx="71">
                  <c:v>3.5897272003517278E-2</c:v>
                </c:pt>
                <c:pt idx="72">
                  <c:v>3.5370742947139065E-2</c:v>
                </c:pt>
                <c:pt idx="73">
                  <c:v>3.4832382929847194E-2</c:v>
                </c:pt>
                <c:pt idx="74">
                  <c:v>3.428250344731619E-2</c:v>
                </c:pt>
                <c:pt idx="75">
                  <c:v>3.3721460560408999E-2</c:v>
                </c:pt>
                <c:pt idx="76">
                  <c:v>3.3149655160885381E-2</c:v>
                </c:pt>
                <c:pt idx="77">
                  <c:v>3.2567532914801113E-2</c:v>
                </c:pt>
                <c:pt idx="78">
                  <c:v>3.1975583864426609E-2</c:v>
                </c:pt>
                <c:pt idx="79">
                  <c:v>3.1374341673047805E-2</c:v>
                </c:pt>
                <c:pt idx="80">
                  <c:v>3.0764382501104387E-2</c:v>
                </c:pt>
                <c:pt idx="81">
                  <c:v>3.0146323506719398E-2</c:v>
                </c:pt>
                <c:pt idx="82">
                  <c:v>2.9520820968725107E-2</c:v>
                </c:pt>
                <c:pt idx="83">
                  <c:v>2.8888568035682294E-2</c:v>
                </c:pt>
                <c:pt idx="84">
                  <c:v>2.8250292110049653E-2</c:v>
                </c:pt>
                <c:pt idx="85">
                  <c:v>2.7606751882453824E-2</c:v>
                </c:pt>
                <c:pt idx="86">
                  <c:v>2.6958734036806025E-2</c:v>
                </c:pt>
                <c:pt idx="87">
                  <c:v>2.6307049652682928E-2</c:v>
                </c:pt>
                <c:pt idx="88">
                  <c:v>2.5652530336790783E-2</c:v>
                </c:pt>
                <c:pt idx="89">
                  <c:v>2.4996024120312026E-2</c:v>
                </c:pt>
                <c:pt idx="90">
                  <c:v>2.4338391163375668E-2</c:v>
                </c:pt>
                <c:pt idx="91">
                  <c:v>2.3680499311654238E-2</c:v>
                </c:pt>
                <c:pt idx="92">
                  <c:v>2.3023219553071718E-2</c:v>
                </c:pt>
                <c:pt idx="93">
                  <c:v>2.2367421424718821E-2</c:v>
                </c:pt>
                <c:pt idx="94">
                  <c:v>2.1713968421243655E-2</c:v>
                </c:pt>
                <c:pt idx="95">
                  <c:v>2.1063713456179217E-2</c:v>
                </c:pt>
                <c:pt idx="96">
                  <c:v>2.0417494426880334E-2</c:v>
                </c:pt>
                <c:pt idx="97">
                  <c:v>1.9776129931975979E-2</c:v>
                </c:pt>
                <c:pt idx="98">
                  <c:v>1.9140415187561863E-2</c:v>
                </c:pt>
                <c:pt idx="99">
                  <c:v>1.8511118184813179E-2</c:v>
                </c:pt>
                <c:pt idx="100">
                  <c:v>1.7888976127411513E-2</c:v>
                </c:pt>
                <c:pt idx="101">
                  <c:v>1.7274692182246504E-2</c:v>
                </c:pt>
                <c:pt idx="102">
                  <c:v>1.6668932571415895E-2</c:v>
                </c:pt>
                <c:pt idx="103">
                  <c:v>1.6072324027752872E-2</c:v>
                </c:pt>
                <c:pt idx="104">
                  <c:v>1.5485451630089788E-2</c:v>
                </c:pt>
                <c:pt idx="105">
                  <c:v>1.4908857028394293E-2</c:v>
                </c:pt>
                <c:pt idx="106">
                  <c:v>1.4343037062903779E-2</c:v>
                </c:pt>
                <c:pt idx="107">
                  <c:v>1.3788442775595636E-2</c:v>
                </c:pt>
                <c:pt idx="108">
                  <c:v>1.3245478806866006E-2</c:v>
                </c:pt>
                <c:pt idx="109">
                  <c:v>1.2714503165261657E-2</c:v>
                </c:pt>
                <c:pt idx="110">
                  <c:v>1.2195827353602381E-2</c:v>
                </c:pt>
                <c:pt idx="111">
                  <c:v>1.1689716830902128E-2</c:v>
                </c:pt>
                <c:pt idx="112">
                  <c:v>1.1196391786206602E-2</c:v>
                </c:pt>
                <c:pt idx="113">
                  <c:v>1.0716028197811716E-2</c:v>
                </c:pt>
                <c:pt idx="114">
                  <c:v>1.0248759149346486E-2</c:v>
                </c:pt>
                <c:pt idx="115">
                  <c:v>9.7946763728505599E-3</c:v>
                </c:pt>
                <c:pt idx="116">
                  <c:v>9.3538319882519629E-3</c:v>
                </c:pt>
                <c:pt idx="117">
                  <c:v>8.9262404084903615E-3</c:v>
                </c:pt>
                <c:pt idx="118">
                  <c:v>8.5118803798922005E-3</c:v>
                </c:pt>
                <c:pt idx="119">
                  <c:v>8.1106971282408312E-3</c:v>
                </c:pt>
                <c:pt idx="120">
                  <c:v>7.7226045821993184E-3</c:v>
                </c:pt>
                <c:pt idx="121">
                  <c:v>7.3474876473094124E-3</c:v>
                </c:pt>
                <c:pt idx="122">
                  <c:v>6.9852045056097616E-3</c:v>
                </c:pt>
                <c:pt idx="123">
                  <c:v>6.63558891794086E-3</c:v>
                </c:pt>
                <c:pt idx="124">
                  <c:v>6.298452508164235E-3</c:v>
                </c:pt>
                <c:pt idx="125">
                  <c:v>5.9735870107718607E-3</c:v>
                </c:pt>
                <c:pt idx="126">
                  <c:v>5.6607664656264673E-3</c:v>
                </c:pt>
                <c:pt idx="127">
                  <c:v>5.359749345837171E-3</c:v>
                </c:pt>
                <c:pt idx="128">
                  <c:v>5.0702806069752434E-3</c:v>
                </c:pt>
                <c:pt idx="129">
                  <c:v>4.7920936479489877E-3</c:v>
                </c:pt>
                <c:pt idx="130">
                  <c:v>4.5249121758580164E-3</c:v>
                </c:pt>
                <c:pt idx="131">
                  <c:v>4.2684519690187805E-3</c:v>
                </c:pt>
                <c:pt idx="132">
                  <c:v>4.0224225340696352E-3</c:v>
                </c:pt>
                <c:pt idx="133">
                  <c:v>3.7865286546342834E-3</c:v>
                </c:pt>
                <c:pt idx="134">
                  <c:v>3.5604718304155822E-3</c:v>
                </c:pt>
                <c:pt idx="135">
                  <c:v>3.3439516068445247E-3</c:v>
                </c:pt>
                <c:pt idx="136">
                  <c:v>3.1366667964797344E-3</c:v>
                </c:pt>
                <c:pt idx="137">
                  <c:v>2.9383165942890458E-3</c:v>
                </c:pt>
                <c:pt idx="138">
                  <c:v>2.7486015897165779E-3</c:v>
                </c:pt>
                <c:pt idx="139">
                  <c:v>2.567224679088884E-3</c:v>
                </c:pt>
                <c:pt idx="140">
                  <c:v>2.393891882427706E-3</c:v>
                </c:pt>
                <c:pt idx="141">
                  <c:v>2.2283130691283432E-3</c:v>
                </c:pt>
                <c:pt idx="142">
                  <c:v>2.0702025972678317E-3</c:v>
                </c:pt>
                <c:pt idx="143">
                  <c:v>1.9192798714964443E-3</c:v>
                </c:pt>
                <c:pt idx="144">
                  <c:v>1.7752698245855395E-3</c:v>
                </c:pt>
                <c:pt idx="145">
                  <c:v>1.6379033277503434E-3</c:v>
                </c:pt>
                <c:pt idx="146">
                  <c:v>1.5069175348451757E-3</c:v>
                </c:pt>
                <c:pt idx="147">
                  <c:v>1.3820561654589259E-3</c:v>
                </c:pt>
                <c:pt idx="148">
                  <c:v>1.2630697318243248E-3</c:v>
                </c:pt>
                <c:pt idx="149">
                  <c:v>1.1497157143042715E-3</c:v>
                </c:pt>
                <c:pt idx="150">
                  <c:v>1.0417586900405959E-3</c:v>
                </c:pt>
                <c:pt idx="151">
                  <c:v>9.3897041914985221E-4</c:v>
                </c:pt>
                <c:pt idx="152">
                  <c:v>8.4112989263466478E-4</c:v>
                </c:pt>
                <c:pt idx="153">
                  <c:v>7.4802334595381269E-4</c:v>
                </c:pt>
                <c:pt idx="154">
                  <c:v>6.5944424195841763E-4</c:v>
                </c:pt>
                <c:pt idx="155">
                  <c:v>5.7519322666950412E-4</c:v>
                </c:pt>
                <c:pt idx="156">
                  <c:v>4.9507806112967514E-4</c:v>
                </c:pt>
                <c:pt idx="157">
                  <c:v>4.1891353233871367E-4</c:v>
                </c:pt>
                <c:pt idx="158">
                  <c:v>3.4652134604663999E-4</c:v>
                </c:pt>
                <c:pt idx="159">
                  <c:v>2.7773000396048619E-4</c:v>
                </c:pt>
                <c:pt idx="160">
                  <c:v>2.123746677135791E-4</c:v>
                </c:pt>
                <c:pt idx="161">
                  <c:v>1.5029701173397848E-4</c:v>
                </c:pt>
                <c:pt idx="162">
                  <c:v>9.1345066964182111E-5</c:v>
                </c:pt>
                <c:pt idx="163">
                  <c:v>3.5373057198154465E-5</c:v>
                </c:pt>
                <c:pt idx="164">
                  <c:v>-1.7758770372176524E-5</c:v>
                </c:pt>
                <c:pt idx="165">
                  <c:v>-6.8184318962303411E-5</c:v>
                </c:pt>
                <c:pt idx="166">
                  <c:v>-1.1603181907225403E-4</c:v>
                </c:pt>
                <c:pt idx="167">
                  <c:v>-1.6142400729000567E-4</c:v>
                </c:pt>
                <c:pt idx="168">
                  <c:v>-2.0447830600410171E-4</c:v>
                </c:pt>
                <c:pt idx="169">
                  <c:v>-2.4530700312997686E-4</c:v>
                </c:pt>
                <c:pt idx="170">
                  <c:v>-2.8401743106482258E-4</c:v>
                </c:pt>
                <c:pt idx="171">
                  <c:v>-3.2071214418066639E-4</c:v>
                </c:pt>
                <c:pt idx="172">
                  <c:v>-3.5548909426355222E-4</c:v>
                </c:pt>
                <c:pt idx="173">
                  <c:v>-3.8844180338684989E-4</c:v>
                </c:pt>
                <c:pt idx="174">
                  <c:v>-4.1965953378189148E-4</c:v>
                </c:pt>
                <c:pt idx="175">
                  <c:v>-4.4922745433976846E-4</c:v>
                </c:pt>
                <c:pt idx="176">
                  <c:v>-4.7722680343835288E-4</c:v>
                </c:pt>
                <c:pt idx="177">
                  <c:v>-5.0373504784524659E-4</c:v>
                </c:pt>
                <c:pt idx="178">
                  <c:v>-5.2882603749665274E-4</c:v>
                </c:pt>
                <c:pt idx="179">
                  <c:v>-5.5257015599648163E-4</c:v>
                </c:pt>
                <c:pt idx="180">
                  <c:v>-5.7503446672056463E-4</c:v>
                </c:pt>
                <c:pt idx="181">
                  <c:v>-5.9628285444394686E-4</c:v>
                </c:pt>
                <c:pt idx="182">
                  <c:v>-6.1637616244411076E-4</c:v>
                </c:pt>
                <c:pt idx="183">
                  <c:v>-6.3537232505516794E-4</c:v>
                </c:pt>
                <c:pt idx="184">
                  <c:v>-6.5332649567561608E-4</c:v>
                </c:pt>
                <c:pt idx="185">
                  <c:v>-6.7029117025182777E-4</c:v>
                </c:pt>
                <c:pt idx="186">
                  <c:v>-6.8631630627683145E-4</c:v>
                </c:pt>
                <c:pt idx="187">
                  <c:v>-7.0144943736125218E-4</c:v>
                </c:pt>
                <c:pt idx="188">
                  <c:v>-7.1573578344291894E-4</c:v>
                </c:pt>
                <c:pt idx="189">
                  <c:v>-7.2921835671572273E-4</c:v>
                </c:pt>
                <c:pt idx="190">
                  <c:v>-7.4193806336719261E-4</c:v>
                </c:pt>
                <c:pt idx="191">
                  <c:v>-7.5393380122116356E-4</c:v>
                </c:pt>
                <c:pt idx="192">
                  <c:v>-7.6524255338572262E-4</c:v>
                </c:pt>
                <c:pt idx="193">
                  <c:v>-7.7589947801665993E-4</c:v>
                </c:pt>
                <c:pt idx="194">
                  <c:v>-7.859379943070474E-4</c:v>
                </c:pt>
                <c:pt idx="195">
                  <c:v>-7.9538986481342516E-4</c:v>
                </c:pt>
                <c:pt idx="196">
                  <c:v>-8.0428527423876176E-4</c:v>
                </c:pt>
                <c:pt idx="197">
                  <c:v>-8.1265290478358385E-4</c:v>
                </c:pt>
                <c:pt idx="198">
                  <c:v>-8.2052000818642597E-4</c:v>
                </c:pt>
                <c:pt idx="199">
                  <c:v>-8.27912474565811E-4</c:v>
                </c:pt>
                <c:pt idx="200">
                  <c:v>-8.3485489818231975E-4</c:v>
                </c:pt>
                <c:pt idx="201">
                  <c:v>-8.4137064023247058E-4</c:v>
                </c:pt>
                <c:pt idx="202">
                  <c:v>-8.4748188878889337E-4</c:v>
                </c:pt>
                <c:pt idx="203">
                  <c:v>-8.5320971599601926E-4</c:v>
                </c:pt>
                <c:pt idx="204">
                  <c:v>-8.5857413263128006E-4</c:v>
                </c:pt>
                <c:pt idx="205">
                  <c:v>-8.6359414013419632E-4</c:v>
                </c:pt>
                <c:pt idx="206">
                  <c:v>-8.6828778021267737E-4</c:v>
                </c:pt>
                <c:pt idx="207">
                  <c:v>-8.726721821200995E-4</c:v>
                </c:pt>
                <c:pt idx="208">
                  <c:v>-8.7676360770712737E-4</c:v>
                </c:pt>
                <c:pt idx="209">
                  <c:v>-8.8057749433907077E-4</c:v>
                </c:pt>
                <c:pt idx="210">
                  <c:v>-8.8412849577191948E-4</c:v>
                </c:pt>
                <c:pt idx="211">
                  <c:v>-8.8743052107771508E-4</c:v>
                </c:pt>
                <c:pt idx="212">
                  <c:v>-8.9049677170135555E-4</c:v>
                </c:pt>
                <c:pt idx="213">
                  <c:v>-8.9333977673535393E-4</c:v>
                </c:pt>
                <c:pt idx="214">
                  <c:v>-8.9597142649005678E-4</c:v>
                </c:pt>
                <c:pt idx="215">
                  <c:v>-8.984030044378497E-4</c:v>
                </c:pt>
                <c:pt idx="216">
                  <c:v>-9.0064521760375939E-4</c:v>
                </c:pt>
                <c:pt idx="217">
                  <c:v>-9.0270822547509747E-4</c:v>
                </c:pt>
                <c:pt idx="218">
                  <c:v>-9.046016674977578E-4</c:v>
                </c:pt>
                <c:pt idx="219">
                  <c:v>-9.0633468922420512E-4</c:v>
                </c:pt>
                <c:pt idx="220">
                  <c:v>-9.0791596717786787E-4</c:v>
                </c:pt>
                <c:pt idx="221">
                  <c:v>-9.0935373249086083E-4</c:v>
                </c:pt>
                <c:pt idx="222">
                  <c:v>-9.1065579337786711E-4</c:v>
                </c:pt>
                <c:pt idx="223">
                  <c:v>-9.1182955649536028E-4</c:v>
                </c:pt>
                <c:pt idx="224">
                  <c:v>-9.1288204724511088E-4</c:v>
                </c:pt>
                <c:pt idx="225">
                  <c:v>-9.1381992906758975E-4</c:v>
                </c:pt>
                <c:pt idx="226">
                  <c:v>-9.1464952177688116E-4</c:v>
                </c:pt>
                <c:pt idx="227">
                  <c:v>-9.1537681898112768E-4</c:v>
                </c:pt>
                <c:pt idx="228">
                  <c:v>-9.1600750463571531E-4</c:v>
                </c:pt>
                <c:pt idx="229">
                  <c:v>-9.1654696876672522E-4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33-4AC7-B1DB-F2EBAC06E6E9}"/>
            </c:ext>
          </c:extLst>
        </c:ser>
        <c:ser>
          <c:idx val="0"/>
          <c:order val="1"/>
          <c:tx>
            <c:strRef>
              <c:f>各種成長曲線!$O$16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各種成長曲線!$M$17:$M$247</c:f>
              <c:numCache>
                <c:formatCode>0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各種成長曲線!$O$17:$O$247</c:f>
              <c:numCache>
                <c:formatCode>0.000%</c:formatCode>
                <c:ptCount val="231"/>
                <c:pt idx="1">
                  <c:v>4.9500000000000099E-2</c:v>
                </c:pt>
                <c:pt idx="2">
                  <c:v>4.947524999999995E-2</c:v>
                </c:pt>
                <c:pt idx="3">
                  <c:v>4.9449287862562551E-2</c:v>
                </c:pt>
                <c:pt idx="4">
                  <c:v>4.9422055539548898E-2</c:v>
                </c:pt>
                <c:pt idx="5">
                  <c:v>4.9393492336325839E-2</c:v>
                </c:pt>
                <c:pt idx="6">
                  <c:v>4.9363534804688088E-2</c:v>
                </c:pt>
                <c:pt idx="7">
                  <c:v>4.9332116632867441E-2</c:v>
                </c:pt>
                <c:pt idx="8">
                  <c:v>4.9299168532702858E-2</c:v>
                </c:pt>
                <c:pt idx="9">
                  <c:v>4.9264618124083559E-2</c:v>
                </c:pt>
                <c:pt idx="10">
                  <c:v>4.9228389816791167E-2</c:v>
                </c:pt>
                <c:pt idx="11">
                  <c:v>4.9190404689905529E-2</c:v>
                </c:pt>
                <c:pt idx="12">
                  <c:v>4.9150580368966995E-2</c:v>
                </c:pt>
                <c:pt idx="13">
                  <c:v>4.9108830901124889E-2</c:v>
                </c:pt>
                <c:pt idx="14">
                  <c:v>4.9065066628543888E-2</c:v>
                </c:pt>
                <c:pt idx="15">
                  <c:v>4.9019194060380272E-2</c:v>
                </c:pt>
                <c:pt idx="16">
                  <c:v>4.8971115743690403E-2</c:v>
                </c:pt>
                <c:pt idx="17">
                  <c:v>4.8920730133687855E-2</c:v>
                </c:pt>
                <c:pt idx="18">
                  <c:v>4.8867931463816502E-2</c:v>
                </c:pt>
                <c:pt idx="19">
                  <c:v>4.8812609616177963E-2</c:v>
                </c:pt>
                <c:pt idx="20">
                  <c:v>4.8754649992910452E-2</c:v>
                </c:pt>
                <c:pt idx="21">
                  <c:v>4.8693933389196031E-2</c:v>
                </c:pt>
                <c:pt idx="22">
                  <c:v>4.8630335868647713E-2</c:v>
                </c:pt>
                <c:pt idx="23">
                  <c:v>4.8563728641912836E-2</c:v>
                </c:pt>
                <c:pt idx="24">
                  <c:v>4.849397794942252E-2</c:v>
                </c:pt>
                <c:pt idx="25">
                  <c:v>4.8420944949310596E-2</c:v>
                </c:pt>
                <c:pt idx="26">
                  <c:v>4.834448561162917E-2</c:v>
                </c:pt>
                <c:pt idx="27">
                  <c:v>4.8264450620100784E-2</c:v>
                </c:pt>
                <c:pt idx="28">
                  <c:v>4.8180685282755889E-2</c:v>
                </c:pt>
                <c:pt idx="29">
                  <c:v>4.8093029452933957E-2</c:v>
                </c:pt>
                <c:pt idx="30">
                  <c:v>4.8001317462248123E-2</c:v>
                </c:pt>
                <c:pt idx="31">
                  <c:v>4.7905378067247109E-2</c:v>
                </c:pt>
                <c:pt idx="32">
                  <c:v>4.7805034411650744E-2</c:v>
                </c:pt>
                <c:pt idx="33">
                  <c:v>4.7700104006167393E-2</c:v>
                </c:pt>
                <c:pt idx="34">
                  <c:v>4.7590398728058037E-2</c:v>
                </c:pt>
                <c:pt idx="35">
                  <c:v>4.7475724842750734E-2</c:v>
                </c:pt>
                <c:pt idx="36">
                  <c:v>4.7355883049957845E-2</c:v>
                </c:pt>
                <c:pt idx="37">
                  <c:v>4.7230668556901279E-2</c:v>
                </c:pt>
                <c:pt idx="38">
                  <c:v>4.7099871181388059E-2</c:v>
                </c:pt>
                <c:pt idx="39">
                  <c:v>4.6963275487621865E-2</c:v>
                </c:pt>
                <c:pt idx="40">
                  <c:v>4.6820660957767088E-2</c:v>
                </c:pt>
                <c:pt idx="41">
                  <c:v>4.6671802202400969E-2</c:v>
                </c:pt>
                <c:pt idx="42">
                  <c:v>4.6516469213100903E-2</c:v>
                </c:pt>
                <c:pt idx="43">
                  <c:v>4.6354427660499187E-2</c:v>
                </c:pt>
                <c:pt idx="44">
                  <c:v>4.6185439241206688E-2</c:v>
                </c:pt>
                <c:pt idx="45">
                  <c:v>4.6009262077049556E-2</c:v>
                </c:pt>
                <c:pt idx="46">
                  <c:v>4.5825651170071716E-2</c:v>
                </c:pt>
                <c:pt idx="47">
                  <c:v>4.5634358916729345E-2</c:v>
                </c:pt>
                <c:pt idx="48">
                  <c:v>4.5435135684633692E-2</c:v>
                </c:pt>
                <c:pt idx="49">
                  <c:v>4.5227730455083034E-2</c:v>
                </c:pt>
                <c:pt idx="50">
                  <c:v>4.5011891534446541E-2</c:v>
                </c:pt>
                <c:pt idx="51">
                  <c:v>4.4787367337233062E-2</c:v>
                </c:pt>
                <c:pt idx="52">
                  <c:v>4.4553907243371507E-2</c:v>
                </c:pt>
                <c:pt idx="53">
                  <c:v>4.4311262531853975E-2</c:v>
                </c:pt>
                <c:pt idx="54">
                  <c:v>4.4059187392428124E-2</c:v>
                </c:pt>
                <c:pt idx="55">
                  <c:v>4.3797440016487832E-2</c:v>
                </c:pt>
                <c:pt idx="56">
                  <c:v>4.3525783767661322E-2</c:v>
                </c:pt>
                <c:pt idx="57">
                  <c:v>4.3243988431867421E-2</c:v>
                </c:pt>
                <c:pt idx="58">
                  <c:v>4.2951831545769627E-2</c:v>
                </c:pt>
                <c:pt idx="59">
                  <c:v>4.2649099801617317E-2</c:v>
                </c:pt>
                <c:pt idx="60">
                  <c:v>4.2335590525424689E-2</c:v>
                </c:pt>
                <c:pt idx="61">
                  <c:v>4.2011113224289916E-2</c:v>
                </c:pt>
                <c:pt idx="62">
                  <c:v>4.1675491197419604E-2</c:v>
                </c:pt>
                <c:pt idx="63">
                  <c:v>4.1328563204094754E-2</c:v>
                </c:pt>
                <c:pt idx="64">
                  <c:v>4.097018518040485E-2</c:v>
                </c:pt>
                <c:pt idx="65">
                  <c:v>4.0600231995101217E-2</c:v>
                </c:pt>
                <c:pt idx="66">
                  <c:v>4.0218599233402298E-2</c:v>
                </c:pt>
                <c:pt idx="67">
                  <c:v>3.9825204996029179E-2</c:v>
                </c:pt>
                <c:pt idx="68">
                  <c:v>3.9419991699203516E-2</c:v>
                </c:pt>
                <c:pt idx="69">
                  <c:v>3.9002927859808564E-2</c:v>
                </c:pt>
                <c:pt idx="70">
                  <c:v>3.8574009848455562E-2</c:v>
                </c:pt>
                <c:pt idx="71">
                  <c:v>3.813326359182144E-2</c:v>
                </c:pt>
                <c:pt idx="72">
                  <c:v>3.7680746204393843E-2</c:v>
                </c:pt>
                <c:pt idx="73">
                  <c:v>3.7216547528693973E-2</c:v>
                </c:pt>
                <c:pt idx="74">
                  <c:v>3.6740791562214818E-2</c:v>
                </c:pt>
                <c:pt idx="75">
                  <c:v>3.625363774872227E-2</c:v>
                </c:pt>
                <c:pt idx="76">
                  <c:v>3.5755282111301724E-2</c:v>
                </c:pt>
                <c:pt idx="77">
                  <c:v>3.5245958204595439E-2</c:v>
                </c:pt>
                <c:pt idx="78">
                  <c:v>3.4725937864125769E-2</c:v>
                </c:pt>
                <c:pt idx="79">
                  <c:v>3.4195531731462489E-2</c:v>
                </c:pt>
                <c:pt idx="80">
                  <c:v>3.365508953528689E-2</c:v>
                </c:pt>
                <c:pt idx="81">
                  <c:v>3.3105000110150662E-2</c:v>
                </c:pt>
                <c:pt idx="82">
                  <c:v>3.2545691136936346E-2</c:v>
                </c:pt>
                <c:pt idx="83">
                  <c:v>3.1977628591670304E-2</c:v>
                </c:pt>
                <c:pt idx="84">
                  <c:v>3.1401315892433536E-2</c:v>
                </c:pt>
                <c:pt idx="85">
                  <c:v>3.0817292737588386E-2</c:v>
                </c:pt>
                <c:pt idx="86">
                  <c:v>3.0226133632383165E-2</c:v>
                </c:pt>
                <c:pt idx="87">
                  <c:v>2.9628446105126702E-2</c:v>
                </c:pt>
                <c:pt idx="88">
                  <c:v>2.9024868618474659E-2</c:v>
                </c:pt>
                <c:pt idx="89">
                  <c:v>2.8416068185870665E-2</c:v>
                </c:pt>
                <c:pt idx="90">
                  <c:v>2.7802737707721237E-2</c:v>
                </c:pt>
                <c:pt idx="91">
                  <c:v>2.7185593046379405E-2</c:v>
                </c:pt>
                <c:pt idx="92">
                  <c:v>2.6565369863343825E-2</c:v>
                </c:pt>
                <c:pt idx="93">
                  <c:v>2.5942820246152909E-2</c:v>
                </c:pt>
                <c:pt idx="94">
                  <c:v>2.5318709156169461E-2</c:v>
                </c:pt>
                <c:pt idx="95">
                  <c:v>2.469381073169568E-2</c:v>
                </c:pt>
                <c:pt idx="96">
                  <c:v>2.4068904483563715E-2</c:v>
                </c:pt>
                <c:pt idx="97">
                  <c:v>2.3444771422424446E-2</c:v>
                </c:pt>
                <c:pt idx="98">
                  <c:v>2.2822190158352941E-2</c:v>
                </c:pt>
                <c:pt idx="99">
                  <c:v>2.220193301405933E-2</c:v>
                </c:pt>
                <c:pt idx="100">
                  <c:v>2.1584762192917134E-2</c:v>
                </c:pt>
                <c:pt idx="101">
                  <c:v>2.0971426042196019E-2</c:v>
                </c:pt>
                <c:pt idx="102">
                  <c:v>2.0362655450329632E-2</c:v>
                </c:pt>
                <c:pt idx="103">
                  <c:v>1.9759160414801982E-2</c:v>
                </c:pt>
                <c:pt idx="104">
                  <c:v>1.9161626814359737E-2</c:v>
                </c:pt>
                <c:pt idx="105">
                  <c:v>1.8570713415814559E-2</c:v>
                </c:pt>
                <c:pt idx="106">
                  <c:v>1.7987049141796174E-2</c:v>
                </c:pt>
                <c:pt idx="107">
                  <c:v>1.7411230621535618E-2</c:v>
                </c:pt>
                <c:pt idx="108">
                  <c:v>1.6843820042215248E-2</c:v>
                </c:pt>
                <c:pt idx="109">
                  <c:v>1.628534331371894E-2</c:v>
                </c:pt>
                <c:pt idx="110">
                  <c:v>1.5736288554878679E-2</c:v>
                </c:pt>
                <c:pt idx="111">
                  <c:v>1.519710490461724E-2</c:v>
                </c:pt>
                <c:pt idx="112">
                  <c:v>1.4668201656868173E-2</c:v>
                </c:pt>
                <c:pt idx="113">
                  <c:v>1.4149947713871493E-2</c:v>
                </c:pt>
                <c:pt idx="114">
                  <c:v>1.3642671348483194E-2</c:v>
                </c:pt>
                <c:pt idx="115">
                  <c:v>1.3146660262581687E-2</c:v>
                </c:pt>
                <c:pt idx="116">
                  <c:v>1.2662161925512436E-2</c:v>
                </c:pt>
                <c:pt idx="117">
                  <c:v>1.2189384173864585E-2</c:v>
                </c:pt>
                <c:pt idx="118">
                  <c:v>1.1728496051709442E-2</c:v>
                </c:pt>
                <c:pt idx="119">
                  <c:v>1.1279628868759039E-2</c:v>
                </c:pt>
                <c:pt idx="120">
                  <c:v>1.0842877452737886E-2</c:v>
                </c:pt>
                <c:pt idx="121">
                  <c:v>1.0418301571556073E-2</c:v>
                </c:pt>
                <c:pt idx="122">
                  <c:v>1.0005927500614298E-2</c:v>
                </c:pt>
                <c:pt idx="123">
                  <c:v>9.6057497107310957E-3</c:v>
                </c:pt>
                <c:pt idx="124">
                  <c:v>9.2177326526996298E-3</c:v>
                </c:pt>
                <c:pt idx="125">
                  <c:v>8.8418126153213487E-3</c:v>
                </c:pt>
                <c:pt idx="126">
                  <c:v>8.4778996348797674E-3</c:v>
                </c:pt>
                <c:pt idx="127">
                  <c:v>8.1258794353548242E-3</c:v>
                </c:pt>
                <c:pt idx="128">
                  <c:v>7.7856153801850328E-3</c:v>
                </c:pt>
                <c:pt idx="129">
                  <c:v>7.4569504180239197E-3</c:v>
                </c:pt>
                <c:pt idx="130">
                  <c:v>7.1397090066596279E-3</c:v>
                </c:pt>
                <c:pt idx="131">
                  <c:v>6.8336990010263964E-3</c:v>
                </c:pt>
                <c:pt idx="132">
                  <c:v>6.5387134930118213E-3</c:v>
                </c:pt>
                <c:pt idx="133">
                  <c:v>6.2545325925048292E-3</c:v>
                </c:pt>
                <c:pt idx="134">
                  <c:v>5.9809251408303853E-3</c:v>
                </c:pt>
                <c:pt idx="135">
                  <c:v>5.717650349328994E-3</c:v>
                </c:pt>
                <c:pt idx="136">
                  <c:v>5.4644593573797227E-3</c:v>
                </c:pt>
                <c:pt idx="137">
                  <c:v>5.2210967055792519E-3</c:v>
                </c:pt>
                <c:pt idx="138">
                  <c:v>4.9873017211093133E-3</c:v>
                </c:pt>
                <c:pt idx="139">
                  <c:v>4.7628098135111411E-3</c:v>
                </c:pt>
                <c:pt idx="140">
                  <c:v>4.547353680155226E-3</c:v>
                </c:pt>
                <c:pt idx="141">
                  <c:v>4.3406644216399393E-3</c:v>
                </c:pt>
                <c:pt idx="142">
                  <c:v>4.1424725681792019E-3</c:v>
                </c:pt>
                <c:pt idx="143">
                  <c:v>3.9525090187483916E-3</c:v>
                </c:pt>
                <c:pt idx="144">
                  <c:v>3.7705058953542221E-3</c:v>
                </c:pt>
                <c:pt idx="145">
                  <c:v>3.5961973152934686E-3</c:v>
                </c:pt>
                <c:pt idx="146">
                  <c:v>3.429320084659346E-3</c:v>
                </c:pt>
                <c:pt idx="147">
                  <c:v>3.269614316669354E-3</c:v>
                </c:pt>
                <c:pt idx="148">
                  <c:v>3.1168239786157339E-3</c:v>
                </c:pt>
                <c:pt idx="149">
                  <c:v>2.9706973713985734E-3</c:v>
                </c:pt>
                <c:pt idx="150">
                  <c:v>2.8309875457010209E-3</c:v>
                </c:pt>
                <c:pt idx="151">
                  <c:v>2.6974526588999497E-3</c:v>
                </c:pt>
                <c:pt idx="152">
                  <c:v>2.5698562768019136E-3</c:v>
                </c:pt>
                <c:pt idx="153">
                  <c:v>2.4479676242452207E-3</c:v>
                </c:pt>
                <c:pt idx="154">
                  <c:v>2.3315617885223696E-3</c:v>
                </c:pt>
                <c:pt idx="155">
                  <c:v>2.2204198794700002E-3</c:v>
                </c:pt>
                <c:pt idx="156">
                  <c:v>2.1143291499376776E-3</c:v>
                </c:pt>
                <c:pt idx="157">
                  <c:v>2.013083080195001E-3</c:v>
                </c:pt>
                <c:pt idx="158">
                  <c:v>1.9164814296729561E-3</c:v>
                </c:pt>
                <c:pt idx="159">
                  <c:v>1.8243302592596581E-3</c:v>
                </c:pt>
                <c:pt idx="160">
                  <c:v>1.7364419271914669E-3</c:v>
                </c:pt>
                <c:pt idx="161">
                  <c:v>1.6526350613984373E-3</c:v>
                </c:pt>
                <c:pt idx="162">
                  <c:v>1.5727345109746644E-3</c:v>
                </c:pt>
                <c:pt idx="163">
                  <c:v>1.4965712792679858E-3</c:v>
                </c:pt>
                <c:pt idx="164">
                  <c:v>1.4239824408984842E-3</c:v>
                </c:pt>
                <c:pt idx="165">
                  <c:v>1.3548110448456001E-3</c:v>
                </c:pt>
                <c:pt idx="166">
                  <c:v>1.2889060055705853E-3</c:v>
                </c:pt>
                <c:pt idx="167">
                  <c:v>1.2261219839832E-3</c:v>
                </c:pt>
                <c:pt idx="168">
                  <c:v>1.1663192599036399E-3</c:v>
                </c:pt>
                <c:pt idx="169">
                  <c:v>1.1093635975245114E-3</c:v>
                </c:pt>
                <c:pt idx="170">
                  <c:v>1.0551261052397379E-3</c:v>
                </c:pt>
                <c:pt idx="171">
                  <c:v>1.0034830910757634E-3</c:v>
                </c:pt>
                <c:pt idx="172">
                  <c:v>9.5431591483595023E-4</c:v>
                </c:pt>
                <c:pt idx="173">
                  <c:v>9.0751083795956929E-4</c:v>
                </c:pt>
                <c:pt idx="174">
                  <c:v>8.6295887198258221E-4</c:v>
                </c:pt>
                <c:pt idx="175">
                  <c:v>8.2055562639812211E-4</c:v>
                </c:pt>
                <c:pt idx="176">
                  <c:v>7.8020115661427798E-4</c:v>
                </c:pt>
                <c:pt idx="177">
                  <c:v>7.4179981262829605E-4</c:v>
                </c:pt>
                <c:pt idx="178">
                  <c:v>7.0526008895887996E-4</c:v>
                </c:pt>
                <c:pt idx="179">
                  <c:v>6.7049447630411724E-4</c:v>
                </c:pt>
                <c:pt idx="180">
                  <c:v>6.3741931533161289E-4</c:v>
                </c:pt>
                <c:pt idx="181">
                  <c:v>6.0595465294860569E-4</c:v>
                </c:pt>
                <c:pt idx="182">
                  <c:v>5.7602410134266013E-4</c:v>
                </c:pt>
                <c:pt idx="183">
                  <c:v>5.4755470004084453E-4</c:v>
                </c:pt>
                <c:pt idx="184">
                  <c:v>5.2047678118827614E-4</c:v>
                </c:pt>
                <c:pt idx="185">
                  <c:v>4.9472383820868971E-4</c:v>
                </c:pt>
                <c:pt idx="186">
                  <c:v>4.7023239797433248E-4</c:v>
                </c:pt>
                <c:pt idx="187">
                  <c:v>4.4694189658371012E-4</c:v>
                </c:pt>
                <c:pt idx="188">
                  <c:v>4.2479455881335202E-4</c:v>
                </c:pt>
                <c:pt idx="189">
                  <c:v>4.037352812899332E-4</c:v>
                </c:pt>
                <c:pt idx="190">
                  <c:v>3.8371151940276647E-4</c:v>
                </c:pt>
                <c:pt idx="191">
                  <c:v>3.6467317796286334E-4</c:v>
                </c:pt>
                <c:pt idx="192">
                  <c:v>3.4657250559131736E-4</c:v>
                </c:pt>
                <c:pt idx="193">
                  <c:v>3.2936399281343893E-4</c:v>
                </c:pt>
                <c:pt idx="194">
                  <c:v>3.1300427381257621E-4</c:v>
                </c:pt>
                <c:pt idx="195">
                  <c:v>2.974520317973746E-4</c:v>
                </c:pt>
                <c:pt idx="196">
                  <c:v>2.8266790791864642E-4</c:v>
                </c:pt>
                <c:pt idx="197">
                  <c:v>2.6861441366893138E-4</c:v>
                </c:pt>
                <c:pt idx="198">
                  <c:v>2.5525584668870105E-4</c:v>
                </c:pt>
                <c:pt idx="199">
                  <c:v>2.4255820990154708E-4</c:v>
                </c:pt>
                <c:pt idx="200">
                  <c:v>2.304891338916651E-4</c:v>
                </c:pt>
                <c:pt idx="201">
                  <c:v>2.1901780243789617E-4</c:v>
                </c:pt>
                <c:pt idx="202">
                  <c:v>2.0811488111372204E-4</c:v>
                </c:pt>
                <c:pt idx="203">
                  <c:v>1.9775244886188111E-4</c:v>
                </c:pt>
                <c:pt idx="204">
                  <c:v>1.8790393244974809E-4</c:v>
                </c:pt>
                <c:pt idx="205">
                  <c:v>1.7854404371508059E-4</c:v>
                </c:pt>
                <c:pt idx="206">
                  <c:v>1.6964871950498177E-4</c:v>
                </c:pt>
                <c:pt idx="207">
                  <c:v>1.6119506421770845E-4</c:v>
                </c:pt>
                <c:pt idx="208">
                  <c:v>1.5316129485549266E-4</c:v>
                </c:pt>
                <c:pt idx="209">
                  <c:v>1.4552668849503615E-4</c:v>
                </c:pt>
                <c:pt idx="210">
                  <c:v>1.382715320873881E-4</c:v>
                </c:pt>
                <c:pt idx="211">
                  <c:v>1.313770744995913E-4</c:v>
                </c:pt>
                <c:pt idx="212">
                  <c:v>1.2482548071025181E-4</c:v>
                </c:pt>
                <c:pt idx="213">
                  <c:v>1.1859978807536428E-4</c:v>
                </c:pt>
                <c:pt idx="214">
                  <c:v>1.1268386458136412E-4</c:v>
                </c:pt>
                <c:pt idx="215">
                  <c:v>1.0706236900564299E-4</c:v>
                </c:pt>
                <c:pt idx="216">
                  <c:v>1.0172071290612526E-4</c:v>
                </c:pt>
                <c:pt idx="217">
                  <c:v>9.6645024364269696E-5</c:v>
                </c:pt>
                <c:pt idx="218">
                  <c:v>9.1822113406780063E-5</c:v>
                </c:pt>
                <c:pt idx="219">
                  <c:v>8.723943903695784E-5</c:v>
                </c:pt>
                <c:pt idx="220">
                  <c:v>8.2885077804927787E-5</c:v>
                </c:pt>
                <c:pt idx="221">
                  <c:v>7.8747693850746264E-5</c:v>
                </c:pt>
                <c:pt idx="222">
                  <c:v>7.4816510357564257E-5</c:v>
                </c:pt>
                <c:pt idx="223">
                  <c:v>7.1081282349880095E-5</c:v>
                </c:pt>
                <c:pt idx="224">
                  <c:v>6.753227078100877E-5</c:v>
                </c:pt>
                <c:pt idx="225">
                  <c:v>6.4160217849603221E-5</c:v>
                </c:pt>
                <c:pt idx="226">
                  <c:v>6.0956323490747743E-5</c:v>
                </c:pt>
                <c:pt idx="227">
                  <c:v>5.7912222989575586E-5</c:v>
                </c:pt>
                <c:pt idx="228">
                  <c:v>5.5019965665553031E-5</c:v>
                </c:pt>
                <c:pt idx="229">
                  <c:v>5.2271994578936815E-5</c:v>
                </c:pt>
                <c:pt idx="230">
                  <c:v>4.9661127211483607E-5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5C-4A40-A83B-6D54C12C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6.0000000000000012E-2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K</a:t>
            </a:r>
            <a:r>
              <a:rPr lang="ja-JP" altLang="en-US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が時間経過により減少するモデル</a:t>
            </a:r>
            <a:endParaRPr lang="en-US" altLang="ja-JP" sz="1050" i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layout>
        <c:manualLayout>
          <c:xMode val="edge"/>
          <c:yMode val="edge"/>
          <c:x val="0.19680284409386611"/>
          <c:y val="2.7108799290597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各種成長曲線!$N$16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各種成長曲線!$M$17:$M$247</c:f>
              <c:numCache>
                <c:formatCode>0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各種成長曲線!$N$17:$N$247</c:f>
              <c:numCache>
                <c:formatCode>0.000</c:formatCode>
                <c:ptCount val="231"/>
                <c:pt idx="0">
                  <c:v>1</c:v>
                </c:pt>
                <c:pt idx="1">
                  <c:v>1.0495000000000001</c:v>
                </c:pt>
                <c:pt idx="2">
                  <c:v>1.1014242748750001</c:v>
                </c:pt>
                <c:pt idx="3">
                  <c:v>1.1558889209021082</c:v>
                </c:pt>
                <c:pt idx="4">
                  <c:v>1.2130153273484814</c:v>
                </c:pt>
                <c:pt idx="5">
                  <c:v>1.2729303906237144</c:v>
                </c:pt>
                <c:pt idx="6">
                  <c:v>1.3357667342652133</c:v>
                </c:pt>
                <c:pt idx="7">
                  <c:v>1.4016629345942893</c:v>
                </c:pt>
                <c:pt idx="8">
                  <c:v>1.470763751832896</c:v>
                </c:pt>
                <c:pt idx="9">
                  <c:v>1.543220366417688</c:v>
                </c:pt>
                <c:pt idx="10">
                  <c:v>1.6191906201889092</c:v>
                </c:pt>
                <c:pt idx="11">
                  <c:v>1.6988392620661008</c:v>
                </c:pt>
                <c:pt idx="12">
                  <c:v>1.7823381977502373</c:v>
                </c:pt>
                <c:pt idx="13">
                  <c:v>1.8698667429121694</c:v>
                </c:pt>
                <c:pt idx="14">
                  <c:v>1.9616118792396533</c:v>
                </c:pt>
                <c:pt idx="15">
                  <c:v>2.0577685126192491</c:v>
                </c:pt>
                <c:pt idx="16">
                  <c:v>2.158539732624448</c:v>
                </c:pt>
                <c:pt idx="17">
                  <c:v>2.2641370723670113</c:v>
                </c:pt>
                <c:pt idx="18">
                  <c:v>2.3747807676441286</c:v>
                </c:pt>
                <c:pt idx="19">
                  <c:v>2.4907000141791489</c:v>
                </c:pt>
                <c:pt idx="20">
                  <c:v>2.6121332216077904</c:v>
                </c:pt>
                <c:pt idx="21">
                  <c:v>2.7393282627044662</c:v>
                </c:pt>
                <c:pt idx="22">
                  <c:v>2.8725427161742636</c:v>
                </c:pt>
                <c:pt idx="23">
                  <c:v>3.0120441011548538</c:v>
                </c:pt>
                <c:pt idx="24">
                  <c:v>3.1581101013789454</c:v>
                </c:pt>
                <c:pt idx="25">
                  <c:v>3.3110287767416771</c:v>
                </c:pt>
                <c:pt idx="26">
                  <c:v>3.4710987597985552</c:v>
                </c:pt>
                <c:pt idx="27">
                  <c:v>3.6386294344883456</c:v>
                </c:pt>
                <c:pt idx="28">
                  <c:v>3.8139410941320007</c:v>
                </c:pt>
                <c:pt idx="29">
                  <c:v>3.9973650755038461</c:v>
                </c:pt>
                <c:pt idx="30">
                  <c:v>4.1892438655056097</c:v>
                </c:pt>
                <c:pt idx="31">
                  <c:v>4.3899311766985516</c:v>
                </c:pt>
                <c:pt idx="32">
                  <c:v>4.5997919876654043</c:v>
                </c:pt>
                <c:pt idx="33">
                  <c:v>4.8192025438837796</c:v>
                </c:pt>
                <c:pt idx="34">
                  <c:v>5.0485503144984802</c:v>
                </c:pt>
                <c:pt idx="35">
                  <c:v>5.2882339000843928</c:v>
                </c:pt>
                <c:pt idx="36">
                  <c:v>5.5386628861976117</c:v>
                </c:pt>
                <c:pt idx="37">
                  <c:v>5.8002576372240213</c:v>
                </c:pt>
                <c:pt idx="38">
                  <c:v>6.073449024756135</c:v>
                </c:pt>
                <c:pt idx="39">
                  <c:v>6.3586780844657858</c:v>
                </c:pt>
                <c:pt idx="40">
                  <c:v>6.6563955951981422</c:v>
                </c:pt>
                <c:pt idx="41">
                  <c:v>6.9670615737981629</c:v>
                </c:pt>
                <c:pt idx="42">
                  <c:v>7.2911446790015235</c:v>
                </c:pt>
                <c:pt idx="43">
                  <c:v>7.6291215175865332</c:v>
                </c:pt>
                <c:pt idx="44">
                  <c:v>7.9814758459008086</c:v>
                </c:pt>
                <c:pt idx="45">
                  <c:v>8.3486976598564997</c:v>
                </c:pt>
                <c:pt idx="46">
                  <c:v>8.7312821665414777</c:v>
                </c:pt>
                <c:pt idx="47">
                  <c:v>9.1297286307326697</c:v>
                </c:pt>
                <c:pt idx="48">
                  <c:v>9.5445390898338935</c:v>
                </c:pt>
                <c:pt idx="49">
                  <c:v>9.9762169311069044</c:v>
                </c:pt>
                <c:pt idx="50">
                  <c:v>10.425265325533998</c:v>
                </c:pt>
                <c:pt idx="51">
                  <c:v>10.892185513256807</c:v>
                </c:pt>
                <c:pt idx="52">
                  <c:v>11.377474936292046</c:v>
                </c:pt>
                <c:pt idx="53">
                  <c:v>11.881625215143671</c:v>
                </c:pt>
                <c:pt idx="54">
                  <c:v>12.405119967024286</c:v>
                </c:pt>
                <c:pt idx="55">
                  <c:v>12.948432464677367</c:v>
                </c:pt>
                <c:pt idx="56">
                  <c:v>13.51202313626508</c:v>
                </c:pt>
                <c:pt idx="57">
                  <c:v>14.096336908460852</c:v>
                </c:pt>
                <c:pt idx="58">
                  <c:v>14.701800396765478</c:v>
                </c:pt>
                <c:pt idx="59">
                  <c:v>15.328818949150586</c:v>
                </c:pt>
                <c:pt idx="60">
                  <c:v>15.977773551420196</c:v>
                </c:pt>
                <c:pt idx="61">
                  <c:v>16.649017605160974</c:v>
                </c:pt>
                <c:pt idx="62">
                  <c:v>17.342873591810545</c:v>
                </c:pt>
                <c:pt idx="63">
                  <c:v>18.059629639190312</c:v>
                </c:pt>
                <c:pt idx="64">
                  <c:v>18.799536009797468</c:v>
                </c:pt>
                <c:pt idx="65">
                  <c:v>19.562801533195504</c:v>
                </c:pt>
                <c:pt idx="66">
                  <c:v>20.349590007941682</c:v>
                </c:pt>
                <c:pt idx="67">
                  <c:v>21.160016601593107</c:v>
                </c:pt>
                <c:pt idx="68">
                  <c:v>21.994144280382915</c:v>
                </c:pt>
                <c:pt idx="69">
                  <c:v>22.851980303088911</c:v>
                </c:pt>
                <c:pt idx="70">
                  <c:v>23.733472816356976</c:v>
                </c:pt>
                <c:pt idx="71">
                  <c:v>24.638507591212445</c:v>
                </c:pt>
                <c:pt idx="72">
                  <c:v>25.566904942611952</c:v>
                </c:pt>
                <c:pt idx="73">
                  <c:v>26.518416875570271</c:v>
                </c:pt>
                <c:pt idx="74">
                  <c:v>27.492724502555518</c:v>
                </c:pt>
                <c:pt idx="75">
                  <c:v>28.489435777396587</c:v>
                </c:pt>
                <c:pt idx="76">
                  <c:v>29.508083590809214</c:v>
                </c:pt>
                <c:pt idx="77">
                  <c:v>30.548124271748584</c:v>
                </c:pt>
                <c:pt idx="78">
                  <c:v>31.608936537074918</c:v>
                </c:pt>
                <c:pt idx="79">
                  <c:v>32.689820929426247</c:v>
                </c:pt>
                <c:pt idx="80">
                  <c:v>33.789999779698583</c:v>
                </c:pt>
                <c:pt idx="81">
                  <c:v>34.908617726127495</c:v>
                </c:pt>
                <c:pt idx="82">
                  <c:v>36.044742816659422</c:v>
                </c:pt>
                <c:pt idx="83">
                  <c:v>37.197368215132833</c:v>
                </c:pt>
                <c:pt idx="84">
                  <c:v>38.365414524823386</c:v>
                </c:pt>
                <c:pt idx="85">
                  <c:v>39.547732735233794</c:v>
                </c:pt>
                <c:pt idx="86">
                  <c:v>40.743107789746745</c:v>
                </c:pt>
                <c:pt idx="87">
                  <c:v>41.950262763050624</c:v>
                </c:pt>
                <c:pt idx="88">
                  <c:v>43.167863628258658</c:v>
                </c:pt>
                <c:pt idx="89">
                  <c:v>44.394524584557622</c:v>
                </c:pt>
                <c:pt idx="90">
                  <c:v>45.62881390724106</c:v>
                </c:pt>
                <c:pt idx="91">
                  <c:v>46.869260273312292</c:v>
                </c:pt>
                <c:pt idx="92">
                  <c:v>48.114359507694161</c:v>
                </c:pt>
                <c:pt idx="93">
                  <c:v>49.362581687661049</c:v>
                </c:pt>
                <c:pt idx="94">
                  <c:v>50.612378536608595</c:v>
                </c:pt>
                <c:pt idx="95">
                  <c:v>51.862191032872545</c:v>
                </c:pt>
                <c:pt idx="96">
                  <c:v>53.110457155151089</c:v>
                </c:pt>
                <c:pt idx="97">
                  <c:v>54.355619683294073</c:v>
                </c:pt>
                <c:pt idx="98">
                  <c:v>55.596133971881322</c:v>
                </c:pt>
                <c:pt idx="99">
                  <c:v>56.830475614165699</c:v>
                </c:pt>
                <c:pt idx="100">
                  <c:v>58.057147915607842</c:v>
                </c:pt>
                <c:pt idx="101">
                  <c:v>59.274689099340847</c:v>
                </c:pt>
                <c:pt idx="102">
                  <c:v>60.481679170396134</c:v>
                </c:pt>
                <c:pt idx="103">
                  <c:v>61.676746371280579</c:v>
                </c:pt>
                <c:pt idx="104">
                  <c:v>62.858573168370974</c:v>
                </c:pt>
                <c:pt idx="105">
                  <c:v>64.025901716407802</c:v>
                </c:pt>
                <c:pt idx="106">
                  <c:v>65.177538756928641</c:v>
                </c:pt>
                <c:pt idx="107">
                  <c:v>66.312359915569601</c:v>
                </c:pt>
                <c:pt idx="108">
                  <c:v>67.429313372562063</c:v>
                </c:pt>
                <c:pt idx="109">
                  <c:v>68.527422890242576</c:v>
                </c:pt>
                <c:pt idx="110">
                  <c:v>69.605790190765632</c:v>
                </c:pt>
                <c:pt idx="111">
                  <c:v>70.663596686263475</c:v>
                </c:pt>
                <c:pt idx="112">
                  <c:v>71.700104572257189</c:v>
                </c:pt>
                <c:pt idx="113">
                  <c:v>72.714657303033746</c:v>
                </c:pt>
                <c:pt idx="114">
                  <c:v>73.706679474836619</c:v>
                </c:pt>
                <c:pt idx="115">
                  <c:v>74.675676148975299</c:v>
                </c:pt>
                <c:pt idx="116">
                  <c:v>75.621231652270751</c:v>
                </c:pt>
                <c:pt idx="117">
                  <c:v>76.543007896581088</c:v>
                </c:pt>
                <c:pt idx="118">
                  <c:v>77.440742262482104</c:v>
                </c:pt>
                <c:pt idx="119">
                  <c:v>78.314245094524125</c:v>
                </c:pt>
                <c:pt idx="120">
                  <c:v>79.163396856887729</c:v>
                </c:pt>
                <c:pt idx="121">
                  <c:v>79.98814499877156</c:v>
                </c:pt>
                <c:pt idx="122">
                  <c:v>80.788500578537892</c:v>
                </c:pt>
                <c:pt idx="123">
                  <c:v>81.564534694600582</c:v>
                </c:pt>
                <c:pt idx="124">
                  <c:v>82.316374769357253</c:v>
                </c:pt>
                <c:pt idx="125">
                  <c:v>83.044200730240476</c:v>
                </c:pt>
                <c:pt idx="126">
                  <c:v>83.748241129290264</c:v>
                </c:pt>
                <c:pt idx="127">
                  <c:v>84.428769239629901</c:v>
                </c:pt>
                <c:pt idx="128">
                  <c:v>85.086099163952056</c:v>
                </c:pt>
                <c:pt idx="129">
                  <c:v>85.720581986680713</c:v>
                </c:pt>
                <c:pt idx="130">
                  <c:v>86.332601997947123</c:v>
                </c:pt>
                <c:pt idx="131">
                  <c:v>86.922573013976503</c:v>
                </c:pt>
                <c:pt idx="132">
                  <c:v>87.490934814990297</c:v>
                </c:pt>
                <c:pt idx="133">
                  <c:v>88.038149718339369</c:v>
                </c:pt>
                <c:pt idx="134">
                  <c:v>88.564699301341975</c:v>
                </c:pt>
                <c:pt idx="135">
                  <c:v>89.07108128524051</c:v>
                </c:pt>
                <c:pt idx="136">
                  <c:v>89.557806588841572</c:v>
                </c:pt>
                <c:pt idx="137">
                  <c:v>90.025396557781477</c:v>
                </c:pt>
                <c:pt idx="138">
                  <c:v>90.474380372977649</c:v>
                </c:pt>
                <c:pt idx="139">
                  <c:v>90.905292639689407</c:v>
                </c:pt>
                <c:pt idx="140">
                  <c:v>91.318671156720086</c:v>
                </c:pt>
                <c:pt idx="141">
                  <c:v>91.715054863641498</c:v>
                </c:pt>
                <c:pt idx="142">
                  <c:v>92.094981962503184</c:v>
                </c:pt>
                <c:pt idx="143">
                  <c:v>92.458988209291448</c:v>
                </c:pt>
                <c:pt idx="144">
                  <c:v>92.807605369413068</c:v>
                </c:pt>
                <c:pt idx="145">
                  <c:v>93.141359830681367</c:v>
                </c:pt>
                <c:pt idx="146">
                  <c:v>93.460771366661206</c:v>
                </c:pt>
                <c:pt idx="147">
                  <c:v>93.766352042768602</c:v>
                </c:pt>
                <c:pt idx="148">
                  <c:v>94.058605257202828</c:v>
                </c:pt>
                <c:pt idx="149">
                  <c:v>94.338024908597816</c:v>
                </c:pt>
                <c:pt idx="150">
                  <c:v>94.60509468220009</c:v>
                </c:pt>
                <c:pt idx="151">
                  <c:v>94.860287446396072</c:v>
                </c:pt>
                <c:pt idx="152">
                  <c:v>95.104064751509426</c:v>
                </c:pt>
                <c:pt idx="153">
                  <c:v>95.336876422955243</c:v>
                </c:pt>
                <c:pt idx="154">
                  <c:v>95.559160241060084</c:v>
                </c:pt>
                <c:pt idx="155">
                  <c:v>95.771341700124793</c:v>
                </c:pt>
                <c:pt idx="156">
                  <c:v>95.973833839610009</c:v>
                </c:pt>
                <c:pt idx="157">
                  <c:v>96.167037140653974</c:v>
                </c:pt>
                <c:pt idx="158">
                  <c:v>96.351339481480707</c:v>
                </c:pt>
                <c:pt idx="159">
                  <c:v>96.527116145616972</c:v>
                </c:pt>
                <c:pt idx="160">
                  <c:v>96.694729877203102</c:v>
                </c:pt>
                <c:pt idx="161">
                  <c:v>96.854530978050619</c:v>
                </c:pt>
                <c:pt idx="162">
                  <c:v>97.006857441464064</c:v>
                </c:pt>
                <c:pt idx="163">
                  <c:v>97.152035118203003</c:v>
                </c:pt>
                <c:pt idx="164">
                  <c:v>97.290377910308877</c:v>
                </c:pt>
                <c:pt idx="165">
                  <c:v>97.422187988858965</c:v>
                </c:pt>
                <c:pt idx="166">
                  <c:v>97.547756032033632</c:v>
                </c:pt>
                <c:pt idx="167">
                  <c:v>97.667361480192739</c:v>
                </c:pt>
                <c:pt idx="168">
                  <c:v>97.781272804951058</c:v>
                </c:pt>
                <c:pt idx="169">
                  <c:v>97.889747789520484</c:v>
                </c:pt>
                <c:pt idx="170">
                  <c:v>97.993033817848541</c:v>
                </c:pt>
                <c:pt idx="171">
                  <c:v>98.091368170327968</c:v>
                </c:pt>
                <c:pt idx="172">
                  <c:v>98.184978324080944</c:v>
                </c:pt>
                <c:pt idx="173">
                  <c:v>98.274082256034873</c:v>
                </c:pt>
                <c:pt idx="174">
                  <c:v>98.358888747203665</c:v>
                </c:pt>
                <c:pt idx="175">
                  <c:v>98.43959768677145</c:v>
                </c:pt>
                <c:pt idx="176">
                  <c:v>98.516400374743313</c:v>
                </c:pt>
                <c:pt idx="177">
                  <c:v>98.589479822082112</c:v>
                </c:pt>
                <c:pt idx="178">
                  <c:v>98.659011047391843</c:v>
                </c:pt>
                <c:pt idx="179">
                  <c:v>98.725161369336746</c:v>
                </c:pt>
                <c:pt idx="180">
                  <c:v>98.788090694102792</c:v>
                </c:pt>
                <c:pt idx="181">
                  <c:v>98.847951797314792</c:v>
                </c:pt>
                <c:pt idx="182">
                  <c:v>98.904890599918403</c:v>
                </c:pt>
                <c:pt idx="183">
                  <c:v>98.959046437623414</c:v>
                </c:pt>
                <c:pt idx="184">
                  <c:v>99.010552323582729</c:v>
                </c:pt>
                <c:pt idx="185">
                  <c:v>99.059535204051414</c:v>
                </c:pt>
                <c:pt idx="186">
                  <c:v>99.106116206832638</c:v>
                </c:pt>
                <c:pt idx="187">
                  <c:v>99.150410882373166</c:v>
                </c:pt>
                <c:pt idx="188">
                  <c:v>99.192529437420106</c:v>
                </c:pt>
                <c:pt idx="189">
                  <c:v>99.232576961194383</c:v>
                </c:pt>
                <c:pt idx="190">
                  <c:v>99.270653644074415</c:v>
                </c:pt>
                <c:pt idx="191">
                  <c:v>99.30685498881725</c:v>
                </c:pt>
                <c:pt idx="192">
                  <c:v>99.341272014373118</c:v>
                </c:pt>
                <c:pt idx="193">
                  <c:v>99.373991452374938</c:v>
                </c:pt>
                <c:pt idx="194">
                  <c:v>99.405095936405345</c:v>
                </c:pt>
                <c:pt idx="195">
                  <c:v>99.434664184162642</c:v>
                </c:pt>
                <c:pt idx="196">
                  <c:v>99.462771172662173</c:v>
                </c:pt>
                <c:pt idx="197">
                  <c:v>99.489488306622604</c:v>
                </c:pt>
                <c:pt idx="198">
                  <c:v>99.514883580196937</c:v>
                </c:pt>
                <c:pt idx="199">
                  <c:v>99.53902173221671</c:v>
                </c:pt>
                <c:pt idx="200">
                  <c:v>99.561964395124193</c:v>
                </c:pt>
                <c:pt idx="201">
                  <c:v>99.583770237772413</c:v>
                </c:pt>
                <c:pt idx="202">
                  <c:v>99.604495102276303</c:v>
                </c:pt>
                <c:pt idx="203">
                  <c:v>99.624192135100429</c:v>
                </c:pt>
                <c:pt idx="204">
                  <c:v>99.642911912569744</c:v>
                </c:pt>
                <c:pt idx="205">
                  <c:v>99.66070256099016</c:v>
                </c:pt>
                <c:pt idx="206">
                  <c:v>99.677609871564599</c:v>
                </c:pt>
                <c:pt idx="207">
                  <c:v>99.693677410288913</c:v>
                </c:pt>
                <c:pt idx="208">
                  <c:v>99.708946623009979</c:v>
                </c:pt>
                <c:pt idx="209">
                  <c:v>99.723456935825354</c:v>
                </c:pt>
                <c:pt idx="210">
                  <c:v>99.737245851000921</c:v>
                </c:pt>
                <c:pt idx="211">
                  <c:v>99.750349038579472</c:v>
                </c:pt>
                <c:pt idx="212">
                  <c:v>99.762800423849228</c:v>
                </c:pt>
                <c:pt idx="213">
                  <c:v>99.774632270837301</c:v>
                </c:pt>
                <c:pt idx="214">
                  <c:v>99.785875261988764</c:v>
                </c:pt>
                <c:pt idx="215">
                  <c:v>99.796558574187614</c:v>
                </c:pt>
                <c:pt idx="216">
                  <c:v>99.806709951271358</c:v>
                </c:pt>
                <c:pt idx="217">
                  <c:v>99.816355773186316</c:v>
                </c:pt>
                <c:pt idx="218">
                  <c:v>99.825521121925973</c:v>
                </c:pt>
                <c:pt idx="219">
                  <c:v>99.834229844390222</c:v>
                </c:pt>
                <c:pt idx="220">
                  <c:v>99.84250461229847</c:v>
                </c:pt>
                <c:pt idx="221">
                  <c:v>99.850366979284971</c:v>
                </c:pt>
                <c:pt idx="222">
                  <c:v>99.857837435300283</c:v>
                </c:pt>
                <c:pt idx="223">
                  <c:v>99.86493545843787</c:v>
                </c:pt>
                <c:pt idx="224">
                  <c:v>99.871679564300777</c:v>
                </c:pt>
                <c:pt idx="225">
                  <c:v>99.878087353018628</c:v>
                </c:pt>
                <c:pt idx="226">
                  <c:v>99.884175554020956</c:v>
                </c:pt>
                <c:pt idx="227">
                  <c:v>99.889960068668771</c:v>
                </c:pt>
                <c:pt idx="228">
                  <c:v>99.895456010842082</c:v>
                </c:pt>
                <c:pt idx="229">
                  <c:v>99.900677745577141</c:v>
                </c:pt>
                <c:pt idx="230">
                  <c:v>99.905638925843178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A-48EE-8B2D-EC82737DF4C4}"/>
            </c:ext>
          </c:extLst>
        </c:ser>
        <c:ser>
          <c:idx val="2"/>
          <c:order val="1"/>
          <c:tx>
            <c:strRef>
              <c:f>各種成長曲線!$BE$16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各種成長曲線!$BD$17:$BD$247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各種成長曲線!$BE$17:$BE$247</c:f>
              <c:numCache>
                <c:formatCode>0.000</c:formatCode>
                <c:ptCount val="231"/>
                <c:pt idx="0">
                  <c:v>1</c:v>
                </c:pt>
                <c:pt idx="1">
                  <c:v>1.0494949494949495</c:v>
                </c:pt>
                <c:pt idx="2">
                  <c:v>1.1014094124908571</c:v>
                </c:pt>
                <c:pt idx="3">
                  <c:v>1.1558591514194461</c:v>
                </c:pt>
                <c:pt idx="4">
                  <c:v>1.2129649707317696</c:v>
                </c:pt>
                <c:pt idx="5">
                  <c:v>1.2728530097917439</c:v>
                </c:pt>
                <c:pt idx="6">
                  <c:v>1.3356549829143902</c:v>
                </c:pt>
                <c:pt idx="7">
                  <c:v>1.4015084056935156</c:v>
                </c:pt>
                <c:pt idx="8">
                  <c:v>1.4705568180709827</c:v>
                </c:pt>
                <c:pt idx="9">
                  <c:v>1.5429500075558829</c:v>
                </c:pt>
                <c:pt idx="10">
                  <c:v>1.6188442336977082</c:v>
                </c:pt>
                <c:pt idx="11">
                  <c:v>1.6984024539860922</c:v>
                </c:pt>
                <c:pt idx="12">
                  <c:v>1.7817945508929809</c:v>
                </c:pt>
                <c:pt idx="13">
                  <c:v>1.8691975595007104</c:v>
                </c:pt>
                <c:pt idx="14">
                  <c:v>1.9607958949632416</c:v>
                </c:pt>
                <c:pt idx="15">
                  <c:v>2.0567815788827546</c:v>
                </c:pt>
                <c:pt idx="16">
                  <c:v>2.1573544635294852</c:v>
                </c:pt>
                <c:pt idx="17">
                  <c:v>2.2627224526789793</c:v>
                </c:pt>
                <c:pt idx="18">
                  <c:v>2.3731017176825162</c:v>
                </c:pt>
                <c:pt idx="19">
                  <c:v>2.4887169072202719</c:v>
                </c:pt>
                <c:pt idx="20">
                  <c:v>2.6098013490110579</c:v>
                </c:pt>
                <c:pt idx="21">
                  <c:v>2.7365972415660433</c:v>
                </c:pt>
                <c:pt idx="22">
                  <c:v>2.8693558338761016</c:v>
                </c:pt>
                <c:pt idx="23">
                  <c:v>3.0083375907129288</c:v>
                </c:pt>
                <c:pt idx="24">
                  <c:v>3.1538123410027836</c:v>
                </c:pt>
                <c:pt idx="25">
                  <c:v>3.306059406498739</c:v>
                </c:pt>
                <c:pt idx="26">
                  <c:v>3.4653677077331322</c:v>
                </c:pt>
                <c:pt idx="27">
                  <c:v>3.6320358439771345</c:v>
                </c:pt>
                <c:pt idx="28">
                  <c:v>3.8063721436700284</c:v>
                </c:pt>
                <c:pt idx="29">
                  <c:v>3.9886946815082274</c:v>
                </c:pt>
                <c:pt idx="30">
                  <c:v>4.1793312581050301</c:v>
                </c:pt>
                <c:pt idx="31">
                  <c:v>4.3786193378487299</c:v>
                </c:pt>
                <c:pt idx="32">
                  <c:v>4.5869059403016923</c:v>
                </c:pt>
                <c:pt idx="33">
                  <c:v>4.8045474801995285</c:v>
                </c:pt>
                <c:pt idx="34">
                  <c:v>5.031909550831398</c:v>
                </c:pt>
                <c:pt idx="35">
                  <c:v>5.2693666453141956</c:v>
                </c:pt>
                <c:pt idx="36">
                  <c:v>5.5173018100201023</c:v>
                </c:pt>
                <c:pt idx="37">
                  <c:v>5.7761062241846872</c:v>
                </c:pt>
                <c:pt idx="38">
                  <c:v>6.0461786995181539</c:v>
                </c:pt>
                <c:pt idx="39">
                  <c:v>6.3279250934730671</c:v>
                </c:pt>
                <c:pt idx="40">
                  <c:v>6.6217576296964786</c:v>
                </c:pt>
                <c:pt idx="41">
                  <c:v>6.928094119122135</c:v>
                </c:pt>
                <c:pt idx="42">
                  <c:v>7.2473570751497114</c:v>
                </c:pt>
                <c:pt idx="43">
                  <c:v>7.5799727164238782</c:v>
                </c:pt>
                <c:pt idx="44">
                  <c:v>7.9263698508783973</c:v>
                </c:pt>
                <c:pt idx="45">
                  <c:v>8.286978634962006</c:v>
                </c:pt>
                <c:pt idx="46">
                  <c:v>8.6622292023267917</c:v>
                </c:pt>
                <c:pt idx="47">
                  <c:v>9.0525501567496782</c:v>
                </c:pt>
                <c:pt idx="48">
                  <c:v>9.4583669246873523</c:v>
                </c:pt>
                <c:pt idx="49">
                  <c:v>9.8800999636480942</c:v>
                </c:pt>
                <c:pt idx="50">
                  <c:v>10.318162823513761</c:v>
                </c:pt>
                <c:pt idx="51">
                  <c:v>10.772960059073952</c:v>
                </c:pt>
                <c:pt idx="52">
                  <c:v>11.244884993353169</c:v>
                </c:pt>
                <c:pt idx="53">
                  <c:v>11.734317332829626</c:v>
                </c:pt>
                <c:pt idx="54">
                  <c:v>12.241620637367943</c:v>
                </c:pt>
                <c:pt idx="55">
                  <c:v>12.767139649620676</c:v>
                </c:pt>
                <c:pt idx="56">
                  <c:v>13.311197490795042</c:v>
                </c:pt>
                <c:pt idx="57">
                  <c:v>13.874092732026273</c:v>
                </c:pt>
                <c:pt idx="58">
                  <c:v>14.456096353137292</c:v>
                </c:pt>
                <c:pt idx="59">
                  <c:v>15.057448603279218</c:v>
                </c:pt>
                <c:pt idx="60">
                  <c:v>15.678355780815217</c:v>
                </c:pt>
                <c:pt idx="61">
                  <c:v>16.318986952800337</c:v>
                </c:pt>
                <c:pt idx="62">
                  <c:v>16.979470637483303</c:v>
                </c:pt>
                <c:pt idx="63">
                  <c:v>17.659891476365573</c:v>
                </c:pt>
                <c:pt idx="64">
                  <c:v>18.360286925442214</c:v>
                </c:pt>
                <c:pt idx="65">
                  <c:v>19.080643998254423</c:v>
                </c:pt>
                <c:pt idx="66">
                  <c:v>19.820896096232477</c:v>
                </c:pt>
                <c:pt idx="67">
                  <c:v>20.580919964421405</c:v>
                </c:pt>
                <c:pt idx="68">
                  <c:v>21.360532812974476</c:v>
                </c:pt>
                <c:pt idx="69">
                  <c:v>22.159489646682371</c:v>
                </c:pt>
                <c:pt idx="70">
                  <c:v>22.977480846186793</c:v>
                </c:pt>
                <c:pt idx="71">
                  <c:v>23.814130045315103</c:v>
                </c:pt>
                <c:pt idx="72">
                  <c:v>24.668992349078913</c:v>
                </c:pt>
                <c:pt idx="73">
                  <c:v>25.541552936223123</c:v>
                </c:pt>
                <c:pt idx="74">
                  <c:v>26.43122608872061</c:v>
                </c:pt>
                <c:pt idx="75">
                  <c:v>27.337354688223968</c:v>
                </c:pt>
                <c:pt idx="76">
                  <c:v>28.259210216168825</c:v>
                </c:pt>
                <c:pt idx="77">
                  <c:v>29.19599328995379</c:v>
                </c:pt>
                <c:pt idx="78">
                  <c:v>30.146834762404673</c:v>
                </c:pt>
                <c:pt idx="79">
                  <c:v>31.110797405596955</c:v>
                </c:pt>
                <c:pt idx="80">
                  <c:v>32.086878193121123</c:v>
                </c:pt>
                <c:pt idx="81">
                  <c:v>33.074011187120647</c:v>
                </c:pt>
                <c:pt idx="82">
                  <c:v>34.071071028032442</c:v>
                </c:pt>
                <c:pt idx="83">
                  <c:v>35.076877016063705</c:v>
                </c:pt>
                <c:pt idx="84">
                  <c:v>36.090197764221521</c:v>
                </c:pt>
                <c:pt idx="85">
                  <c:v>37.10975639337024</c:v>
                </c:pt>
                <c:pt idx="86">
                  <c:v>38.134236230540317</c:v>
                </c:pt>
                <c:pt idx="87">
                  <c:v>39.162286962776186</c:v>
                </c:pt>
                <c:pt idx="88">
                  <c:v>40.192531190418556</c:v>
                </c:pt>
                <c:pt idx="89">
                  <c:v>41.223571316093178</c:v>
                </c:pt>
                <c:pt idx="90">
                  <c:v>42.253996699035646</c:v>
                </c:pt>
                <c:pt idx="91">
                  <c:v>43.28239099891276</c:v>
                </c:pt>
                <c:pt idx="92">
                  <c:v>44.307339629169263</c:v>
                </c:pt>
                <c:pt idx="93">
                  <c:v>45.327437237264142</c:v>
                </c:pt>
                <c:pt idx="94">
                  <c:v>46.341295128052522</c:v>
                </c:pt>
                <c:pt idx="95">
                  <c:v>47.347548547062587</c:v>
                </c:pt>
                <c:pt idx="96">
                  <c:v>48.344863742510448</c:v>
                </c:pt>
                <c:pt idx="97">
                  <c:v>49.331944728541444</c:v>
                </c:pt>
                <c:pt idx="98">
                  <c:v>50.307539677290137</c:v>
                </c:pt>
                <c:pt idx="99">
                  <c:v>51.270446873778212</c:v>
                </c:pt>
                <c:pt idx="100">
                  <c:v>52.219520175246906</c:v>
                </c:pt>
                <c:pt idx="101">
                  <c:v>53.153673925046782</c:v>
                </c:pt>
                <c:pt idx="102">
                  <c:v>54.071887280457467</c:v>
                </c:pt>
                <c:pt idx="103">
                  <c:v>54.973207923544614</c:v>
                </c:pt>
                <c:pt idx="104">
                  <c:v>55.856755134136854</c:v>
                </c:pt>
                <c:pt idx="105">
                  <c:v>56.7217222139803</c:v>
                </c:pt>
                <c:pt idx="106">
                  <c:v>57.567378260872829</c:v>
                </c:pt>
                <c:pt idx="107">
                  <c:v>58.393069300882729</c:v>
                </c:pt>
                <c:pt idx="108">
                  <c:v>59.198218795429341</c:v>
                </c:pt>
                <c:pt idx="109">
                  <c:v>59.982327547888417</c:v>
                </c:pt>
                <c:pt idx="110">
                  <c:v>60.744973041355806</c:v>
                </c:pt>
                <c:pt idx="111">
                  <c:v>61.485808245167412</c:v>
                </c:pt>
                <c:pt idx="112">
                  <c:v>62.204559932672566</c:v>
                </c:pt>
                <c:pt idx="113">
                  <c:v>62.901026556567338</c:v>
                </c:pt>
                <c:pt idx="114">
                  <c:v>63.575075730818817</c:v>
                </c:pt>
                <c:pt idx="115">
                  <c:v>64.226641369885442</c:v>
                </c:pt>
                <c:pt idx="116">
                  <c:v>64.855720536618605</c:v>
                </c:pt>
                <c:pt idx="117">
                  <c:v>65.462370049995158</c:v>
                </c:pt>
                <c:pt idx="118">
                  <c:v>66.046702902770974</c:v>
                </c:pt>
                <c:pt idx="119">
                  <c:v>66.60888453736564</c:v>
                </c:pt>
                <c:pt idx="120">
                  <c:v>67.149129025898176</c:v>
                </c:pt>
                <c:pt idx="121">
                  <c:v>67.667695197404271</c:v>
                </c:pt>
                <c:pt idx="122">
                  <c:v>68.164882751989097</c:v>
                </c:pt>
                <c:pt idx="123">
                  <c:v>68.641028398112653</c:v>
                </c:pt>
                <c:pt idx="124">
                  <c:v>69.096502045467233</c:v>
                </c:pt>
                <c:pt idx="125">
                  <c:v>69.531703082080881</c:v>
                </c:pt>
                <c:pt idx="126">
                  <c:v>69.947056760448845</c:v>
                </c:pt>
                <c:pt idx="127">
                  <c:v>70.343010713727665</c:v>
                </c:pt>
                <c:pt idx="128">
                  <c:v>70.720031619384784</c:v>
                </c:pt>
                <c:pt idx="129">
                  <c:v>71.078602024229227</c:v>
                </c:pt>
                <c:pt idx="130">
                  <c:v>71.41921734149463</c:v>
                </c:pt>
                <c:pt idx="131">
                  <c:v>71.742383027633409</c:v>
                </c:pt>
                <c:pt idx="132">
                  <c:v>72.04861194372981</c:v>
                </c:pt>
                <c:pt idx="133">
                  <c:v>72.338421903960707</c:v>
                </c:pt>
                <c:pt idx="134">
                  <c:v>72.612333411331079</c:v>
                </c:pt>
                <c:pt idx="135">
                  <c:v>72.870867578982867</c:v>
                </c:pt>
                <c:pt idx="136">
                  <c:v>73.114544233715762</c:v>
                </c:pt>
                <c:pt idx="137">
                  <c:v>73.343880196953407</c:v>
                </c:pt>
                <c:pt idx="138">
                  <c:v>73.559387737225663</c:v>
                </c:pt>
                <c:pt idx="139">
                  <c:v>73.761573187298779</c:v>
                </c:pt>
                <c:pt idx="140">
                  <c:v>73.950935718353634</c:v>
                </c:pt>
                <c:pt idx="141">
                  <c:v>74.127966263067734</c:v>
                </c:pt>
                <c:pt idx="142">
                  <c:v>74.293146579079632</c:v>
                </c:pt>
                <c:pt idx="143">
                  <c:v>74.446948444086843</c:v>
                </c:pt>
                <c:pt idx="144">
                  <c:v>74.589832973729912</c:v>
                </c:pt>
                <c:pt idx="145">
                  <c:v>74.72225005342905</c:v>
                </c:pt>
                <c:pt idx="146">
                  <c:v>74.844637875448555</c:v>
                </c:pt>
                <c:pt idx="147">
                  <c:v>74.957422572652206</c:v>
                </c:pt>
                <c:pt idx="148">
                  <c:v>75.06101794066565</c:v>
                </c:pt>
                <c:pt idx="149">
                  <c:v>75.155825240466427</c:v>
                </c:pt>
                <c:pt idx="150">
                  <c:v>75.242233073766897</c:v>
                </c:pt>
                <c:pt idx="151">
                  <c:v>75.320617323929554</c:v>
                </c:pt>
                <c:pt idx="152">
                  <c:v>75.39134115554883</c:v>
                </c:pt>
                <c:pt idx="153">
                  <c:v>75.45475506624058</c:v>
                </c:pt>
                <c:pt idx="154">
                  <c:v>75.511196984593354</c:v>
                </c:pt>
                <c:pt idx="155">
                  <c:v>75.560992408648232</c:v>
                </c:pt>
                <c:pt idx="156">
                  <c:v>75.604454579682113</c:v>
                </c:pt>
                <c:pt idx="157">
                  <c:v>75.641884686468188</c:v>
                </c:pt>
                <c:pt idx="158">
                  <c:v>75.673572095574954</c:v>
                </c:pt>
                <c:pt idx="159">
                  <c:v>75.69979460363767</c:v>
                </c:pt>
                <c:pt idx="160">
                  <c:v>75.720818707892747</c:v>
                </c:pt>
                <c:pt idx="161">
                  <c:v>75.736899891604835</c:v>
                </c:pt>
                <c:pt idx="162">
                  <c:v>75.748282921336539</c:v>
                </c:pt>
                <c:pt idx="163">
                  <c:v>75.75520215331241</c:v>
                </c:pt>
                <c:pt idx="164">
                  <c:v>75.757881846411237</c:v>
                </c:pt>
                <c:pt idx="165">
                  <c:v>75.756536479583644</c:v>
                </c:pt>
                <c:pt idx="166">
                  <c:v>75.751371071736841</c:v>
                </c:pt>
                <c:pt idx="167">
                  <c:v>75.74258150235417</c:v>
                </c:pt>
                <c:pt idx="168">
                  <c:v>75.73035483132557</c:v>
                </c:pt>
                <c:pt idx="169">
                  <c:v>75.714869616656571</c:v>
                </c:pt>
                <c:pt idx="170">
                  <c:v>75.696296228898532</c:v>
                </c:pt>
                <c:pt idx="171">
                  <c:v>75.674797161302479</c:v>
                </c:pt>
                <c:pt idx="172">
                  <c:v>75.65052733484444</c:v>
                </c:pt>
                <c:pt idx="173">
                  <c:v>75.623634397401617</c:v>
                </c:pt>
                <c:pt idx="174">
                  <c:v>75.594259016477622</c:v>
                </c:pt>
                <c:pt idx="175">
                  <c:v>75.562535164982179</c:v>
                </c:pt>
                <c:pt idx="176">
                  <c:v>75.528590399666555</c:v>
                </c:pt>
                <c:pt idx="177">
                  <c:v>75.492546131901918</c:v>
                </c:pt>
                <c:pt idx="178">
                  <c:v>75.454517890564205</c:v>
                </c:pt>
                <c:pt idx="179">
                  <c:v>75.414615576856917</c:v>
                </c:pt>
                <c:pt idx="180">
                  <c:v>75.372943710963199</c:v>
                </c:pt>
                <c:pt idx="181">
                  <c:v>75.329601670471206</c:v>
                </c:pt>
                <c:pt idx="182">
                  <c:v>75.284683920563012</c:v>
                </c:pt>
                <c:pt idx="183">
                  <c:v>75.238280235997237</c:v>
                </c:pt>
                <c:pt idx="184">
                  <c:v>75.19047591495054</c:v>
                </c:pt>
                <c:pt idx="185">
                  <c:v>75.141351984812843</c:v>
                </c:pt>
                <c:pt idx="186">
                  <c:v>75.090985400056638</c:v>
                </c:pt>
                <c:pt idx="187">
                  <c:v>75.039449232322184</c:v>
                </c:pt>
                <c:pt idx="188">
                  <c:v>74.986812852878273</c:v>
                </c:pt>
                <c:pt idx="189">
                  <c:v>74.933142107633131</c:v>
                </c:pt>
                <c:pt idx="190">
                  <c:v>74.878499484881857</c:v>
                </c:pt>
                <c:pt idx="191">
                  <c:v>74.822944275986202</c:v>
                </c:pt>
                <c:pt idx="192">
                  <c:v>74.766532729189649</c:v>
                </c:pt>
                <c:pt idx="193">
                  <c:v>74.709318196776167</c:v>
                </c:pt>
                <c:pt idx="194">
                  <c:v>74.651351275784307</c:v>
                </c:pt>
                <c:pt idx="195">
                  <c:v>74.592679942490307</c:v>
                </c:pt>
                <c:pt idx="196">
                  <c:v>74.533349680874778</c:v>
                </c:pt>
                <c:pt idx="197">
                  <c:v>74.473403605286762</c:v>
                </c:pt>
                <c:pt idx="198">
                  <c:v>74.412882577517806</c:v>
                </c:pt>
                <c:pt idx="199">
                  <c:v>74.351825318496125</c:v>
                </c:pt>
                <c:pt idx="200">
                  <c:v>74.290268514808204</c:v>
                </c:pt>
                <c:pt idx="201">
                  <c:v>74.228246920251337</c:v>
                </c:pt>
                <c:pt idx="202">
                  <c:v>74.165793452616711</c:v>
                </c:pt>
                <c:pt idx="203">
                  <c:v>74.102939285897961</c:v>
                </c:pt>
                <c:pt idx="204">
                  <c:v>74.039713938115369</c:v>
                </c:pt>
                <c:pt idx="205">
                  <c:v>73.976145354940684</c:v>
                </c:pt>
                <c:pt idx="206">
                  <c:v>73.912259989302441</c:v>
                </c:pt>
                <c:pt idx="207">
                  <c:v>73.848082877145828</c:v>
                </c:pt>
                <c:pt idx="208">
                  <c:v>73.783637709516043</c:v>
                </c:pt>
                <c:pt idx="209">
                  <c:v>73.718946901128092</c:v>
                </c:pt>
                <c:pt idx="210">
                  <c:v>73.654031655580582</c:v>
                </c:pt>
                <c:pt idx="211">
                  <c:v>73.588912027365396</c:v>
                </c:pt>
                <c:pt idx="212">
                  <c:v>73.523606980819409</c:v>
                </c:pt>
                <c:pt idx="213">
                  <c:v>73.45813444615915</c:v>
                </c:pt>
                <c:pt idx="214">
                  <c:v>73.392511372733622</c:v>
                </c:pt>
                <c:pt idx="215">
                  <c:v>73.326753779625307</c:v>
                </c:pt>
                <c:pt idx="216">
                  <c:v>73.260876803724017</c:v>
                </c:pt>
                <c:pt idx="217">
                  <c:v>73.194894745393285</c:v>
                </c:pt>
                <c:pt idx="218">
                  <c:v>73.128821111843834</c:v>
                </c:pt>
                <c:pt idx="219">
                  <c:v>73.062668658323915</c:v>
                </c:pt>
                <c:pt idx="220">
                  <c:v>72.996449427231582</c:v>
                </c:pt>
                <c:pt idx="221">
                  <c:v>72.930174785249307</c:v>
                </c:pt>
                <c:pt idx="222">
                  <c:v>72.863855458597129</c:v>
                </c:pt>
                <c:pt idx="223">
                  <c:v>72.79750156649591</c:v>
                </c:pt>
                <c:pt idx="224">
                  <c:v>72.731122652928562</c:v>
                </c:pt>
                <c:pt idx="225">
                  <c:v>72.664727716782721</c:v>
                </c:pt>
                <c:pt idx="226">
                  <c:v>72.598325240454855</c:v>
                </c:pt>
                <c:pt idx="227">
                  <c:v>72.531923216991871</c:v>
                </c:pt>
                <c:pt idx="228">
                  <c:v>72.465529175842917</c:v>
                </c:pt>
                <c:pt idx="229">
                  <c:v>72.399150207290447</c:v>
                </c:pt>
                <c:pt idx="230">
                  <c:v>72.332792985626668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FA-48EE-8B2D-EC82737DF4C4}"/>
            </c:ext>
          </c:extLst>
        </c:ser>
        <c:ser>
          <c:idx val="3"/>
          <c:order val="2"/>
          <c:tx>
            <c:strRef>
              <c:f>各種成長曲線!$BH$16</c:f>
              <c:strCache>
                <c:ptCount val="1"/>
                <c:pt idx="0">
                  <c:v>K</c:v>
                </c:pt>
              </c:strCache>
            </c:strRef>
          </c:tx>
          <c:spPr>
            <a:ln w="12700" cap="rnd">
              <a:solidFill>
                <a:schemeClr val="accent4"/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各種成長曲線!$BD$17:$BD$247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各種成長曲線!$BH$17:$BH$247</c:f>
              <c:numCache>
                <c:formatCode>0.000</c:formatCode>
                <c:ptCount val="231"/>
                <c:pt idx="0">
                  <c:v>100</c:v>
                </c:pt>
                <c:pt idx="1">
                  <c:v>99</c:v>
                </c:pt>
                <c:pt idx="2">
                  <c:v>98.292893218813447</c:v>
                </c:pt>
                <c:pt idx="3">
                  <c:v>97.715542949623824</c:v>
                </c:pt>
                <c:pt idx="4">
                  <c:v>97.215542949623824</c:v>
                </c:pt>
                <c:pt idx="5">
                  <c:v>96.768329354123864</c:v>
                </c:pt>
                <c:pt idx="6">
                  <c:v>96.360081063660004</c:v>
                </c:pt>
                <c:pt idx="7">
                  <c:v>95.982116590650776</c:v>
                </c:pt>
                <c:pt idx="8">
                  <c:v>95.628563200057499</c:v>
                </c:pt>
                <c:pt idx="9">
                  <c:v>95.295229866724171</c:v>
                </c:pt>
                <c:pt idx="10">
                  <c:v>94.979002100707334</c:v>
                </c:pt>
                <c:pt idx="11">
                  <c:v>94.677490756129572</c:v>
                </c:pt>
                <c:pt idx="12">
                  <c:v>94.388815621534761</c:v>
                </c:pt>
                <c:pt idx="13">
                  <c:v>94.11146552342214</c:v>
                </c:pt>
                <c:pt idx="14">
                  <c:v>93.844204281509718</c:v>
                </c:pt>
                <c:pt idx="15">
                  <c:v>93.586005391762555</c:v>
                </c:pt>
                <c:pt idx="16">
                  <c:v>93.336005391762555</c:v>
                </c:pt>
                <c:pt idx="17">
                  <c:v>93.093469766726216</c:v>
                </c:pt>
                <c:pt idx="18">
                  <c:v>92.857767506330703</c:v>
                </c:pt>
                <c:pt idx="19">
                  <c:v>92.628351772460135</c:v>
                </c:pt>
                <c:pt idx="20">
                  <c:v>92.404744974710155</c:v>
                </c:pt>
                <c:pt idx="21">
                  <c:v>92.186527084474164</c:v>
                </c:pt>
                <c:pt idx="22">
                  <c:v>91.973326368118549</c:v>
                </c:pt>
                <c:pt idx="23">
                  <c:v>91.764811954061472</c:v>
                </c:pt>
                <c:pt idx="24">
                  <c:v>91.560687808829542</c:v>
                </c:pt>
                <c:pt idx="25">
                  <c:v>91.360687808829539</c:v>
                </c:pt>
                <c:pt idx="26">
                  <c:v>91.164571673691356</c:v>
                </c:pt>
                <c:pt idx="27">
                  <c:v>90.972121583961481</c:v>
                </c:pt>
                <c:pt idx="28">
                  <c:v>90.783139347456867</c:v>
                </c:pt>
                <c:pt idx="29">
                  <c:v>90.597444009279812</c:v>
                </c:pt>
                <c:pt idx="30">
                  <c:v>90.414869823444761</c:v>
                </c:pt>
                <c:pt idx="31">
                  <c:v>90.235264521417989</c:v>
                </c:pt>
                <c:pt idx="32">
                  <c:v>90.05848782612135</c:v>
                </c:pt>
                <c:pt idx="33">
                  <c:v>89.884410170165651</c:v>
                </c:pt>
                <c:pt idx="34">
                  <c:v>89.712911585023136</c:v>
                </c:pt>
                <c:pt idx="35">
                  <c:v>89.543880734077433</c:v>
                </c:pt>
                <c:pt idx="36">
                  <c:v>89.377214067410762</c:v>
                </c:pt>
                <c:pt idx="37">
                  <c:v>89.212815080105401</c:v>
                </c:pt>
                <c:pt idx="38">
                  <c:v>89.050593658974634</c:v>
                </c:pt>
                <c:pt idx="39">
                  <c:v>88.890465505169544</c:v>
                </c:pt>
                <c:pt idx="40">
                  <c:v>88.732351622161119</c:v>
                </c:pt>
                <c:pt idx="41">
                  <c:v>88.576177860272509</c:v>
                </c:pt>
                <c:pt idx="42">
                  <c:v>88.421874510310417</c:v>
                </c:pt>
                <c:pt idx="43">
                  <c:v>88.269375939977806</c:v>
                </c:pt>
                <c:pt idx="44">
                  <c:v>88.118620267688925</c:v>
                </c:pt>
                <c:pt idx="45">
                  <c:v>87.969549069188943</c:v>
                </c:pt>
                <c:pt idx="46">
                  <c:v>87.82210711303405</c:v>
                </c:pt>
                <c:pt idx="47">
                  <c:v>87.676242121536163</c:v>
                </c:pt>
                <c:pt idx="48">
                  <c:v>87.53190455423875</c:v>
                </c:pt>
                <c:pt idx="49">
                  <c:v>87.389047411381611</c:v>
                </c:pt>
                <c:pt idx="50">
                  <c:v>87.247626055144295</c:v>
                </c:pt>
                <c:pt idx="51">
                  <c:v>87.107598046741501</c:v>
                </c:pt>
                <c:pt idx="52">
                  <c:v>86.968922997685198</c:v>
                </c:pt>
                <c:pt idx="53">
                  <c:v>86.831562433736508</c:v>
                </c:pt>
                <c:pt idx="54">
                  <c:v>86.69547967024856</c:v>
                </c:pt>
                <c:pt idx="55">
                  <c:v>86.560639697755917</c:v>
                </c:pt>
                <c:pt idx="56">
                  <c:v>86.427009076799706</c:v>
                </c:pt>
                <c:pt idx="57">
                  <c:v>86.294555841093199</c:v>
                </c:pt>
                <c:pt idx="58">
                  <c:v>86.163249408233483</c:v>
                </c:pt>
                <c:pt idx="59">
                  <c:v>86.033060497252663</c:v>
                </c:pt>
                <c:pt idx="60">
                  <c:v>85.903961052379088</c:v>
                </c:pt>
                <c:pt idx="61">
                  <c:v>85.775924172446196</c:v>
                </c:pt>
                <c:pt idx="62">
                  <c:v>85.648924045446009</c:v>
                </c:pt>
                <c:pt idx="63">
                  <c:v>85.522935887776271</c:v>
                </c:pt>
                <c:pt idx="64">
                  <c:v>85.397935887776271</c:v>
                </c:pt>
                <c:pt idx="65">
                  <c:v>85.273901153187069</c:v>
                </c:pt>
                <c:pt idx="66">
                  <c:v>85.150809662207735</c:v>
                </c:pt>
                <c:pt idx="67">
                  <c:v>85.028640217851432</c:v>
                </c:pt>
                <c:pt idx="68">
                  <c:v>84.907372405333263</c:v>
                </c:pt>
                <c:pt idx="69">
                  <c:v>84.786986552247498</c:v>
                </c:pt>
                <c:pt idx="70">
                  <c:v>84.667463691314055</c:v>
                </c:pt>
                <c:pt idx="71">
                  <c:v>84.548785525494665</c:v>
                </c:pt>
                <c:pt idx="72">
                  <c:v>84.430934395296902</c:v>
                </c:pt>
                <c:pt idx="73">
                  <c:v>84.313893248100769</c:v>
                </c:pt>
                <c:pt idx="74">
                  <c:v>84.197645609356954</c:v>
                </c:pt>
                <c:pt idx="75">
                  <c:v>84.082175555519029</c:v>
                </c:pt>
                <c:pt idx="76">
                  <c:v>83.967467688583753</c:v>
                </c:pt>
                <c:pt idx="77">
                  <c:v>83.85350711212412</c:v>
                </c:pt>
                <c:pt idx="78">
                  <c:v>83.740279408709654</c:v>
                </c:pt>
                <c:pt idx="79">
                  <c:v>83.627770618617049</c:v>
                </c:pt>
                <c:pt idx="80">
                  <c:v>83.515967219742066</c:v>
                </c:pt>
                <c:pt idx="81">
                  <c:v>83.404856108630952</c:v>
                </c:pt>
                <c:pt idx="82">
                  <c:v>83.294424582556104</c:v>
                </c:pt>
                <c:pt idx="83">
                  <c:v>83.184660322566415</c:v>
                </c:pt>
                <c:pt idx="84">
                  <c:v>83.07555137744842</c:v>
                </c:pt>
                <c:pt idx="85">
                  <c:v>82.967086148539096</c:v>
                </c:pt>
                <c:pt idx="86">
                  <c:v>82.859253375335655</c:v>
                </c:pt>
                <c:pt idx="87">
                  <c:v>82.752042121851872</c:v>
                </c:pt>
                <c:pt idx="88">
                  <c:v>82.645441763674071</c:v>
                </c:pt>
                <c:pt idx="89">
                  <c:v>82.539441975673441</c:v>
                </c:pt>
                <c:pt idx="90">
                  <c:v>82.4340327203345</c:v>
                </c:pt>
                <c:pt idx="91">
                  <c:v>82.329204236662306</c:v>
                </c:pt>
                <c:pt idx="92">
                  <c:v>82.224947029633768</c:v>
                </c:pt>
                <c:pt idx="93">
                  <c:v>82.121251860160726</c:v>
                </c:pt>
                <c:pt idx="94">
                  <c:v>82.01810973553485</c:v>
                </c:pt>
                <c:pt idx="95">
                  <c:v>81.915511900326337</c:v>
                </c:pt>
                <c:pt idx="96">
                  <c:v>81.813449827710372</c:v>
                </c:pt>
                <c:pt idx="97">
                  <c:v>81.71191521119701</c:v>
                </c:pt>
                <c:pt idx="98">
                  <c:v>81.61089995674179</c:v>
                </c:pt>
                <c:pt idx="99">
                  <c:v>81.510396175215874</c:v>
                </c:pt>
                <c:pt idx="100">
                  <c:v>81.41039617521588</c:v>
                </c:pt>
                <c:pt idx="101">
                  <c:v>81.310892456194878</c:v>
                </c:pt>
                <c:pt idx="102">
                  <c:v>81.211877701897208</c:v>
                </c:pt>
                <c:pt idx="103">
                  <c:v>81.113344774080772</c:v>
                </c:pt>
                <c:pt idx="104">
                  <c:v>81.015286706511674</c:v>
                </c:pt>
                <c:pt idx="105">
                  <c:v>80.917696699216819</c:v>
                </c:pt>
                <c:pt idx="106">
                  <c:v>80.820568112981093</c:v>
                </c:pt>
                <c:pt idx="107">
                  <c:v>80.723894464076523</c:v>
                </c:pt>
                <c:pt idx="108">
                  <c:v>80.627669419211585</c:v>
                </c:pt>
                <c:pt idx="109">
                  <c:v>80.53188679068947</c:v>
                </c:pt>
                <c:pt idx="110">
                  <c:v>80.436540531764905</c:v>
                </c:pt>
                <c:pt idx="111">
                  <c:v>80.341624732189658</c:v>
                </c:pt>
                <c:pt idx="112">
                  <c:v>80.247133613937351</c:v>
                </c:pt>
                <c:pt idx="113">
                  <c:v>80.153061527098984</c:v>
                </c:pt>
                <c:pt idx="114">
                  <c:v>80.059402945940818</c:v>
                </c:pt>
                <c:pt idx="115">
                  <c:v>79.966152465116792</c:v>
                </c:pt>
                <c:pt idx="116">
                  <c:v>79.873304796028265</c:v>
                </c:pt>
                <c:pt idx="117">
                  <c:v>79.780854763324058</c:v>
                </c:pt>
                <c:pt idx="118">
                  <c:v>79.688797301534223</c:v>
                </c:pt>
                <c:pt idx="119">
                  <c:v>79.597127451831398</c:v>
                </c:pt>
                <c:pt idx="120">
                  <c:v>79.505840358913872</c:v>
                </c:pt>
                <c:pt idx="121">
                  <c:v>79.414931268004779</c:v>
                </c:pt>
                <c:pt idx="122">
                  <c:v>79.324395521962259</c:v>
                </c:pt>
                <c:pt idx="123">
                  <c:v>79.234228558495516</c:v>
                </c:pt>
                <c:pt idx="124">
                  <c:v>79.14442590748213</c:v>
                </c:pt>
                <c:pt idx="125">
                  <c:v>79.054983188382138</c:v>
                </c:pt>
                <c:pt idx="126">
                  <c:v>78.965896107744669</c:v>
                </c:pt>
                <c:pt idx="127">
                  <c:v>78.877160456803054</c:v>
                </c:pt>
                <c:pt idx="128">
                  <c:v>78.788772109154735</c:v>
                </c:pt>
                <c:pt idx="129">
                  <c:v>78.700727018522173</c:v>
                </c:pt>
                <c:pt idx="130">
                  <c:v>78.613021216591463</c:v>
                </c:pt>
                <c:pt idx="131">
                  <c:v>78.525650810925356</c:v>
                </c:pt>
                <c:pt idx="132">
                  <c:v>78.438611982947506</c:v>
                </c:pt>
                <c:pt idx="133">
                  <c:v>78.351900985995101</c:v>
                </c:pt>
                <c:pt idx="134">
                  <c:v>78.26551414343696</c:v>
                </c:pt>
                <c:pt idx="135">
                  <c:v>78.179447846854572</c:v>
                </c:pt>
                <c:pt idx="136">
                  <c:v>78.093698554283321</c:v>
                </c:pt>
                <c:pt idx="137">
                  <c:v>78.008262788511644</c:v>
                </c:pt>
                <c:pt idx="138">
                  <c:v>77.923137135435766</c:v>
                </c:pt>
                <c:pt idx="139">
                  <c:v>77.838318242467764</c:v>
                </c:pt>
                <c:pt idx="140">
                  <c:v>77.753802816994906</c:v>
                </c:pt>
                <c:pt idx="141">
                  <c:v>77.669587624888251</c:v>
                </c:pt>
                <c:pt idx="142">
                  <c:v>77.585669489058589</c:v>
                </c:pt>
                <c:pt idx="143">
                  <c:v>77.502045288057886</c:v>
                </c:pt>
                <c:pt idx="144">
                  <c:v>77.418711954724557</c:v>
                </c:pt>
                <c:pt idx="145">
                  <c:v>77.33566647487082</c:v>
                </c:pt>
                <c:pt idx="146">
                  <c:v>77.252905886010581</c:v>
                </c:pt>
                <c:pt idx="147">
                  <c:v>77.170427276126347</c:v>
                </c:pt>
                <c:pt idx="148">
                  <c:v>77.088227782473666</c:v>
                </c:pt>
                <c:pt idx="149">
                  <c:v>77.006304590421763</c:v>
                </c:pt>
                <c:pt idx="150">
                  <c:v>76.924654932328991</c:v>
                </c:pt>
                <c:pt idx="151">
                  <c:v>76.84327608645188</c:v>
                </c:pt>
                <c:pt idx="152">
                  <c:v>76.762165375886497</c:v>
                </c:pt>
                <c:pt idx="153">
                  <c:v>76.681320167541045</c:v>
                </c:pt>
                <c:pt idx="154">
                  <c:v>76.600737871138506</c:v>
                </c:pt>
                <c:pt idx="155">
                  <c:v>76.520415938248263</c:v>
                </c:pt>
                <c:pt idx="156">
                  <c:v>76.440351861345718</c:v>
                </c:pt>
                <c:pt idx="157">
                  <c:v>76.360543172898957</c:v>
                </c:pt>
                <c:pt idx="158">
                  <c:v>76.280987444481383</c:v>
                </c:pt>
                <c:pt idx="159">
                  <c:v>76.20168228590957</c:v>
                </c:pt>
                <c:pt idx="160">
                  <c:v>76.122625344405364</c:v>
                </c:pt>
                <c:pt idx="161">
                  <c:v>76.04381430378146</c:v>
                </c:pt>
                <c:pt idx="162">
                  <c:v>75.965246883649627</c:v>
                </c:pt>
                <c:pt idx="163">
                  <c:v>75.886920838650838</c:v>
                </c:pt>
                <c:pt idx="164">
                  <c:v>75.80883395770654</c:v>
                </c:pt>
                <c:pt idx="165">
                  <c:v>75.730984063290393</c:v>
                </c:pt>
                <c:pt idx="166">
                  <c:v>75.653369010719757</c:v>
                </c:pt>
                <c:pt idx="167">
                  <c:v>75.57598668746634</c:v>
                </c:pt>
                <c:pt idx="168">
                  <c:v>75.498835012485287</c:v>
                </c:pt>
                <c:pt idx="169">
                  <c:v>75.421911935562207</c:v>
                </c:pt>
                <c:pt idx="170">
                  <c:v>75.345215436677464</c:v>
                </c:pt>
                <c:pt idx="171">
                  <c:v>75.268743525387279</c:v>
                </c:pt>
                <c:pt idx="172">
                  <c:v>75.192494240220981</c:v>
                </c:pt>
                <c:pt idx="173">
                  <c:v>75.116465648094007</c:v>
                </c:pt>
                <c:pt idx="174">
                  <c:v>75.040655843736118</c:v>
                </c:pt>
                <c:pt idx="175">
                  <c:v>74.965062949134278</c:v>
                </c:pt>
                <c:pt idx="176">
                  <c:v>74.889685112989838</c:v>
                </c:pt>
                <c:pt idx="177">
                  <c:v>74.814520510189553</c:v>
                </c:pt>
                <c:pt idx="178">
                  <c:v>74.73956734128997</c:v>
                </c:pt>
                <c:pt idx="179">
                  <c:v>74.664823832014775</c:v>
                </c:pt>
                <c:pt idx="180">
                  <c:v>74.590288232764777</c:v>
                </c:pt>
                <c:pt idx="181">
                  <c:v>74.515958818140064</c:v>
                </c:pt>
                <c:pt idx="182">
                  <c:v>74.441833886473958</c:v>
                </c:pt>
                <c:pt idx="183">
                  <c:v>74.367911759378501</c:v>
                </c:pt>
                <c:pt idx="184">
                  <c:v>74.294190781301054</c:v>
                </c:pt>
                <c:pt idx="185">
                  <c:v>74.22066931909167</c:v>
                </c:pt>
                <c:pt idx="186">
                  <c:v>74.147345761580993</c:v>
                </c:pt>
                <c:pt idx="187">
                  <c:v>74.074218519168284</c:v>
                </c:pt>
                <c:pt idx="188">
                  <c:v>74.00128602341934</c:v>
                </c:pt>
                <c:pt idx="189">
                  <c:v>73.928546726674014</c:v>
                </c:pt>
                <c:pt idx="190">
                  <c:v>73.855999101663016</c:v>
                </c:pt>
                <c:pt idx="191">
                  <c:v>73.783641641133769</c:v>
                </c:pt>
                <c:pt idx="192">
                  <c:v>73.711472857485063</c:v>
                </c:pt>
                <c:pt idx="193">
                  <c:v>73.639491282410191</c:v>
                </c:pt>
                <c:pt idx="194">
                  <c:v>73.567695466548415</c:v>
                </c:pt>
                <c:pt idx="195">
                  <c:v>73.496083979144473</c:v>
                </c:pt>
                <c:pt idx="196">
                  <c:v>73.424655407715903</c:v>
                </c:pt>
                <c:pt idx="197">
                  <c:v>73.353408357728</c:v>
                </c:pt>
                <c:pt idx="198">
                  <c:v>73.282341452276128</c:v>
                </c:pt>
                <c:pt idx="199">
                  <c:v>73.211453331775289</c:v>
                </c:pt>
                <c:pt idx="200">
                  <c:v>73.140742653656631</c:v>
                </c:pt>
                <c:pt idx="201">
                  <c:v>73.070208092070771</c:v>
                </c:pt>
                <c:pt idx="202">
                  <c:v>72.99984833759774</c:v>
                </c:pt>
                <c:pt idx="203">
                  <c:v>72.929662096963384</c:v>
                </c:pt>
                <c:pt idx="204">
                  <c:v>72.859648092761987</c:v>
                </c:pt>
                <c:pt idx="205">
                  <c:v>72.789805063185028</c:v>
                </c:pt>
                <c:pt idx="206">
                  <c:v>72.720131761755866</c:v>
                </c:pt>
                <c:pt idx="207">
                  <c:v>72.650626957070173</c:v>
                </c:pt>
                <c:pt idx="208">
                  <c:v>72.581289432542022</c:v>
                </c:pt>
                <c:pt idx="209">
                  <c:v>72.512117986155417</c:v>
                </c:pt>
                <c:pt idx="210">
                  <c:v>72.44311143022118</c:v>
                </c:pt>
                <c:pt idx="211">
                  <c:v>72.374268591139028</c:v>
                </c:pt>
                <c:pt idx="212">
                  <c:v>72.30558830916469</c:v>
                </c:pt>
                <c:pt idx="213">
                  <c:v>72.237069438181933</c:v>
                </c:pt>
                <c:pt idx="214">
                  <c:v>72.168710845479467</c:v>
                </c:pt>
                <c:pt idx="215">
                  <c:v>72.100511411532423</c:v>
                </c:pt>
                <c:pt idx="216">
                  <c:v>72.032470029788442</c:v>
                </c:pt>
                <c:pt idx="217">
                  <c:v>71.964585606458229</c:v>
                </c:pt>
                <c:pt idx="218">
                  <c:v>71.896857060310367</c:v>
                </c:pt>
                <c:pt idx="219">
                  <c:v>71.829283322470417</c:v>
                </c:pt>
                <c:pt idx="220">
                  <c:v>71.761863336224096</c:v>
                </c:pt>
                <c:pt idx="221">
                  <c:v>71.694596056824466</c:v>
                </c:pt>
                <c:pt idx="222">
                  <c:v>71.627480451303057</c:v>
                </c:pt>
                <c:pt idx="223">
                  <c:v>71.560515498284815</c:v>
                </c:pt>
                <c:pt idx="224">
                  <c:v>71.493700187806709</c:v>
                </c:pt>
                <c:pt idx="225">
                  <c:v>71.427033521140046</c:v>
                </c:pt>
                <c:pt idx="226">
                  <c:v>71.360514510616269</c:v>
                </c:pt>
                <c:pt idx="227">
                  <c:v>71.294142179456273</c:v>
                </c:pt>
                <c:pt idx="228">
                  <c:v>71.227915561603027</c:v>
                </c:pt>
                <c:pt idx="229">
                  <c:v>71.161833701557512</c:v>
                </c:pt>
                <c:pt idx="230">
                  <c:v>71.095895654217927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3B-4641-8779-9143C37E4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Gompertz</a:t>
            </a:r>
            <a:r>
              <a:rPr lang="ja-JP" altLang="en-US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モデル</a:t>
            </a:r>
            <a:endParaRPr lang="en-US" altLang="ja-JP" sz="1050" i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各種成長曲線!$BN$16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各種成長曲線!$BM$17:$BM$247</c:f>
              <c:numCache>
                <c:formatCode>#,##0.0;[Red]\-#,##0.0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各種成長曲線!$BN$17:$BN$247</c:f>
              <c:numCache>
                <c:formatCode>0.000</c:formatCode>
                <c:ptCount val="231"/>
                <c:pt idx="0">
                  <c:v>1</c:v>
                </c:pt>
                <c:pt idx="1">
                  <c:v>1.8436648165963838</c:v>
                </c:pt>
                <c:pt idx="2">
                  <c:v>3.1559307181712595</c:v>
                </c:pt>
                <c:pt idx="3">
                  <c:v>5.0510531614709198</c:v>
                </c:pt>
                <c:pt idx="4">
                  <c:v>7.6100025224140193</c:v>
                </c:pt>
                <c:pt idx="5">
                  <c:v>10.862631232661245</c:v>
                </c:pt>
                <c:pt idx="6">
                  <c:v>14.779641092124939</c:v>
                </c:pt>
                <c:pt idx="7">
                  <c:v>19.27592218762339</c:v>
                </c:pt>
                <c:pt idx="8">
                  <c:v>24.223295352795095</c:v>
                </c:pt>
                <c:pt idx="9">
                  <c:v>29.468502776605312</c:v>
                </c:pt>
                <c:pt idx="10">
                  <c:v>34.851912712393364</c:v>
                </c:pt>
                <c:pt idx="11">
                  <c:v>40.223417120888755</c:v>
                </c:pt>
                <c:pt idx="12">
                  <c:v>45.453616196243125</c:v>
                </c:pt>
                <c:pt idx="13">
                  <c:v>50.439907370346148</c:v>
                </c:pt>
                <c:pt idx="14">
                  <c:v>55.108149927039904</c:v>
                </c:pt>
                <c:pt idx="15">
                  <c:v>59.411086083584507</c:v>
                </c:pt>
                <c:pt idx="16">
                  <c:v>63.324776789546519</c:v>
                </c:pt>
                <c:pt idx="17">
                  <c:v>66.844128047977065</c:v>
                </c:pt>
                <c:pt idx="18">
                  <c:v>69.978295151136493</c:v>
                </c:pt>
                <c:pt idx="19">
                  <c:v>72.746461476791779</c:v>
                </c:pt>
                <c:pt idx="20">
                  <c:v>75.174248774315217</c:v>
                </c:pt>
                <c:pt idx="21">
                  <c:v>77.290843923331309</c:v>
                </c:pt>
                <c:pt idx="22">
                  <c:v>79.126818600991726</c:v>
                </c:pt>
                <c:pt idx="23">
                  <c:v>80.71255969317258</c:v>
                </c:pt>
                <c:pt idx="24">
                  <c:v>82.077204523926824</c:v>
                </c:pt>
                <c:pt idx="25">
                  <c:v>83.247972967852888</c:v>
                </c:pt>
                <c:pt idx="26">
                  <c:v>84.249798411780432</c:v>
                </c:pt>
                <c:pt idx="27">
                  <c:v>85.10517468304019</c:v>
                </c:pt>
                <c:pt idx="28">
                  <c:v>85.834152367080947</c:v>
                </c:pt>
                <c:pt idx="29">
                  <c:v>86.454433150815817</c:v>
                </c:pt>
                <c:pt idx="30">
                  <c:v>86.981523919201649</c:v>
                </c:pt>
                <c:pt idx="31">
                  <c:v>87.428923005290756</c:v>
                </c:pt>
                <c:pt idx="32">
                  <c:v>87.808319354050937</c:v>
                </c:pt>
                <c:pt idx="33">
                  <c:v>88.129791701391909</c:v>
                </c:pt>
                <c:pt idx="34">
                  <c:v>88.401999546944694</c:v>
                </c:pt>
                <c:pt idx="35">
                  <c:v>88.632361059272455</c:v>
                </c:pt>
                <c:pt idx="36">
                  <c:v>88.827215401961752</c:v>
                </c:pt>
                <c:pt idx="37">
                  <c:v>88.991968563280011</c:v>
                </c:pt>
                <c:pt idx="38">
                  <c:v>89.13122281394736</c:v>
                </c:pt>
                <c:pt idx="39">
                  <c:v>89.248890564118199</c:v>
                </c:pt>
                <c:pt idx="40">
                  <c:v>89.348293760401233</c:v>
                </c:pt>
                <c:pt idx="41">
                  <c:v>89.432250144264685</c:v>
                </c:pt>
                <c:pt idx="42">
                  <c:v>89.503147748058268</c:v>
                </c:pt>
                <c:pt idx="43">
                  <c:v>89.56300897948627</c:v>
                </c:pt>
                <c:pt idx="44">
                  <c:v>89.613545571463945</c:v>
                </c:pt>
                <c:pt idx="45">
                  <c:v>89.656205573714104</c:v>
                </c:pt>
                <c:pt idx="46">
                  <c:v>89.69221344987038</c:v>
                </c:pt>
                <c:pt idx="47">
                  <c:v>89.722604228799497</c:v>
                </c:pt>
                <c:pt idx="48">
                  <c:v>89.748252547311807</c:v>
                </c:pt>
                <c:pt idx="49">
                  <c:v>89.769897316902913</c:v>
                </c:pt>
                <c:pt idx="50">
                  <c:v>89.788162651496236</c:v>
                </c:pt>
                <c:pt idx="51">
                  <c:v>89.803575607066961</c:v>
                </c:pt>
                <c:pt idx="52">
                  <c:v>89.816581207548296</c:v>
                </c:pt>
                <c:pt idx="53">
                  <c:v>89.827555164141515</c:v>
                </c:pt>
                <c:pt idx="54">
                  <c:v>89.836814636419362</c:v>
                </c:pt>
                <c:pt idx="55">
                  <c:v>89.844627332654326</c:v>
                </c:pt>
                <c:pt idx="56">
                  <c:v>89.851219202805424</c:v>
                </c:pt>
                <c:pt idx="57">
                  <c:v>89.856780939760313</c:v>
                </c:pt>
                <c:pt idx="58">
                  <c:v>89.861473471995282</c:v>
                </c:pt>
                <c:pt idx="59">
                  <c:v>89.865432603087001</c:v>
                </c:pt>
                <c:pt idx="60">
                  <c:v>89.868772929855538</c:v>
                </c:pt>
                <c:pt idx="61">
                  <c:v>89.871591150776368</c:v>
                </c:pt>
                <c:pt idx="62">
                  <c:v>89.873968859173573</c:v>
                </c:pt>
                <c:pt idx="63">
                  <c:v>89.875974901164327</c:v>
                </c:pt>
                <c:pt idx="64">
                  <c:v>89.877667365988557</c:v>
                </c:pt>
                <c:pt idx="65">
                  <c:v>89.879095265902521</c:v>
                </c:pt>
                <c:pt idx="66">
                  <c:v>89.880299953960318</c:v>
                </c:pt>
                <c:pt idx="67">
                  <c:v>89.881316320512269</c:v>
                </c:pt>
                <c:pt idx="68">
                  <c:v>89.882173802909207</c:v>
                </c:pt>
                <c:pt idx="69">
                  <c:v>89.882897237539979</c:v>
                </c:pt>
                <c:pt idx="70">
                  <c:v>89.883507578797477</c:v>
                </c:pt>
                <c:pt idx="71">
                  <c:v>89.884022505739082</c:v>
                </c:pt>
                <c:pt idx="72">
                  <c:v>89.884456933971592</c:v>
                </c:pt>
                <c:pt idx="73">
                  <c:v>89.884823447558119</c:v>
                </c:pt>
                <c:pt idx="74">
                  <c:v>89.885132663436735</c:v>
                </c:pt>
                <c:pt idx="75">
                  <c:v>89.885393538891705</c:v>
                </c:pt>
                <c:pt idx="76">
                  <c:v>89.885613630973353</c:v>
                </c:pt>
                <c:pt idx="77">
                  <c:v>89.885799315373703</c:v>
                </c:pt>
                <c:pt idx="78">
                  <c:v>89.885955971092883</c:v>
                </c:pt>
                <c:pt idx="79">
                  <c:v>89.886088136241824</c:v>
                </c:pt>
                <c:pt idx="80">
                  <c:v>89.88619963949192</c:v>
                </c:pt>
                <c:pt idx="81">
                  <c:v>89.886293710977654</c:v>
                </c:pt>
                <c:pt idx="82">
                  <c:v>89.886373075863474</c:v>
                </c:pt>
                <c:pt idx="83">
                  <c:v>89.88644003328443</c:v>
                </c:pt>
                <c:pt idx="84">
                  <c:v>89.886496522946786</c:v>
                </c:pt>
                <c:pt idx="85">
                  <c:v>89.886544181317362</c:v>
                </c:pt>
                <c:pt idx="86">
                  <c:v>89.886584389029153</c:v>
                </c:pt>
                <c:pt idx="87">
                  <c:v>89.886618310876116</c:v>
                </c:pt>
                <c:pt idx="88">
                  <c:v>89.886646929555724</c:v>
                </c:pt>
                <c:pt idx="89">
                  <c:v>89.886671074136487</c:v>
                </c:pt>
                <c:pt idx="90">
                  <c:v>89.886691444075254</c:v>
                </c:pt>
                <c:pt idx="91">
                  <c:v>89.886708629479813</c:v>
                </c:pt>
                <c:pt idx="92">
                  <c:v>89.886723128203769</c:v>
                </c:pt>
                <c:pt idx="93">
                  <c:v>89.886735360269029</c:v>
                </c:pt>
                <c:pt idx="94">
                  <c:v>89.886745680033528</c:v>
                </c:pt>
                <c:pt idx="95">
                  <c:v>89.886754386456744</c:v>
                </c:pt>
                <c:pt idx="96">
                  <c:v>89.886761731760402</c:v>
                </c:pt>
                <c:pt idx="97">
                  <c:v>89.886767928735168</c:v>
                </c:pt>
                <c:pt idx="98">
                  <c:v>89.886773156905107</c:v>
                </c:pt>
                <c:pt idx="99">
                  <c:v>89.886777567728402</c:v>
                </c:pt>
                <c:pt idx="100">
                  <c:v>89.886781288985006</c:v>
                </c:pt>
                <c:pt idx="101">
                  <c:v>89.886784428478407</c:v>
                </c:pt>
                <c:pt idx="102">
                  <c:v>89.88678707715863</c:v>
                </c:pt>
                <c:pt idx="103">
                  <c:v>89.886789311757013</c:v>
                </c:pt>
                <c:pt idx="104">
                  <c:v>89.886791197009089</c:v>
                </c:pt>
                <c:pt idx="105">
                  <c:v>89.88679278752997</c:v>
                </c:pt>
                <c:pt idx="106">
                  <c:v>89.886794129396506</c:v>
                </c:pt>
                <c:pt idx="107">
                  <c:v>89.886795261482106</c:v>
                </c:pt>
                <c:pt idx="108">
                  <c:v>89.886796216582908</c:v>
                </c:pt>
                <c:pt idx="109">
                  <c:v>89.886797022367858</c:v>
                </c:pt>
                <c:pt idx="110">
                  <c:v>89.886797702180274</c:v>
                </c:pt>
                <c:pt idx="111">
                  <c:v>89.886798275714099</c:v>
                </c:pt>
                <c:pt idx="112">
                  <c:v>89.886798759584408</c:v>
                </c:pt>
                <c:pt idx="113">
                  <c:v>89.886799167808775</c:v>
                </c:pt>
                <c:pt idx="114">
                  <c:v>89.886799512213301</c:v>
                </c:pt>
                <c:pt idx="115">
                  <c:v>89.886799802775286</c:v>
                </c:pt>
                <c:pt idx="116">
                  <c:v>89.886800047912217</c:v>
                </c:pt>
                <c:pt idx="117">
                  <c:v>89.886800254725614</c:v>
                </c:pt>
                <c:pt idx="118">
                  <c:v>89.886800429206801</c:v>
                </c:pt>
                <c:pt idx="119">
                  <c:v>89.886800576410437</c:v>
                </c:pt>
                <c:pt idx="120">
                  <c:v>89.886800700600972</c:v>
                </c:pt>
                <c:pt idx="121">
                  <c:v>89.886800805376154</c:v>
                </c:pt>
                <c:pt idx="122">
                  <c:v>89.886800893771294</c:v>
                </c:pt>
                <c:pt idx="123">
                  <c:v>89.88680096834716</c:v>
                </c:pt>
                <c:pt idx="124">
                  <c:v>89.886801031264199</c:v>
                </c:pt>
                <c:pt idx="125">
                  <c:v>89.88680108434508</c:v>
                </c:pt>
                <c:pt idx="126">
                  <c:v>89.886801129127562</c:v>
                </c:pt>
                <c:pt idx="127">
                  <c:v>89.886801166908967</c:v>
                </c:pt>
                <c:pt idx="128">
                  <c:v>89.8868011987838</c:v>
                </c:pt>
                <c:pt idx="129">
                  <c:v>89.886801225675484</c:v>
                </c:pt>
                <c:pt idx="130">
                  <c:v>89.886801248363042</c:v>
                </c:pt>
                <c:pt idx="131">
                  <c:v>89.886801267503742</c:v>
                </c:pt>
                <c:pt idx="132">
                  <c:v>89.886801283652076</c:v>
                </c:pt>
                <c:pt idx="133">
                  <c:v>89.886801297275852</c:v>
                </c:pt>
                <c:pt idx="134">
                  <c:v>89.886801308769762</c:v>
                </c:pt>
                <c:pt idx="135">
                  <c:v>89.886801318466766</c:v>
                </c:pt>
                <c:pt idx="136">
                  <c:v>89.886801326647785</c:v>
                </c:pt>
                <c:pt idx="137">
                  <c:v>89.886801333549826</c:v>
                </c:pt>
                <c:pt idx="138">
                  <c:v>89.886801339372838</c:v>
                </c:pt>
                <c:pt idx="139">
                  <c:v>89.886801344285502</c:v>
                </c:pt>
                <c:pt idx="140">
                  <c:v>89.88680134843014</c:v>
                </c:pt>
                <c:pt idx="141">
                  <c:v>89.886801351926835</c:v>
                </c:pt>
                <c:pt idx="142">
                  <c:v>89.886801354876866</c:v>
                </c:pt>
                <c:pt idx="143">
                  <c:v>89.886801357365712</c:v>
                </c:pt>
                <c:pt idx="144">
                  <c:v>89.886801359465466</c:v>
                </c:pt>
                <c:pt idx="145">
                  <c:v>89.886801361236948</c:v>
                </c:pt>
                <c:pt idx="146">
                  <c:v>89.886801362731489</c:v>
                </c:pt>
                <c:pt idx="147">
                  <c:v>89.886801363992376</c:v>
                </c:pt>
                <c:pt idx="148">
                  <c:v>89.886801365056144</c:v>
                </c:pt>
                <c:pt idx="149">
                  <c:v>89.886801365953602</c:v>
                </c:pt>
                <c:pt idx="150">
                  <c:v>89.886801366710756</c:v>
                </c:pt>
                <c:pt idx="151">
                  <c:v>89.886801367349548</c:v>
                </c:pt>
                <c:pt idx="152">
                  <c:v>89.886801367888467</c:v>
                </c:pt>
                <c:pt idx="153">
                  <c:v>89.886801368343143</c:v>
                </c:pt>
                <c:pt idx="154">
                  <c:v>89.886801368726736</c:v>
                </c:pt>
                <c:pt idx="155">
                  <c:v>89.88680136905036</c:v>
                </c:pt>
                <c:pt idx="156">
                  <c:v>89.886801369323393</c:v>
                </c:pt>
                <c:pt idx="157">
                  <c:v>89.886801369553737</c:v>
                </c:pt>
                <c:pt idx="158">
                  <c:v>89.886801369748071</c:v>
                </c:pt>
                <c:pt idx="159">
                  <c:v>89.886801369912021</c:v>
                </c:pt>
                <c:pt idx="160">
                  <c:v>89.886801370050335</c:v>
                </c:pt>
                <c:pt idx="161">
                  <c:v>89.886801370167035</c:v>
                </c:pt>
                <c:pt idx="162">
                  <c:v>89.886801370265488</c:v>
                </c:pt>
                <c:pt idx="163">
                  <c:v>89.88680137034855</c:v>
                </c:pt>
                <c:pt idx="164">
                  <c:v>89.886801370418624</c:v>
                </c:pt>
                <c:pt idx="165">
                  <c:v>89.886801370477741</c:v>
                </c:pt>
                <c:pt idx="166">
                  <c:v>89.886801370527621</c:v>
                </c:pt>
                <c:pt idx="167">
                  <c:v>89.8868013705697</c:v>
                </c:pt>
                <c:pt idx="168">
                  <c:v>89.886801370605198</c:v>
                </c:pt>
                <c:pt idx="169">
                  <c:v>89.886801370635155</c:v>
                </c:pt>
                <c:pt idx="170">
                  <c:v>89.886801370660422</c:v>
                </c:pt>
                <c:pt idx="171">
                  <c:v>89.886801370681738</c:v>
                </c:pt>
                <c:pt idx="172">
                  <c:v>89.886801370699729</c:v>
                </c:pt>
                <c:pt idx="173">
                  <c:v>89.886801370714906</c:v>
                </c:pt>
                <c:pt idx="174">
                  <c:v>89.88680137072771</c:v>
                </c:pt>
                <c:pt idx="175">
                  <c:v>89.88680137073851</c:v>
                </c:pt>
                <c:pt idx="176">
                  <c:v>89.886801370747619</c:v>
                </c:pt>
                <c:pt idx="177">
                  <c:v>89.886801370755308</c:v>
                </c:pt>
                <c:pt idx="178">
                  <c:v>89.886801370761788</c:v>
                </c:pt>
                <c:pt idx="179">
                  <c:v>89.886801370767259</c:v>
                </c:pt>
                <c:pt idx="180">
                  <c:v>89.886801370771877</c:v>
                </c:pt>
                <c:pt idx="181">
                  <c:v>89.886801370775771</c:v>
                </c:pt>
                <c:pt idx="182">
                  <c:v>89.886801370779054</c:v>
                </c:pt>
                <c:pt idx="183">
                  <c:v>89.886801370781825</c:v>
                </c:pt>
                <c:pt idx="184">
                  <c:v>89.88680137078417</c:v>
                </c:pt>
                <c:pt idx="185">
                  <c:v>89.886801370786145</c:v>
                </c:pt>
                <c:pt idx="186">
                  <c:v>89.886801370787808</c:v>
                </c:pt>
                <c:pt idx="187">
                  <c:v>89.886801370789215</c:v>
                </c:pt>
                <c:pt idx="188">
                  <c:v>89.886801370790394</c:v>
                </c:pt>
                <c:pt idx="189">
                  <c:v>89.886801370791389</c:v>
                </c:pt>
                <c:pt idx="190">
                  <c:v>89.886801370792227</c:v>
                </c:pt>
                <c:pt idx="191">
                  <c:v>89.886801370792938</c:v>
                </c:pt>
                <c:pt idx="192">
                  <c:v>89.886801370793535</c:v>
                </c:pt>
                <c:pt idx="193">
                  <c:v>89.886801370794046</c:v>
                </c:pt>
                <c:pt idx="194">
                  <c:v>89.886801370794473</c:v>
                </c:pt>
                <c:pt idx="195">
                  <c:v>89.886801370794828</c:v>
                </c:pt>
                <c:pt idx="196">
                  <c:v>89.886801370795126</c:v>
                </c:pt>
                <c:pt idx="197">
                  <c:v>89.886801370795382</c:v>
                </c:pt>
                <c:pt idx="198">
                  <c:v>89.886801370795595</c:v>
                </c:pt>
                <c:pt idx="199">
                  <c:v>89.88680137079578</c:v>
                </c:pt>
                <c:pt idx="200">
                  <c:v>89.886801370795936</c:v>
                </c:pt>
                <c:pt idx="201">
                  <c:v>89.886801370796064</c:v>
                </c:pt>
                <c:pt idx="202">
                  <c:v>89.886801370796178</c:v>
                </c:pt>
                <c:pt idx="203">
                  <c:v>89.886801370796277</c:v>
                </c:pt>
                <c:pt idx="204">
                  <c:v>89.886801370796348</c:v>
                </c:pt>
                <c:pt idx="205">
                  <c:v>89.88680137079642</c:v>
                </c:pt>
                <c:pt idx="206">
                  <c:v>89.886801370796476</c:v>
                </c:pt>
                <c:pt idx="207">
                  <c:v>89.886801370796519</c:v>
                </c:pt>
                <c:pt idx="208">
                  <c:v>89.886801370796562</c:v>
                </c:pt>
                <c:pt idx="209">
                  <c:v>89.88680137079659</c:v>
                </c:pt>
                <c:pt idx="210">
                  <c:v>89.886801370796618</c:v>
                </c:pt>
                <c:pt idx="211">
                  <c:v>89.886801370796647</c:v>
                </c:pt>
                <c:pt idx="212">
                  <c:v>89.886801370796661</c:v>
                </c:pt>
                <c:pt idx="213">
                  <c:v>89.886801370796675</c:v>
                </c:pt>
                <c:pt idx="214">
                  <c:v>89.88680137079669</c:v>
                </c:pt>
                <c:pt idx="215">
                  <c:v>89.886801370796704</c:v>
                </c:pt>
                <c:pt idx="216">
                  <c:v>89.886801370796718</c:v>
                </c:pt>
                <c:pt idx="217">
                  <c:v>89.886801370796732</c:v>
                </c:pt>
                <c:pt idx="218">
                  <c:v>89.886801370796746</c:v>
                </c:pt>
                <c:pt idx="219">
                  <c:v>89.886801370796746</c:v>
                </c:pt>
                <c:pt idx="220">
                  <c:v>89.886801370796746</c:v>
                </c:pt>
                <c:pt idx="221">
                  <c:v>89.886801370796746</c:v>
                </c:pt>
                <c:pt idx="222">
                  <c:v>89.886801370796746</c:v>
                </c:pt>
                <c:pt idx="223">
                  <c:v>89.886801370796746</c:v>
                </c:pt>
                <c:pt idx="224">
                  <c:v>89.886801370796746</c:v>
                </c:pt>
                <c:pt idx="225">
                  <c:v>89.886801370796746</c:v>
                </c:pt>
                <c:pt idx="226">
                  <c:v>89.886801370796746</c:v>
                </c:pt>
                <c:pt idx="227">
                  <c:v>89.886801370796746</c:v>
                </c:pt>
                <c:pt idx="228">
                  <c:v>89.886801370796746</c:v>
                </c:pt>
                <c:pt idx="229">
                  <c:v>89.886801370796746</c:v>
                </c:pt>
                <c:pt idx="230">
                  <c:v>89.886801370796746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7F-4324-A87A-8C8D246DD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  <a:endPara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  <a:p>
            <a:pPr>
              <a:defRPr/>
            </a:pPr>
            <a:r>
              <a:rPr lang="en-US" altLang="ja-JP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K</a:t>
            </a: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自体がロジスティック成長するとき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各種成長曲線!$BI$16</c:f>
              <c:strCache>
                <c:ptCount val="1"/>
                <c:pt idx="0">
                  <c:v>Kの変化率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各種成長曲線!$AH$18:$AH$247</c:f>
              <c:numCache>
                <c:formatCode>#,##0_);[Red]\(#,##0\)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各種成長曲線!$AJ$18:$AJ$247</c:f>
              <c:numCache>
                <c:formatCode>0.000%</c:formatCode>
                <c:ptCount val="230"/>
                <c:pt idx="0">
                  <c:v>2.3582658408765056E-3</c:v>
                </c:pt>
                <c:pt idx="1">
                  <c:v>4.4971774861856401E-3</c:v>
                </c:pt>
                <c:pt idx="2">
                  <c:v>6.4462453675347428E-3</c:v>
                </c:pt>
                <c:pt idx="3">
                  <c:v>8.2298536702980866E-3</c:v>
                </c:pt>
                <c:pt idx="4">
                  <c:v>9.8683345862745093E-3</c:v>
                </c:pt>
                <c:pt idx="5">
                  <c:v>1.137878173642114E-2</c:v>
                </c:pt>
                <c:pt idx="6">
                  <c:v>1.2775674109800296E-2</c:v>
                </c:pt>
                <c:pt idx="7">
                  <c:v>1.4071360316192877E-2</c:v>
                </c:pt>
                <c:pt idx="8">
                  <c:v>1.5276438479735477E-2</c:v>
                </c:pt>
                <c:pt idx="9">
                  <c:v>1.6400057209868268E-2</c:v>
                </c:pt>
                <c:pt idx="10">
                  <c:v>1.7450156214274808E-2</c:v>
                </c:pt>
                <c:pt idx="11">
                  <c:v>1.8433660273161755E-2</c:v>
                </c:pt>
                <c:pt idx="12">
                  <c:v>1.935663683069332E-2</c:v>
                </c:pt>
                <c:pt idx="13">
                  <c:v>2.0224424952178525E-2</c:v>
                </c:pt>
                <c:pt idx="14">
                  <c:v>2.104174155936786E-2</c:v>
                </c:pt>
                <c:pt idx="15">
                  <c:v>2.1812769496720806E-2</c:v>
                </c:pt>
                <c:pt idx="16">
                  <c:v>2.2541230964777316E-2</c:v>
                </c:pt>
                <c:pt idx="17">
                  <c:v>2.3230449089173263E-2</c:v>
                </c:pt>
                <c:pt idx="18">
                  <c:v>2.3883399809213886E-2</c:v>
                </c:pt>
                <c:pt idx="19">
                  <c:v>2.4502755820934082E-2</c:v>
                </c:pt>
                <c:pt idx="20">
                  <c:v>2.509092396208442E-2</c:v>
                </c:pt>
                <c:pt idx="21">
                  <c:v>2.5650077155552543E-2</c:v>
                </c:pt>
                <c:pt idx="22">
                  <c:v>2.6182181815037529E-2</c:v>
                </c:pt>
                <c:pt idx="23">
                  <c:v>2.6689021448726296E-2</c:v>
                </c:pt>
                <c:pt idx="24">
                  <c:v>2.7172217063083787E-2</c:v>
                </c:pt>
                <c:pt idx="25">
                  <c:v>2.763324486200084E-2</c:v>
                </c:pt>
                <c:pt idx="26">
                  <c:v>2.8073451650583742E-2</c:v>
                </c:pt>
                <c:pt idx="27">
                  <c:v>2.8494068283382957E-2</c:v>
                </c:pt>
                <c:pt idx="28">
                  <c:v>2.8896221440387448E-2</c:v>
                </c:pt>
                <c:pt idx="29">
                  <c:v>2.9280943968009648E-2</c:v>
                </c:pt>
                <c:pt idx="30">
                  <c:v>2.964918398446802E-2</c:v>
                </c:pt>
                <c:pt idx="31">
                  <c:v>3.0001812917823511E-2</c:v>
                </c:pt>
                <c:pt idx="32">
                  <c:v>3.0339632619154223E-2</c:v>
                </c:pt>
                <c:pt idx="33">
                  <c:v>3.066338167194611E-2</c:v>
                </c:pt>
                <c:pt idx="34">
                  <c:v>3.0973741000934741E-2</c:v>
                </c:pt>
                <c:pt idx="35">
                  <c:v>3.1271338868697367E-2</c:v>
                </c:pt>
                <c:pt idx="36">
                  <c:v>3.1556755335754208E-2</c:v>
                </c:pt>
                <c:pt idx="37">
                  <c:v>3.1830526249375199E-2</c:v>
                </c:pt>
                <c:pt idx="38">
                  <c:v>3.2093146817351613E-2</c:v>
                </c:pt>
                <c:pt idx="39">
                  <c:v>3.234507481542577E-2</c:v>
                </c:pt>
                <c:pt idx="40">
                  <c:v>3.2586733470626697E-2</c:v>
                </c:pt>
                <c:pt idx="41">
                  <c:v>3.2818514057271216E-2</c:v>
                </c:pt>
                <c:pt idx="42">
                  <c:v>3.3040778237694149E-2</c:v>
                </c:pt>
                <c:pt idx="43">
                  <c:v>3.3253860175740016E-2</c:v>
                </c:pt>
                <c:pt idx="44">
                  <c:v>3.3458068447595961E-2</c:v>
                </c:pt>
                <c:pt idx="45">
                  <c:v>3.3653687771557785E-2</c:v>
                </c:pt>
                <c:pt idx="46">
                  <c:v>3.3840980575753896E-2</c:v>
                </c:pt>
                <c:pt idx="47">
                  <c:v>3.4020188420618741E-2</c:v>
                </c:pt>
                <c:pt idx="48">
                  <c:v>3.4191533290985697E-2</c:v>
                </c:pt>
                <c:pt idx="49">
                  <c:v>3.4355218770985477E-2</c:v>
                </c:pt>
                <c:pt idx="50">
                  <c:v>3.4511431113486785E-2</c:v>
                </c:pt>
                <c:pt idx="51">
                  <c:v>3.4660340214539662E-2</c:v>
                </c:pt>
                <c:pt idx="52">
                  <c:v>3.480210050218098E-2</c:v>
                </c:pt>
                <c:pt idx="53">
                  <c:v>3.4936851747991021E-2</c:v>
                </c:pt>
                <c:pt idx="54">
                  <c:v>3.5064719808949416E-2</c:v>
                </c:pt>
                <c:pt idx="55">
                  <c:v>3.5185817306398533E-2</c:v>
                </c:pt>
                <c:pt idx="56">
                  <c:v>3.5300244248276637E-2</c:v>
                </c:pt>
                <c:pt idx="57">
                  <c:v>3.5408088600224798E-2</c:v>
                </c:pt>
                <c:pt idx="58">
                  <c:v>3.5509426810669258E-2</c:v>
                </c:pt>
                <c:pt idx="59">
                  <c:v>3.5604324294560362E-2</c:v>
                </c:pt>
                <c:pt idx="60">
                  <c:v>3.5692835880065665E-2</c:v>
                </c:pt>
                <c:pt idx="61">
                  <c:v>3.5775006222193949E-2</c:v>
                </c:pt>
                <c:pt idx="62">
                  <c:v>3.5850870187040147E-2</c:v>
                </c:pt>
                <c:pt idx="63">
                  <c:v>3.5920453210094752E-2</c:v>
                </c:pt>
                <c:pt idx="64">
                  <c:v>3.5983771631851798E-2</c:v>
                </c:pt>
                <c:pt idx="65">
                  <c:v>3.6040833013764026E-2</c:v>
                </c:pt>
                <c:pt idx="66">
                  <c:v>3.6091636437440115E-2</c:v>
                </c:pt>
                <c:pt idx="67">
                  <c:v>3.6136172789843886E-2</c:v>
                </c:pt>
                <c:pt idx="68">
                  <c:v>3.6174425037145824E-2</c:v>
                </c:pt>
                <c:pt idx="69">
                  <c:v>3.620636848977786E-2</c:v>
                </c:pt>
                <c:pt idx="70">
                  <c:v>3.6231971061170737E-2</c:v>
                </c:pt>
                <c:pt idx="71">
                  <c:v>3.6251193522578745E-2</c:v>
                </c:pt>
                <c:pt idx="72">
                  <c:v>3.6263989756348772E-2</c:v>
                </c:pt>
                <c:pt idx="73">
                  <c:v>3.627030700994089E-2</c:v>
                </c:pt>
                <c:pt idx="74">
                  <c:v>3.6270086152970477E-2</c:v>
                </c:pt>
                <c:pt idx="75">
                  <c:v>3.6263261939507907E-2</c:v>
                </c:pt>
                <c:pt idx="76">
                  <c:v>3.6249763277838375E-2</c:v>
                </c:pt>
                <c:pt idx="77">
                  <c:v>3.622951350986111E-2</c:v>
                </c:pt>
                <c:pt idx="78">
                  <c:v>3.6202430702267072E-2</c:v>
                </c:pt>
                <c:pt idx="79">
                  <c:v>3.6168427951608545E-2</c:v>
                </c:pt>
                <c:pt idx="80">
                  <c:v>3.6127413705331776E-2</c:v>
                </c:pt>
                <c:pt idx="81">
                  <c:v>3.6079292100796502E-2</c:v>
                </c:pt>
                <c:pt idx="82">
                  <c:v>3.6023963324251819E-2</c:v>
                </c:pt>
                <c:pt idx="83">
                  <c:v>3.5961323991675224E-2</c:v>
                </c:pt>
                <c:pt idx="84">
                  <c:v>3.5891267553292187E-2</c:v>
                </c:pt>
                <c:pt idx="85">
                  <c:v>3.581368472350803E-2</c:v>
                </c:pt>
                <c:pt idx="86">
                  <c:v>3.5728463937861832E-2</c:v>
                </c:pt>
                <c:pt idx="87">
                  <c:v>3.5635491838484856E-2</c:v>
                </c:pt>
                <c:pt idx="88">
                  <c:v>3.5534653789384377E-2</c:v>
                </c:pt>
                <c:pt idx="89">
                  <c:v>3.5425834422701058E-2</c:v>
                </c:pt>
                <c:pt idx="90">
                  <c:v>3.5308918216877712E-2</c:v>
                </c:pt>
                <c:pt idx="91">
                  <c:v>3.5183790107448584E-2</c:v>
                </c:pt>
                <c:pt idx="92">
                  <c:v>3.5050336130897662E-2</c:v>
                </c:pt>
                <c:pt idx="93">
                  <c:v>3.4908444101743749E-2</c:v>
                </c:pt>
                <c:pt idx="94">
                  <c:v>3.4758004322689912E-2</c:v>
                </c:pt>
                <c:pt idx="95">
                  <c:v>3.4598910327325968E-2</c:v>
                </c:pt>
                <c:pt idx="96">
                  <c:v>3.443105965448795E-2</c:v>
                </c:pt>
                <c:pt idx="97">
                  <c:v>3.4254354652970227E-2</c:v>
                </c:pt>
                <c:pt idx="98">
                  <c:v>3.4068703314844094E-2</c:v>
                </c:pt>
                <c:pt idx="99">
                  <c:v>3.3874020135167077E-2</c:v>
                </c:pt>
                <c:pt idx="100">
                  <c:v>3.3670226995378597E-2</c:v>
                </c:pt>
                <c:pt idx="101">
                  <c:v>3.3457254067162795E-2</c:v>
                </c:pt>
                <c:pt idx="102">
                  <c:v>3.3235040733023052E-2</c:v>
                </c:pt>
                <c:pt idx="103">
                  <c:v>3.3003536519279078E-2</c:v>
                </c:pt>
                <c:pt idx="104">
                  <c:v>3.2762702036635255E-2</c:v>
                </c:pt>
                <c:pt idx="105">
                  <c:v>3.2512509922927764E-2</c:v>
                </c:pt>
                <c:pt idx="106">
                  <c:v>3.2252945782110354E-2</c:v>
                </c:pt>
                <c:pt idx="107">
                  <c:v>3.1984009113011233E-2</c:v>
                </c:pt>
                <c:pt idx="108">
                  <c:v>3.1705714220893931E-2</c:v>
                </c:pt>
                <c:pt idx="109">
                  <c:v>3.1418091104388063E-2</c:v>
                </c:pt>
                <c:pt idx="110">
                  <c:v>3.1121186309934833E-2</c:v>
                </c:pt>
                <c:pt idx="111">
                  <c:v>3.0815063745530502E-2</c:v>
                </c:pt>
                <c:pt idx="112">
                  <c:v>3.0499805445255043E-2</c:v>
                </c:pt>
                <c:pt idx="113">
                  <c:v>3.0175512275863195E-2</c:v>
                </c:pt>
                <c:pt idx="114">
                  <c:v>2.9842304576588975E-2</c:v>
                </c:pt>
                <c:pt idx="115">
                  <c:v>2.9500322723299784E-2</c:v>
                </c:pt>
                <c:pt idx="116">
                  <c:v>2.9149727608226719E-2</c:v>
                </c:pt>
                <c:pt idx="117">
                  <c:v>2.8790701026716881E-2</c:v>
                </c:pt>
                <c:pt idx="118">
                  <c:v>2.8423445962797146E-2</c:v>
                </c:pt>
                <c:pt idx="119">
                  <c:v>2.8048186765820837E-2</c:v>
                </c:pt>
                <c:pt idx="120">
                  <c:v>2.766516921108883E-2</c:v>
                </c:pt>
                <c:pt idx="121">
                  <c:v>2.7274660438095778E-2</c:v>
                </c:pt>
                <c:pt idx="122">
                  <c:v>2.687694876095505E-2</c:v>
                </c:pt>
                <c:pt idx="123">
                  <c:v>2.6472343346582074E-2</c:v>
                </c:pt>
                <c:pt idx="124">
                  <c:v>2.6061173757380301E-2</c:v>
                </c:pt>
                <c:pt idx="125">
                  <c:v>2.56437893564457E-2</c:v>
                </c:pt>
                <c:pt idx="126">
                  <c:v>2.5220558574678802E-2</c:v>
                </c:pt>
                <c:pt idx="127">
                  <c:v>2.4791868040652001E-2</c:v>
                </c:pt>
                <c:pt idx="128">
                  <c:v>2.4358121575600359E-2</c:v>
                </c:pt>
                <c:pt idx="129">
                  <c:v>2.3919739057459557E-2</c:v>
                </c:pt>
                <c:pt idx="130">
                  <c:v>2.347715515945463E-2</c:v>
                </c:pt>
                <c:pt idx="131">
                  <c:v>2.3030817970296193E-2</c:v>
                </c:pt>
                <c:pt idx="132">
                  <c:v>2.2581187504562759E-2</c:v>
                </c:pt>
                <c:pt idx="133">
                  <c:v>2.2128734113299339E-2</c:v>
                </c:pt>
                <c:pt idx="134">
                  <c:v>2.1673936806206662E-2</c:v>
                </c:pt>
                <c:pt idx="135">
                  <c:v>2.1217281498024664E-2</c:v>
                </c:pt>
                <c:pt idx="136">
                  <c:v>2.0759259192787091E-2</c:v>
                </c:pt>
                <c:pt idx="137">
                  <c:v>2.0300364120519152E-2</c:v>
                </c:pt>
                <c:pt idx="138">
                  <c:v>1.9841091841660125E-2</c:v>
                </c:pt>
                <c:pt idx="139">
                  <c:v>1.9381937334985295E-2</c:v>
                </c:pt>
                <c:pt idx="140">
                  <c:v>1.8923393085074295E-2</c:v>
                </c:pt>
                <c:pt idx="141">
                  <c:v>1.8465947185420665E-2</c:v>
                </c:pt>
                <c:pt idx="142">
                  <c:v>1.8010081473091029E-2</c:v>
                </c:pt>
                <c:pt idx="143">
                  <c:v>1.7556269710428E-2</c:v>
                </c:pt>
                <c:pt idx="144">
                  <c:v>1.7104975828663348E-2</c:v>
                </c:pt>
                <c:pt idx="145">
                  <c:v>1.6656652247466899E-2</c:v>
                </c:pt>
                <c:pt idx="146">
                  <c:v>1.6211738283430418E-2</c:v>
                </c:pt>
                <c:pt idx="147">
                  <c:v>1.5770658659292315E-2</c:v>
                </c:pt>
                <c:pt idx="148">
                  <c:v>1.5333822124367215E-2</c:v>
                </c:pt>
                <c:pt idx="149">
                  <c:v>1.4901620195192141E-2</c:v>
                </c:pt>
                <c:pt idx="150">
                  <c:v>1.4474426023855361E-2</c:v>
                </c:pt>
                <c:pt idx="151">
                  <c:v>1.4052593399868633E-2</c:v>
                </c:pt>
                <c:pt idx="152">
                  <c:v>1.3636455889821793E-2</c:v>
                </c:pt>
                <c:pt idx="153">
                  <c:v>1.3226326117414007E-2</c:v>
                </c:pt>
                <c:pt idx="154">
                  <c:v>1.2822495184868171E-2</c:v>
                </c:pt>
                <c:pt idx="155">
                  <c:v>1.242523223517805E-2</c:v>
                </c:pt>
                <c:pt idx="156">
                  <c:v>1.2034784153174273E-2</c:v>
                </c:pt>
                <c:pt idx="157">
                  <c:v>1.1651375402024594E-2</c:v>
                </c:pt>
                <c:pt idx="158">
                  <c:v>1.1275207990528799E-2</c:v>
                </c:pt>
                <c:pt idx="159">
                  <c:v>1.0906461565452035E-2</c:v>
                </c:pt>
                <c:pt idx="160">
                  <c:v>1.0545293622155234E-2</c:v>
                </c:pt>
                <c:pt idx="161">
                  <c:v>1.0191839825949098E-2</c:v>
                </c:pt>
                <c:pt idx="162">
                  <c:v>9.8462144359184982E-3</c:v>
                </c:pt>
                <c:pt idx="163">
                  <c:v>9.5085108224355151E-3</c:v>
                </c:pt>
                <c:pt idx="164">
                  <c:v>9.1788020691945249E-3</c:v>
                </c:pt>
                <c:pt idx="165">
                  <c:v>8.8571416503733322E-3</c:v>
                </c:pt>
                <c:pt idx="166">
                  <c:v>8.5435641734141147E-3</c:v>
                </c:pt>
                <c:pt idx="167">
                  <c:v>8.2380861779497976E-3</c:v>
                </c:pt>
                <c:pt idx="168">
                  <c:v>7.9407069815398083E-3</c:v>
                </c:pt>
                <c:pt idx="169">
                  <c:v>7.6514095631196712E-3</c:v>
                </c:pt>
                <c:pt idx="170">
                  <c:v>7.3701614754010077E-3</c:v>
                </c:pt>
                <c:pt idx="171">
                  <c:v>7.0969157778731501E-3</c:v>
                </c:pt>
                <c:pt idx="172">
                  <c:v>6.8316119825207224E-3</c:v>
                </c:pt>
                <c:pt idx="173">
                  <c:v>6.5741770049011885E-3</c:v>
                </c:pt>
                <c:pt idx="174">
                  <c:v>6.3245261137808099E-3</c:v>
                </c:pt>
                <c:pt idx="175">
                  <c:v>6.0825638731174308E-3</c:v>
                </c:pt>
                <c:pt idx="176">
                  <c:v>5.8481850707737624E-3</c:v>
                </c:pt>
                <c:pt idx="177">
                  <c:v>5.6212756289549725E-3</c:v>
                </c:pt>
                <c:pt idx="178">
                  <c:v>5.4017134919601252E-3</c:v>
                </c:pt>
                <c:pt idx="179">
                  <c:v>5.1893694874323229E-3</c:v>
                </c:pt>
                <c:pt idx="180">
                  <c:v>4.9841081578560842E-3</c:v>
                </c:pt>
                <c:pt idx="181">
                  <c:v>4.7857885596055E-3</c:v>
                </c:pt>
                <c:pt idx="182">
                  <c:v>4.5942650273554922E-3</c:v>
                </c:pt>
                <c:pt idx="183">
                  <c:v>4.409387902166384E-3</c:v>
                </c:pt>
                <c:pt idx="184">
                  <c:v>4.2310042219920402E-3</c:v>
                </c:pt>
                <c:pt idx="185">
                  <c:v>4.0589583737883767E-3</c:v>
                </c:pt>
                <c:pt idx="186">
                  <c:v>3.8930927067702139E-3</c:v>
                </c:pt>
                <c:pt idx="187">
                  <c:v>3.7332481067135054E-3</c:v>
                </c:pt>
                <c:pt idx="188">
                  <c:v>3.5792645314962498E-3</c:v>
                </c:pt>
                <c:pt idx="189">
                  <c:v>3.4309815083503354E-3</c:v>
                </c:pt>
                <c:pt idx="190">
                  <c:v>3.2882385935238379E-3</c:v>
                </c:pt>
                <c:pt idx="191">
                  <c:v>3.1508757952559479E-3</c:v>
                </c:pt>
                <c:pt idx="192">
                  <c:v>3.0187339611402616E-3</c:v>
                </c:pt>
                <c:pt idx="193">
                  <c:v>2.8916551310876454E-3</c:v>
                </c:pt>
                <c:pt idx="194">
                  <c:v>2.7694828572173424E-3</c:v>
                </c:pt>
                <c:pt idx="195">
                  <c:v>2.6520624920924351E-3</c:v>
                </c:pt>
                <c:pt idx="196">
                  <c:v>2.5392414467808847E-3</c:v>
                </c:pt>
                <c:pt idx="197">
                  <c:v>2.4308694202692708E-3</c:v>
                </c:pt>
                <c:pt idx="198">
                  <c:v>2.326798601785572E-3</c:v>
                </c:pt>
                <c:pt idx="199">
                  <c:v>2.226883847594981E-3</c:v>
                </c:pt>
                <c:pt idx="200">
                  <c:v>2.1309828338304188E-3</c:v>
                </c:pt>
                <c:pt idx="201">
                  <c:v>2.0389561869081827E-3</c:v>
                </c:pt>
                <c:pt idx="202">
                  <c:v>1.9506675930446328E-3</c:v>
                </c:pt>
                <c:pt idx="203">
                  <c:v>1.8659838883628842E-3</c:v>
                </c:pt>
                <c:pt idx="204">
                  <c:v>1.7847751310332068E-3</c:v>
                </c:pt>
                <c:pt idx="205">
                  <c:v>1.7069146568393265E-3</c:v>
                </c:pt>
                <c:pt idx="206">
                  <c:v>1.6322791195163781E-3</c:v>
                </c:pt>
                <c:pt idx="207">
                  <c:v>1.5607485171436008E-3</c:v>
                </c:pt>
                <c:pt idx="208">
                  <c:v>1.4922062058171483E-3</c:v>
                </c:pt>
                <c:pt idx="209">
                  <c:v>1.4265389017719175E-3</c:v>
                </c:pt>
                <c:pt idx="210">
                  <c:v>1.3636366730497076E-3</c:v>
                </c:pt>
                <c:pt idx="211">
                  <c:v>1.3033929217607665E-3</c:v>
                </c:pt>
                <c:pt idx="212">
                  <c:v>1.2457043579122021E-3</c:v>
                </c:pt>
                <c:pt idx="213">
                  <c:v>1.1904709657238348E-3</c:v>
                </c:pt>
                <c:pt idx="214">
                  <c:v>1.1375959632893417E-3</c:v>
                </c:pt>
                <c:pt idx="215">
                  <c:v>1.086985756379891E-3</c:v>
                </c:pt>
                <c:pt idx="216">
                  <c:v>1.038549887134537E-3</c:v>
                </c:pt>
                <c:pt idx="217">
                  <c:v>9.9220097832544664E-4</c:v>
                </c:pt>
                <c:pt idx="218">
                  <c:v>9.4785467383235139E-4</c:v>
                </c:pt>
                <c:pt idx="219">
                  <c:v>9.0542957591290506E-4</c:v>
                </c:pt>
                <c:pt idx="220">
                  <c:v>8.6484717980582092E-4</c:v>
                </c:pt>
                <c:pt idx="221">
                  <c:v>8.2603180616062672E-4</c:v>
                </c:pt>
                <c:pt idx="222">
                  <c:v>7.8891053174253822E-4</c:v>
                </c:pt>
                <c:pt idx="223">
                  <c:v>7.5341311882287242E-4</c:v>
                </c:pt>
                <c:pt idx="224">
                  <c:v>7.1947194362523162E-4</c:v>
                </c:pt>
                <c:pt idx="225">
                  <c:v>6.8702192416547202E-4</c:v>
                </c:pt>
                <c:pt idx="226">
                  <c:v>6.5600044778678487E-4</c:v>
                </c:pt>
                <c:pt idx="227">
                  <c:v>6.2634729866126962E-4</c:v>
                </c:pt>
                <c:pt idx="228">
                  <c:v>5.9800458550331149E-4</c:v>
                </c:pt>
                <c:pt idx="229">
                  <c:v>5.7091666970766441E-4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08-443A-81B6-9748D5D8394C}"/>
            </c:ext>
          </c:extLst>
        </c:ser>
        <c:ser>
          <c:idx val="0"/>
          <c:order val="1"/>
          <c:tx>
            <c:strRef>
              <c:f>各種成長曲線!$AP$16</c:f>
              <c:strCache>
                <c:ptCount val="1"/>
                <c:pt idx="0">
                  <c:v>ｘの変化率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各種成長曲線!$AH$18:$AH$247</c:f>
              <c:numCache>
                <c:formatCode>#,##0_);[Red]\(#,##0\)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各種成長曲線!$AP$18:$AP$247</c:f>
              <c:numCache>
                <c:formatCode>0.000%</c:formatCode>
                <c:ptCount val="230"/>
                <c:pt idx="0">
                  <c:v>4.9500000000000099E-2</c:v>
                </c:pt>
                <c:pt idx="1">
                  <c:v>4.947524999999995E-2</c:v>
                </c:pt>
                <c:pt idx="2">
                  <c:v>4.9449287862562551E-2</c:v>
                </c:pt>
                <c:pt idx="3">
                  <c:v>4.9422055539548898E-2</c:v>
                </c:pt>
                <c:pt idx="4">
                  <c:v>4.9393492336325839E-2</c:v>
                </c:pt>
                <c:pt idx="5">
                  <c:v>4.9363534804688088E-2</c:v>
                </c:pt>
                <c:pt idx="6">
                  <c:v>4.9332116632867441E-2</c:v>
                </c:pt>
                <c:pt idx="7">
                  <c:v>4.9299168532702858E-2</c:v>
                </c:pt>
                <c:pt idx="8">
                  <c:v>4.9264618124083559E-2</c:v>
                </c:pt>
                <c:pt idx="9">
                  <c:v>4.9228389816791167E-2</c:v>
                </c:pt>
                <c:pt idx="10">
                  <c:v>4.9190404689905529E-2</c:v>
                </c:pt>
                <c:pt idx="11">
                  <c:v>4.9150580368966995E-2</c:v>
                </c:pt>
                <c:pt idx="12">
                  <c:v>4.9108830901124889E-2</c:v>
                </c:pt>
                <c:pt idx="13">
                  <c:v>4.9065066628543888E-2</c:v>
                </c:pt>
                <c:pt idx="14">
                  <c:v>4.9019194060380272E-2</c:v>
                </c:pt>
                <c:pt idx="15">
                  <c:v>4.8971115743690403E-2</c:v>
                </c:pt>
                <c:pt idx="16">
                  <c:v>4.8920730133687855E-2</c:v>
                </c:pt>
                <c:pt idx="17">
                  <c:v>4.8867931463816502E-2</c:v>
                </c:pt>
                <c:pt idx="18">
                  <c:v>4.8812609616177963E-2</c:v>
                </c:pt>
                <c:pt idx="19">
                  <c:v>4.8754649992910452E-2</c:v>
                </c:pt>
                <c:pt idx="20">
                  <c:v>4.8693933389196031E-2</c:v>
                </c:pt>
                <c:pt idx="21">
                  <c:v>4.8630335868647713E-2</c:v>
                </c:pt>
                <c:pt idx="22">
                  <c:v>4.8563728641912836E-2</c:v>
                </c:pt>
                <c:pt idx="23">
                  <c:v>4.849397794942252E-2</c:v>
                </c:pt>
                <c:pt idx="24">
                  <c:v>4.8420944949310596E-2</c:v>
                </c:pt>
                <c:pt idx="25">
                  <c:v>4.834448561162917E-2</c:v>
                </c:pt>
                <c:pt idx="26">
                  <c:v>4.8264450620100784E-2</c:v>
                </c:pt>
                <c:pt idx="27">
                  <c:v>4.8180685282755889E-2</c:v>
                </c:pt>
                <c:pt idx="28">
                  <c:v>4.8093029452933957E-2</c:v>
                </c:pt>
                <c:pt idx="29">
                  <c:v>4.8001317462248123E-2</c:v>
                </c:pt>
                <c:pt idx="30">
                  <c:v>4.7905378067247109E-2</c:v>
                </c:pt>
                <c:pt idx="31">
                  <c:v>4.7805034411650744E-2</c:v>
                </c:pt>
                <c:pt idx="32">
                  <c:v>4.7700104006167393E-2</c:v>
                </c:pt>
                <c:pt idx="33">
                  <c:v>4.7590398728058037E-2</c:v>
                </c:pt>
                <c:pt idx="34">
                  <c:v>4.7475724842750734E-2</c:v>
                </c:pt>
                <c:pt idx="35">
                  <c:v>4.7355883049957845E-2</c:v>
                </c:pt>
                <c:pt idx="36">
                  <c:v>4.7230668556901279E-2</c:v>
                </c:pt>
                <c:pt idx="37">
                  <c:v>4.7099871181388059E-2</c:v>
                </c:pt>
                <c:pt idx="38">
                  <c:v>4.6963275487621865E-2</c:v>
                </c:pt>
                <c:pt idx="39">
                  <c:v>4.6820660957767088E-2</c:v>
                </c:pt>
                <c:pt idx="40">
                  <c:v>4.6671802202400969E-2</c:v>
                </c:pt>
                <c:pt idx="41">
                  <c:v>4.6516469213100903E-2</c:v>
                </c:pt>
                <c:pt idx="42">
                  <c:v>4.6354427660499187E-2</c:v>
                </c:pt>
                <c:pt idx="43">
                  <c:v>4.6185439241206688E-2</c:v>
                </c:pt>
                <c:pt idx="44">
                  <c:v>4.6009262077049556E-2</c:v>
                </c:pt>
                <c:pt idx="45">
                  <c:v>4.5825651170071716E-2</c:v>
                </c:pt>
                <c:pt idx="46">
                  <c:v>4.5634358916729345E-2</c:v>
                </c:pt>
                <c:pt idx="47">
                  <c:v>4.5435135684633692E-2</c:v>
                </c:pt>
                <c:pt idx="48">
                  <c:v>4.5227730455083034E-2</c:v>
                </c:pt>
                <c:pt idx="49">
                  <c:v>4.5011891534446541E-2</c:v>
                </c:pt>
                <c:pt idx="50">
                  <c:v>4.4787367337233062E-2</c:v>
                </c:pt>
                <c:pt idx="51">
                  <c:v>4.4553907243371507E-2</c:v>
                </c:pt>
                <c:pt idx="52">
                  <c:v>4.4311262531853975E-2</c:v>
                </c:pt>
                <c:pt idx="53">
                  <c:v>4.4059187392428124E-2</c:v>
                </c:pt>
                <c:pt idx="54">
                  <c:v>4.3797440016487832E-2</c:v>
                </c:pt>
                <c:pt idx="55">
                  <c:v>4.3525783767661322E-2</c:v>
                </c:pt>
                <c:pt idx="56">
                  <c:v>4.3243988431867421E-2</c:v>
                </c:pt>
                <c:pt idx="57">
                  <c:v>4.2951831545769627E-2</c:v>
                </c:pt>
                <c:pt idx="58">
                  <c:v>4.2649099801617317E-2</c:v>
                </c:pt>
                <c:pt idx="59">
                  <c:v>4.2335590525424689E-2</c:v>
                </c:pt>
                <c:pt idx="60">
                  <c:v>4.2011113224289916E-2</c:v>
                </c:pt>
                <c:pt idx="61">
                  <c:v>4.1675491197419604E-2</c:v>
                </c:pt>
                <c:pt idx="62">
                  <c:v>4.1328563204094754E-2</c:v>
                </c:pt>
                <c:pt idx="63">
                  <c:v>4.097018518040485E-2</c:v>
                </c:pt>
                <c:pt idx="64">
                  <c:v>4.0600231995101217E-2</c:v>
                </c:pt>
                <c:pt idx="65">
                  <c:v>4.0218599233402298E-2</c:v>
                </c:pt>
                <c:pt idx="66">
                  <c:v>3.9825204996029179E-2</c:v>
                </c:pt>
                <c:pt idx="67">
                  <c:v>3.9419991699203516E-2</c:v>
                </c:pt>
                <c:pt idx="68">
                  <c:v>3.9002927859808564E-2</c:v>
                </c:pt>
                <c:pt idx="69">
                  <c:v>3.8574009848455562E-2</c:v>
                </c:pt>
                <c:pt idx="70">
                  <c:v>3.813326359182144E-2</c:v>
                </c:pt>
                <c:pt idx="71">
                  <c:v>3.7680746204393843E-2</c:v>
                </c:pt>
                <c:pt idx="72">
                  <c:v>3.7216547528693973E-2</c:v>
                </c:pt>
                <c:pt idx="73">
                  <c:v>3.6740791562214818E-2</c:v>
                </c:pt>
                <c:pt idx="74">
                  <c:v>3.625363774872227E-2</c:v>
                </c:pt>
                <c:pt idx="75">
                  <c:v>3.5755282111301724E-2</c:v>
                </c:pt>
                <c:pt idx="76">
                  <c:v>3.5245958204595439E-2</c:v>
                </c:pt>
                <c:pt idx="77">
                  <c:v>3.4725937864125769E-2</c:v>
                </c:pt>
                <c:pt idx="78">
                  <c:v>3.4195531731462489E-2</c:v>
                </c:pt>
                <c:pt idx="79">
                  <c:v>3.365508953528689E-2</c:v>
                </c:pt>
                <c:pt idx="80">
                  <c:v>3.3105000110150662E-2</c:v>
                </c:pt>
                <c:pt idx="81">
                  <c:v>3.2545691136936346E-2</c:v>
                </c:pt>
                <c:pt idx="82">
                  <c:v>3.1977628591670304E-2</c:v>
                </c:pt>
                <c:pt idx="83">
                  <c:v>3.1401315892433536E-2</c:v>
                </c:pt>
                <c:pt idx="84">
                  <c:v>3.0817292737588386E-2</c:v>
                </c:pt>
                <c:pt idx="85">
                  <c:v>3.0226133632383165E-2</c:v>
                </c:pt>
                <c:pt idx="86">
                  <c:v>2.9628446105126702E-2</c:v>
                </c:pt>
                <c:pt idx="87">
                  <c:v>2.9024868618474659E-2</c:v>
                </c:pt>
                <c:pt idx="88">
                  <c:v>2.8416068185870665E-2</c:v>
                </c:pt>
                <c:pt idx="89">
                  <c:v>2.7802737707721237E-2</c:v>
                </c:pt>
                <c:pt idx="90">
                  <c:v>2.7185593046379405E-2</c:v>
                </c:pt>
                <c:pt idx="91">
                  <c:v>2.6565369863343825E-2</c:v>
                </c:pt>
                <c:pt idx="92">
                  <c:v>2.5942820246152909E-2</c:v>
                </c:pt>
                <c:pt idx="93">
                  <c:v>2.5318709156169461E-2</c:v>
                </c:pt>
                <c:pt idx="94">
                  <c:v>2.469381073169568E-2</c:v>
                </c:pt>
                <c:pt idx="95">
                  <c:v>2.4068904483563715E-2</c:v>
                </c:pt>
                <c:pt idx="96">
                  <c:v>2.3444771422424446E-2</c:v>
                </c:pt>
                <c:pt idx="97">
                  <c:v>2.2822190158352941E-2</c:v>
                </c:pt>
                <c:pt idx="98">
                  <c:v>2.220193301405933E-2</c:v>
                </c:pt>
                <c:pt idx="99">
                  <c:v>2.1584762192917134E-2</c:v>
                </c:pt>
                <c:pt idx="100">
                  <c:v>2.0971426042196019E-2</c:v>
                </c:pt>
                <c:pt idx="101">
                  <c:v>2.0362655450329632E-2</c:v>
                </c:pt>
                <c:pt idx="102">
                  <c:v>1.9759160414801982E-2</c:v>
                </c:pt>
                <c:pt idx="103">
                  <c:v>1.9161626814359737E-2</c:v>
                </c:pt>
                <c:pt idx="104">
                  <c:v>1.8570713415814559E-2</c:v>
                </c:pt>
                <c:pt idx="105">
                  <c:v>1.7987049141796174E-2</c:v>
                </c:pt>
                <c:pt idx="106">
                  <c:v>1.7411230621535618E-2</c:v>
                </c:pt>
                <c:pt idx="107">
                  <c:v>1.6843820042215248E-2</c:v>
                </c:pt>
                <c:pt idx="108">
                  <c:v>1.628534331371894E-2</c:v>
                </c:pt>
                <c:pt idx="109">
                  <c:v>1.5736288554878679E-2</c:v>
                </c:pt>
                <c:pt idx="110">
                  <c:v>1.519710490461724E-2</c:v>
                </c:pt>
                <c:pt idx="111">
                  <c:v>1.4668201656868173E-2</c:v>
                </c:pt>
                <c:pt idx="112">
                  <c:v>1.4149947713871493E-2</c:v>
                </c:pt>
                <c:pt idx="113">
                  <c:v>1.3642671348483194E-2</c:v>
                </c:pt>
                <c:pt idx="114">
                  <c:v>1.3146660262581687E-2</c:v>
                </c:pt>
                <c:pt idx="115">
                  <c:v>1.2662161925512436E-2</c:v>
                </c:pt>
                <c:pt idx="116">
                  <c:v>1.2189384173864585E-2</c:v>
                </c:pt>
                <c:pt idx="117">
                  <c:v>1.1728496051709442E-2</c:v>
                </c:pt>
                <c:pt idx="118">
                  <c:v>1.1279628868759039E-2</c:v>
                </c:pt>
                <c:pt idx="119">
                  <c:v>1.0842877452737886E-2</c:v>
                </c:pt>
                <c:pt idx="120">
                  <c:v>1.0418301571556073E-2</c:v>
                </c:pt>
                <c:pt idx="121">
                  <c:v>1.0005927500614298E-2</c:v>
                </c:pt>
                <c:pt idx="122">
                  <c:v>9.6057497107310957E-3</c:v>
                </c:pt>
                <c:pt idx="123">
                  <c:v>9.2177326526996298E-3</c:v>
                </c:pt>
                <c:pt idx="124">
                  <c:v>8.8418126153213487E-3</c:v>
                </c:pt>
                <c:pt idx="125">
                  <c:v>8.4778996348797674E-3</c:v>
                </c:pt>
                <c:pt idx="126">
                  <c:v>8.1258794353548242E-3</c:v>
                </c:pt>
                <c:pt idx="127">
                  <c:v>7.7856153801850328E-3</c:v>
                </c:pt>
                <c:pt idx="128">
                  <c:v>7.4569504180239197E-3</c:v>
                </c:pt>
                <c:pt idx="129">
                  <c:v>7.1397090066596279E-3</c:v>
                </c:pt>
                <c:pt idx="130">
                  <c:v>6.8336990010263964E-3</c:v>
                </c:pt>
                <c:pt idx="131">
                  <c:v>6.5387134930118213E-3</c:v>
                </c:pt>
                <c:pt idx="132">
                  <c:v>6.2545325925048292E-3</c:v>
                </c:pt>
                <c:pt idx="133">
                  <c:v>5.9809251408303853E-3</c:v>
                </c:pt>
                <c:pt idx="134">
                  <c:v>5.717650349328994E-3</c:v>
                </c:pt>
                <c:pt idx="135">
                  <c:v>5.4644593573797227E-3</c:v>
                </c:pt>
                <c:pt idx="136">
                  <c:v>5.2210967055792519E-3</c:v>
                </c:pt>
                <c:pt idx="137">
                  <c:v>4.9873017211093133E-3</c:v>
                </c:pt>
                <c:pt idx="138">
                  <c:v>4.7628098135111411E-3</c:v>
                </c:pt>
                <c:pt idx="139">
                  <c:v>4.547353680155226E-3</c:v>
                </c:pt>
                <c:pt idx="140">
                  <c:v>4.3406644216399393E-3</c:v>
                </c:pt>
                <c:pt idx="141">
                  <c:v>4.1424725681792019E-3</c:v>
                </c:pt>
                <c:pt idx="142">
                  <c:v>3.9525090187483916E-3</c:v>
                </c:pt>
                <c:pt idx="143">
                  <c:v>3.7705058953542221E-3</c:v>
                </c:pt>
                <c:pt idx="144">
                  <c:v>3.5961973152934686E-3</c:v>
                </c:pt>
                <c:pt idx="145">
                  <c:v>3.429320084659346E-3</c:v>
                </c:pt>
                <c:pt idx="146">
                  <c:v>3.269614316669354E-3</c:v>
                </c:pt>
                <c:pt idx="147">
                  <c:v>3.1168239786157339E-3</c:v>
                </c:pt>
                <c:pt idx="148">
                  <c:v>2.9706973713985734E-3</c:v>
                </c:pt>
                <c:pt idx="149">
                  <c:v>2.8309875457010209E-3</c:v>
                </c:pt>
                <c:pt idx="150">
                  <c:v>2.6974526588999497E-3</c:v>
                </c:pt>
                <c:pt idx="151">
                  <c:v>2.5698562768019136E-3</c:v>
                </c:pt>
                <c:pt idx="152">
                  <c:v>2.4479676242452207E-3</c:v>
                </c:pt>
                <c:pt idx="153">
                  <c:v>2.3315617885223696E-3</c:v>
                </c:pt>
                <c:pt idx="154">
                  <c:v>2.2204198794700002E-3</c:v>
                </c:pt>
                <c:pt idx="155">
                  <c:v>2.1143291499376776E-3</c:v>
                </c:pt>
                <c:pt idx="156">
                  <c:v>2.013083080195001E-3</c:v>
                </c:pt>
                <c:pt idx="157">
                  <c:v>1.9164814296729561E-3</c:v>
                </c:pt>
                <c:pt idx="158">
                  <c:v>1.8243302592596581E-3</c:v>
                </c:pt>
                <c:pt idx="159">
                  <c:v>1.7364419271914669E-3</c:v>
                </c:pt>
                <c:pt idx="160">
                  <c:v>1.6526350613984373E-3</c:v>
                </c:pt>
                <c:pt idx="161">
                  <c:v>1.5727345109746644E-3</c:v>
                </c:pt>
                <c:pt idx="162">
                  <c:v>1.4965712792679858E-3</c:v>
                </c:pt>
                <c:pt idx="163">
                  <c:v>1.4239824408984842E-3</c:v>
                </c:pt>
                <c:pt idx="164">
                  <c:v>1.3548110448456001E-3</c:v>
                </c:pt>
                <c:pt idx="165">
                  <c:v>1.2889060055705853E-3</c:v>
                </c:pt>
                <c:pt idx="166">
                  <c:v>1.2261219839832E-3</c:v>
                </c:pt>
                <c:pt idx="167">
                  <c:v>1.1663192599036399E-3</c:v>
                </c:pt>
                <c:pt idx="168">
                  <c:v>1.1093635975245114E-3</c:v>
                </c:pt>
                <c:pt idx="169">
                  <c:v>1.0551261052397379E-3</c:v>
                </c:pt>
                <c:pt idx="170">
                  <c:v>1.0034830910757634E-3</c:v>
                </c:pt>
                <c:pt idx="171">
                  <c:v>9.5431591483595023E-4</c:v>
                </c:pt>
                <c:pt idx="172">
                  <c:v>9.0751083795956929E-4</c:v>
                </c:pt>
                <c:pt idx="173">
                  <c:v>8.6295887198258221E-4</c:v>
                </c:pt>
                <c:pt idx="174">
                  <c:v>8.2055562639812211E-4</c:v>
                </c:pt>
                <c:pt idx="175">
                  <c:v>7.8020115661427798E-4</c:v>
                </c:pt>
                <c:pt idx="176">
                  <c:v>7.4179981262829605E-4</c:v>
                </c:pt>
                <c:pt idx="177">
                  <c:v>7.0526008895887996E-4</c:v>
                </c:pt>
                <c:pt idx="178">
                  <c:v>6.7049447630411724E-4</c:v>
                </c:pt>
                <c:pt idx="179">
                  <c:v>6.3741931533161289E-4</c:v>
                </c:pt>
                <c:pt idx="180">
                  <c:v>6.0595465294860569E-4</c:v>
                </c:pt>
                <c:pt idx="181">
                  <c:v>5.7602410134266013E-4</c:v>
                </c:pt>
                <c:pt idx="182">
                  <c:v>5.4755470004084453E-4</c:v>
                </c:pt>
                <c:pt idx="183">
                  <c:v>5.2047678118827614E-4</c:v>
                </c:pt>
                <c:pt idx="184">
                  <c:v>4.9472383820868971E-4</c:v>
                </c:pt>
                <c:pt idx="185">
                  <c:v>4.7023239797433248E-4</c:v>
                </c:pt>
                <c:pt idx="186">
                  <c:v>4.4694189658371012E-4</c:v>
                </c:pt>
                <c:pt idx="187">
                  <c:v>4.2479455881335202E-4</c:v>
                </c:pt>
                <c:pt idx="188">
                  <c:v>4.037352812899332E-4</c:v>
                </c:pt>
                <c:pt idx="189">
                  <c:v>3.8371151940276647E-4</c:v>
                </c:pt>
                <c:pt idx="190">
                  <c:v>3.6467317796286334E-4</c:v>
                </c:pt>
                <c:pt idx="191">
                  <c:v>3.4657250559131736E-4</c:v>
                </c:pt>
                <c:pt idx="192">
                  <c:v>3.2936399281343893E-4</c:v>
                </c:pt>
                <c:pt idx="193">
                  <c:v>3.1300427381257621E-4</c:v>
                </c:pt>
                <c:pt idx="194">
                  <c:v>2.974520317973746E-4</c:v>
                </c:pt>
                <c:pt idx="195">
                  <c:v>2.8266790791864642E-4</c:v>
                </c:pt>
                <c:pt idx="196">
                  <c:v>2.6861441366893138E-4</c:v>
                </c:pt>
                <c:pt idx="197">
                  <c:v>2.5525584668870105E-4</c:v>
                </c:pt>
                <c:pt idx="198">
                  <c:v>2.4255820990154708E-4</c:v>
                </c:pt>
                <c:pt idx="199">
                  <c:v>2.304891338916651E-4</c:v>
                </c:pt>
                <c:pt idx="200">
                  <c:v>2.1901780243789617E-4</c:v>
                </c:pt>
                <c:pt idx="201">
                  <c:v>2.0811488111372204E-4</c:v>
                </c:pt>
                <c:pt idx="202">
                  <c:v>1.9775244886188111E-4</c:v>
                </c:pt>
                <c:pt idx="203">
                  <c:v>1.8790393244974809E-4</c:v>
                </c:pt>
                <c:pt idx="204">
                  <c:v>1.7854404371508059E-4</c:v>
                </c:pt>
                <c:pt idx="205">
                  <c:v>1.6964871950498177E-4</c:v>
                </c:pt>
                <c:pt idx="206">
                  <c:v>1.6119506421770845E-4</c:v>
                </c:pt>
                <c:pt idx="207">
                  <c:v>1.5316129485549266E-4</c:v>
                </c:pt>
                <c:pt idx="208">
                  <c:v>1.4552668849503615E-4</c:v>
                </c:pt>
                <c:pt idx="209">
                  <c:v>1.382715320873881E-4</c:v>
                </c:pt>
                <c:pt idx="210">
                  <c:v>1.313770744995913E-4</c:v>
                </c:pt>
                <c:pt idx="211">
                  <c:v>1.2482548071025181E-4</c:v>
                </c:pt>
                <c:pt idx="212">
                  <c:v>1.1859978807536428E-4</c:v>
                </c:pt>
                <c:pt idx="213">
                  <c:v>1.1268386458136412E-4</c:v>
                </c:pt>
                <c:pt idx="214">
                  <c:v>1.0706236900564299E-4</c:v>
                </c:pt>
                <c:pt idx="215">
                  <c:v>1.0172071290612526E-4</c:v>
                </c:pt>
                <c:pt idx="216">
                  <c:v>9.6645024364269696E-5</c:v>
                </c:pt>
                <c:pt idx="217">
                  <c:v>9.1822113406780063E-5</c:v>
                </c:pt>
                <c:pt idx="218">
                  <c:v>8.723943903695784E-5</c:v>
                </c:pt>
                <c:pt idx="219">
                  <c:v>8.2885077804927787E-5</c:v>
                </c:pt>
                <c:pt idx="220">
                  <c:v>7.8747693850746264E-5</c:v>
                </c:pt>
                <c:pt idx="221">
                  <c:v>7.4816510357564257E-5</c:v>
                </c:pt>
                <c:pt idx="222">
                  <c:v>7.1081282349880095E-5</c:v>
                </c:pt>
                <c:pt idx="223">
                  <c:v>6.753227078100877E-5</c:v>
                </c:pt>
                <c:pt idx="224">
                  <c:v>6.4160217849603221E-5</c:v>
                </c:pt>
                <c:pt idx="225">
                  <c:v>6.0956323490747743E-5</c:v>
                </c:pt>
                <c:pt idx="226">
                  <c:v>5.7912222989575586E-5</c:v>
                </c:pt>
                <c:pt idx="227">
                  <c:v>5.5019965665553031E-5</c:v>
                </c:pt>
                <c:pt idx="228">
                  <c:v>5.2271994578936815E-5</c:v>
                </c:pt>
                <c:pt idx="229">
                  <c:v>4.9661127211483607E-5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08-443A-81B6-9748D5D83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K</a:t>
            </a:r>
            <a:r>
              <a:rPr lang="ja-JP" altLang="en-US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自体がロジスティック成長するモデル</a:t>
            </a:r>
            <a:endParaRPr lang="en-US" altLang="ja-JP" sz="1050" i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各種成長曲線!$AI$16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各種成長曲線!$AH$17:$AH$247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各種成長曲線!$AI$17:$AI$247</c:f>
              <c:numCache>
                <c:formatCode>0.000</c:formatCode>
                <c:ptCount val="231"/>
                <c:pt idx="0">
                  <c:v>1</c:v>
                </c:pt>
                <c:pt idx="1">
                  <c:v>1.0023582658408765</c:v>
                </c:pt>
                <c:pt idx="2">
                  <c:v>1.0068660488671082</c:v>
                </c:pt>
                <c:pt idx="3">
                  <c:v>1.0133565544703458</c:v>
                </c:pt>
                <c:pt idx="4">
                  <c:v>1.0216963306294742</c:v>
                </c:pt>
                <c:pt idx="5">
                  <c:v>1.0317787718656948</c:v>
                </c:pt>
                <c:pt idx="6">
                  <c:v>1.0435191573110272</c:v>
                </c:pt>
                <c:pt idx="7">
                  <c:v>1.0568508179921663</c:v>
                </c:pt>
                <c:pt idx="8">
                  <c:v>1.0717221466525972</c:v>
                </c:pt>
                <c:pt idx="9">
                  <c:v>1.0880942440933057</c:v>
                </c:pt>
                <c:pt idx="10">
                  <c:v>1.1059390519461643</c:v>
                </c:pt>
                <c:pt idx="11">
                  <c:v>1.1252378611660918</c:v>
                </c:pt>
                <c:pt idx="12">
                  <c:v>1.1459801136253267</c:v>
                </c:pt>
                <c:pt idx="13">
                  <c:v>1.1681624344999688</c:v>
                </c:pt>
                <c:pt idx="14">
                  <c:v>1.1917878479884676</c:v>
                </c:pt>
                <c:pt idx="15">
                  <c:v>1.2168651398794361</c:v>
                </c:pt>
                <c:pt idx="16">
                  <c:v>1.2434083386842212</c:v>
                </c:pt>
                <c:pt idx="17">
                  <c:v>1.2714362932300323</c:v>
                </c:pt>
                <c:pt idx="18">
                  <c:v>1.3009723293100397</c:v>
                </c:pt>
                <c:pt idx="19">
                  <c:v>1.3320439715916756</c:v>
                </c:pt>
                <c:pt idx="20">
                  <c:v>1.3646827197703337</c:v>
                </c:pt>
                <c:pt idx="21">
                  <c:v>1.3989238701244617</c:v>
                </c:pt>
                <c:pt idx="22">
                  <c:v>1.4348063753278983</c:v>
                </c:pt>
                <c:pt idx="23">
                  <c:v>1.4723727367161084</c:v>
                </c:pt>
                <c:pt idx="24">
                  <c:v>1.5116689242668444</c:v>
                </c:pt>
                <c:pt idx="25">
                  <c:v>1.5527443204045415</c:v>
                </c:pt>
                <c:pt idx="26">
                  <c:v>1.5956516844183612</c:v>
                </c:pt>
                <c:pt idx="27">
                  <c:v>1.6404471348320526</c:v>
                </c:pt>
                <c:pt idx="28">
                  <c:v>1.6871901475072371</c:v>
                </c:pt>
                <c:pt idx="29">
                  <c:v>1.7359435676216461</c:v>
                </c:pt>
                <c:pt idx="30">
                  <c:v>1.7867736339568023</c:v>
                </c:pt>
                <c:pt idx="31">
                  <c:v>1.8397500141685841</c:v>
                </c:pt>
                <c:pt idx="32">
                  <c:v>1.8949458499092331</c:v>
                </c:pt>
                <c:pt idx="33">
                  <c:v>1.9524378108286702</c:v>
                </c:pt>
                <c:pt idx="34">
                  <c:v>2.0123061566128486</c:v>
                </c:pt>
                <c:pt idx="35">
                  <c:v>2.0746348063223614</c:v>
                </c:pt>
                <c:pt idx="36">
                  <c:v>2.1395114143796623</c:v>
                </c:pt>
                <c:pt idx="37">
                  <c:v>2.2070274526212947</c:v>
                </c:pt>
                <c:pt idx="38">
                  <c:v>2.2772782978850485</c:v>
                </c:pt>
                <c:pt idx="39">
                  <c:v>2.350363324643042</c:v>
                </c:pt>
                <c:pt idx="40">
                  <c:v>2.426386002222054</c:v>
                </c:pt>
                <c:pt idx="41">
                  <c:v>2.5054539961733235</c:v>
                </c:pt>
                <c:pt idx="42">
                  <c:v>2.5876792733665841</c:v>
                </c:pt>
                <c:pt idx="43">
                  <c:v>2.6731782103881669</c:v>
                </c:pt>
                <c:pt idx="44">
                  <c:v>2.76207170482125</c:v>
                </c:pt>
                <c:pt idx="45">
                  <c:v>2.8544852889783274</c:v>
                </c:pt>
                <c:pt idx="46">
                  <c:v>2.950549245642109</c:v>
                </c:pt>
                <c:pt idx="47">
                  <c:v>3.0503987253516889</c:v>
                </c:pt>
                <c:pt idx="48">
                  <c:v>3.1541738647461686</c:v>
                </c:pt>
                <c:pt idx="49">
                  <c:v>3.2620199054481942</c:v>
                </c:pt>
                <c:pt idx="50">
                  <c:v>3.3740873129351763</c:v>
                </c:pt>
                <c:pt idx="51">
                  <c:v>3.4905318948064283</c:v>
                </c:pt>
                <c:pt idx="52">
                  <c:v>3.6115149178101209</c:v>
                </c:pt>
                <c:pt idx="53">
                  <c:v>3.7372032229448746</c:v>
                </c:pt>
                <c:pt idx="54">
                  <c:v>3.8677693378970139</c:v>
                </c:pt>
                <c:pt idx="55">
                  <c:v>4.0033915860160185</c:v>
                </c:pt>
                <c:pt idx="56">
                  <c:v>4.1442541909675512</c:v>
                </c:pt>
                <c:pt idx="57">
                  <c:v>4.2905473761356498</c:v>
                </c:pt>
                <c:pt idx="58">
                  <c:v>4.442467457773323</c:v>
                </c:pt>
                <c:pt idx="59">
                  <c:v>4.6002169308239047</c:v>
                </c:pt>
                <c:pt idx="60">
                  <c:v>4.7640045462542862</c:v>
                </c:pt>
                <c:pt idx="61">
                  <c:v>4.9340453786556271</c:v>
                </c:pt>
                <c:pt idx="62">
                  <c:v>5.1105608827776194</c:v>
                </c:pt>
                <c:pt idx="63">
                  <c:v>5.2937789375690452</c:v>
                </c:pt>
                <c:pt idx="64">
                  <c:v>5.4839338762005791</c:v>
                </c:pt>
                <c:pt idx="65">
                  <c:v>5.6812665004459566</c:v>
                </c:pt>
                <c:pt idx="66">
                  <c:v>5.8860240776952208</c:v>
                </c:pt>
                <c:pt idx="67">
                  <c:v>6.0984603187694155</c:v>
                </c:pt>
                <c:pt idx="68">
                  <c:v>6.3188353346004735</c:v>
                </c:pt>
                <c:pt idx="69">
                  <c:v>6.5474155697340466</c:v>
                </c:pt>
                <c:pt idx="70">
                  <c:v>6.7844737105075463</c:v>
                </c:pt>
                <c:pt idx="71">
                  <c:v>7.0302885656519294</c:v>
                </c:pt>
                <c:pt idx="72">
                  <c:v>7.28514491696495</c:v>
                </c:pt>
                <c:pt idx="73">
                  <c:v>7.5493333376072833</c:v>
                </c:pt>
                <c:pt idx="74">
                  <c:v>7.8231499754826812</c:v>
                </c:pt>
                <c:pt idx="75">
                  <c:v>8.1068962990810469</c:v>
                </c:pt>
                <c:pt idx="76">
                  <c:v>8.4008788030910502</c:v>
                </c:pt>
                <c:pt idx="77">
                  <c:v>8.7054086710289109</c:v>
                </c:pt>
                <c:pt idx="78">
                  <c:v>9.0208013920848149</c:v>
                </c:pt>
                <c:pt idx="79">
                  <c:v>9.3473763293606797</c:v>
                </c:pt>
                <c:pt idx="80">
                  <c:v>9.6854562366657326</c:v>
                </c:pt>
                <c:pt idx="81">
                  <c:v>10.035366721052641</c:v>
                </c:pt>
                <c:pt idx="82">
                  <c:v>10.397435648320112</c:v>
                </c:pt>
                <c:pt idx="83">
                  <c:v>10.771992488781464</c:v>
                </c:pt>
                <c:pt idx="84">
                  <c:v>11.159367600706426</c:v>
                </c:pt>
                <c:pt idx="85">
                  <c:v>11.559891448988921</c:v>
                </c:pt>
                <c:pt idx="86">
                  <c:v>11.973893756780987</c:v>
                </c:pt>
                <c:pt idx="87">
                  <c:v>12.401702588065925</c:v>
                </c:pt>
                <c:pt idx="88">
                  <c:v>12.843643359426265</c:v>
                </c:pt>
                <c:pt idx="89">
                  <c:v>13.300037779597803</c:v>
                </c:pt>
                <c:pt idx="90">
                  <c:v>13.771202715793503</c:v>
                </c:pt>
                <c:pt idx="91">
                  <c:v>14.2574489862335</c:v>
                </c:pt>
                <c:pt idx="92">
                  <c:v>14.759080078832795</c:v>
                </c:pt>
                <c:pt idx="93">
                  <c:v>15.27639079657872</c:v>
                </c:pt>
                <c:pt idx="94">
                  <c:v>15.809665830777481</c:v>
                </c:pt>
                <c:pt idx="95">
                  <c:v>16.359178264063928</c:v>
                </c:pt>
                <c:pt idx="96">
                  <c:v>16.925188005851016</c:v>
                </c:pt>
                <c:pt idx="97">
                  <c:v>17.507940163743896</c:v>
                </c:pt>
                <c:pt idx="98">
                  <c:v>18.107663355355761</c:v>
                </c:pt>
                <c:pt idx="99">
                  <c:v>18.724567965934451</c:v>
                </c:pt>
                <c:pt idx="100">
                  <c:v>19.358844358234819</c:v>
                </c:pt>
                <c:pt idx="101">
                  <c:v>20.01066104214479</c:v>
                </c:pt>
                <c:pt idx="102">
                  <c:v>20.680162812683704</c:v>
                </c:pt>
                <c:pt idx="103">
                  <c:v>21.367468866128796</c:v>
                </c:pt>
                <c:pt idx="104">
                  <c:v>22.072670905176636</c:v>
                </c:pt>
                <c:pt idx="105">
                  <c:v>22.795831245195647</c:v>
                </c:pt>
                <c:pt idx="106">
                  <c:v>23.536980934756457</c:v>
                </c:pt>
                <c:pt idx="107">
                  <c:v>24.296117904719722</c:v>
                </c:pt>
                <c:pt idx="108">
                  <c:v>25.073205161195073</c:v>
                </c:pt>
                <c:pt idx="109">
                  <c:v>25.868169038637767</c:v>
                </c:pt>
                <c:pt idx="110">
                  <c:v>26.680897530197399</c:v>
                </c:pt>
                <c:pt idx="111">
                  <c:v>27.511238713150952</c:v>
                </c:pt>
                <c:pt idx="112">
                  <c:v>28.358999287815205</c:v>
                </c:pt>
                <c:pt idx="113">
                  <c:v>29.223943248715695</c:v>
                </c:pt>
                <c:pt idx="114">
                  <c:v>30.105790706966445</c:v>
                </c:pt>
                <c:pt idx="115">
                  <c:v>31.00421688276278</c:v>
                </c:pt>
                <c:pt idx="116">
                  <c:v>31.918851286587461</c:v>
                </c:pt>
                <c:pt idx="117">
                  <c:v>32.849277107158983</c:v>
                </c:pt>
                <c:pt idx="118">
                  <c:v>33.795030823294972</c:v>
                </c:pt>
                <c:pt idx="119">
                  <c:v>34.755602055711961</c:v>
                </c:pt>
                <c:pt idx="120">
                  <c:v>35.730433673329117</c:v>
                </c:pt>
                <c:pt idx="121">
                  <c:v>36.718922166887353</c:v>
                </c:pt>
                <c:pt idx="122">
                  <c:v>37.720418300642073</c:v>
                </c:pt>
                <c:pt idx="123">
                  <c:v>38.734228050550222</c:v>
                </c:pt>
                <c:pt idx="124">
                  <c:v>39.759613834769198</c:v>
                </c:pt>
                <c:pt idx="125">
                  <c:v>40.795796039443459</c:v>
                </c:pt>
                <c:pt idx="126">
                  <c:v>41.841954839707469</c:v>
                </c:pt>
                <c:pt idx="127">
                  <c:v>42.897232312621377</c:v>
                </c:pt>
                <c:pt idx="128">
                  <c:v>43.960734835425079</c:v>
                </c:pt>
                <c:pt idx="129">
                  <c:v>45.031535759099093</c:v>
                </c:pt>
                <c:pt idx="130">
                  <c:v>46.108678343813402</c:v>
                </c:pt>
                <c:pt idx="131">
                  <c:v>47.191178939488495</c:v>
                </c:pt>
                <c:pt idx="132">
                  <c:v>48.27803039144753</c:v>
                </c:pt>
                <c:pt idx="133">
                  <c:v>49.368205648067786</c:v>
                </c:pt>
                <c:pt idx="134">
                  <c:v>50.460661544504561</c:v>
                </c:pt>
                <c:pt idx="135">
                  <c:v>51.554342734019535</c:v>
                </c:pt>
                <c:pt idx="136">
                  <c:v>52.64818573625287</c:v>
                </c:pt>
                <c:pt idx="137">
                  <c:v>53.741123069981739</c:v>
                </c:pt>
                <c:pt idx="138">
                  <c:v>54.832087436548001</c:v>
                </c:pt>
                <c:pt idx="139">
                  <c:v>55.920015919246488</c:v>
                </c:pt>
                <c:pt idx="140">
                  <c:v>57.003854163564704</c:v>
                </c:pt>
                <c:pt idx="141">
                  <c:v>58.082560503266087</c:v>
                </c:pt>
                <c:pt idx="142">
                  <c:v>59.155109997913399</c:v>
                </c:pt>
                <c:pt idx="143">
                  <c:v>60.220498348525481</c:v>
                </c:pt>
                <c:pt idx="144">
                  <c:v>61.277745659628579</c:v>
                </c:pt>
                <c:pt idx="145">
                  <c:v>62.325900017971506</c:v>
                </c:pt>
                <c:pt idx="146">
                  <c:v>63.364040860581248</c:v>
                </c:pt>
                <c:pt idx="147">
                  <c:v>64.391282107593582</c:v>
                </c:pt>
                <c:pt idx="148">
                  <c:v>65.406775038346638</c:v>
                </c:pt>
                <c:pt idx="149">
                  <c:v>66.409710892513147</c:v>
                </c:pt>
                <c:pt idx="150">
                  <c:v>67.399323181505892</c:v>
                </c:pt>
                <c:pt idx="151">
                  <c:v>68.374889698954519</c:v>
                </c:pt>
                <c:pt idx="152">
                  <c:v>69.335734222654793</c:v>
                </c:pt>
                <c:pt idx="153">
                  <c:v>70.281227903970432</c:v>
                </c:pt>
                <c:pt idx="154">
                  <c:v>71.210790344160642</c:v>
                </c:pt>
                <c:pt idx="155">
                  <c:v>72.123890360459299</c:v>
                </c:pt>
                <c:pt idx="156">
                  <c:v>73.020046447892526</c:v>
                </c:pt>
                <c:pt idx="157">
                  <c:v>73.898826945747672</c:v>
                </c:pt>
                <c:pt idx="158">
                  <c:v>74.759849920261829</c:v>
                </c:pt>
                <c:pt idx="159">
                  <c:v>75.602782777453498</c:v>
                </c:pt>
                <c:pt idx="160">
                  <c:v>76.427341622057014</c:v>
                </c:pt>
                <c:pt idx="161">
                  <c:v>77.233290380222371</c:v>
                </c:pt>
                <c:pt idx="162">
                  <c:v>78.020439705008613</c:v>
                </c:pt>
                <c:pt idx="163">
                  <c:v>78.788645684728777</c:v>
                </c:pt>
                <c:pt idx="164">
                  <c:v>79.537808374907058</c:v>
                </c:pt>
                <c:pt idx="165">
                  <c:v>80.267870174997853</c:v>
                </c:pt>
                <c:pt idx="166">
                  <c:v>80.978814071111586</c:v>
                </c:pt>
                <c:pt idx="167">
                  <c:v>81.670661765815098</c:v>
                </c:pt>
                <c:pt idx="168">
                  <c:v>82.343471715652072</c:v>
                </c:pt>
                <c:pt idx="169">
                  <c:v>82.997337096388776</c:v>
                </c:pt>
                <c:pt idx="170">
                  <c:v>83.632383715161552</c:v>
                </c:pt>
                <c:pt idx="171">
                  <c:v>84.24876788771499</c:v>
                </c:pt>
                <c:pt idx="172">
                  <c:v>84.846674297803688</c:v>
                </c:pt>
                <c:pt idx="173">
                  <c:v>85.426313854613596</c:v>
                </c:pt>
                <c:pt idx="174">
                  <c:v>85.987921562770069</c:v>
                </c:pt>
                <c:pt idx="175">
                  <c:v>86.531754418163544</c:v>
                </c:pt>
                <c:pt idx="176">
                  <c:v>87.058089341464935</c:v>
                </c:pt>
                <c:pt idx="177">
                  <c:v>87.567221159841779</c:v>
                </c:pt>
                <c:pt idx="178">
                  <c:v>88.059460646042908</c:v>
                </c:pt>
                <c:pt idx="179">
                  <c:v>88.535132622709369</c:v>
                </c:pt>
                <c:pt idx="180">
                  <c:v>88.994574138507431</c:v>
                </c:pt>
                <c:pt idx="181">
                  <c:v>89.438132721476094</c:v>
                </c:pt>
                <c:pt idx="182">
                  <c:v>89.866164713847013</c:v>
                </c:pt>
                <c:pt idx="183">
                  <c:v>90.279033691534408</c:v>
                </c:pt>
                <c:pt idx="184">
                  <c:v>90.677108970513132</c:v>
                </c:pt>
                <c:pt idx="185">
                  <c:v>91.060764201405405</c:v>
                </c:pt>
                <c:pt idx="186">
                  <c:v>91.430376052784268</c:v>
                </c:pt>
                <c:pt idx="187">
                  <c:v>91.786322982972621</c:v>
                </c:pt>
                <c:pt idx="188">
                  <c:v>92.128984099470998</c:v>
                </c:pt>
                <c:pt idx="189">
                  <c:v>92.458738104581016</c:v>
                </c:pt>
                <c:pt idx="190">
                  <c:v>92.77596232530324</c:v>
                </c:pt>
                <c:pt idx="191">
                  <c:v>93.081031825172616</c:v>
                </c:pt>
                <c:pt idx="192">
                  <c:v>93.374318595348001</c:v>
                </c:pt>
                <c:pt idx="193">
                  <c:v>93.656190821990108</c:v>
                </c:pt>
                <c:pt idx="194">
                  <c:v>93.92701222673864</c:v>
                </c:pt>
                <c:pt idx="195">
                  <c:v>94.187141476930236</c:v>
                </c:pt>
                <c:pt idx="196">
                  <c:v>94.436931662078607</c:v>
                </c:pt>
                <c:pt idx="197">
                  <c:v>94.676729833061771</c:v>
                </c:pt>
                <c:pt idx="198">
                  <c:v>94.906876600424056</c:v>
                </c:pt>
                <c:pt idx="199">
                  <c:v>95.127705788197758</c:v>
                </c:pt>
                <c:pt idx="200">
                  <c:v>95.339544139676264</c:v>
                </c:pt>
                <c:pt idx="201">
                  <c:v>95.542711071623131</c:v>
                </c:pt>
                <c:pt idx="202">
                  <c:v>95.737518473476598</c:v>
                </c:pt>
                <c:pt idx="203">
                  <c:v>95.924270548201321</c:v>
                </c:pt>
                <c:pt idx="204">
                  <c:v>96.103263691547227</c:v>
                </c:pt>
                <c:pt idx="205">
                  <c:v>96.274786406595027</c:v>
                </c:pt>
                <c:pt idx="206">
                  <c:v>96.439119250596519</c:v>
                </c:pt>
                <c:pt idx="207">
                  <c:v>96.596534811253818</c:v>
                </c:pt>
                <c:pt idx="208">
                  <c:v>96.747297709721693</c:v>
                </c:pt>
                <c:pt idx="209">
                  <c:v>96.891664627760179</c:v>
                </c:pt>
                <c:pt idx="210">
                  <c:v>97.029884356609116</c:v>
                </c:pt>
                <c:pt idx="211">
                  <c:v>97.162197865299561</c:v>
                </c:pt>
                <c:pt idx="212">
                  <c:v>97.288838386259911</c:v>
                </c:pt>
                <c:pt idx="213">
                  <c:v>97.410031516213891</c:v>
                </c:pt>
                <c:pt idx="214">
                  <c:v>97.525995330504188</c:v>
                </c:pt>
                <c:pt idx="215">
                  <c:v>97.636940509107944</c:v>
                </c:pt>
                <c:pt idx="216">
                  <c:v>97.743070472737855</c:v>
                </c:pt>
                <c:pt idx="217">
                  <c:v>97.8445815275455</c:v>
                </c:pt>
                <c:pt idx="218">
                  <c:v>97.941663017060975</c:v>
                </c:pt>
                <c:pt idx="219">
                  <c:v>98.034497480114609</c:v>
                </c:pt>
                <c:pt idx="220">
                  <c:v>98.123260813592864</c:v>
                </c:pt>
                <c:pt idx="221">
                  <c:v>98.208122438980851</c:v>
                </c:pt>
                <c:pt idx="222">
                  <c:v>98.289245471738766</c:v>
                </c:pt>
                <c:pt idx="223">
                  <c:v>98.366786892648449</c:v>
                </c:pt>
                <c:pt idx="224">
                  <c:v>98.440897720349824</c:v>
                </c:pt>
                <c:pt idx="225">
                  <c:v>98.511723184364897</c:v>
                </c:pt>
                <c:pt idx="226">
                  <c:v>98.579402897979875</c:v>
                </c:pt>
                <c:pt idx="227">
                  <c:v>98.644071030423504</c:v>
                </c:pt>
                <c:pt idx="228">
                  <c:v>98.70585647784236</c:v>
                </c:pt>
                <c:pt idx="229">
                  <c:v>98.764883032632142</c:v>
                </c:pt>
                <c:pt idx="230">
                  <c:v>98.821269550737199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A2-4BAF-A992-CD72CDD11D8A}"/>
            </c:ext>
          </c:extLst>
        </c:ser>
        <c:ser>
          <c:idx val="1"/>
          <c:order val="1"/>
          <c:tx>
            <c:strRef>
              <c:f>各種成長曲線!$AL$16</c:f>
              <c:strCache>
                <c:ptCount val="1"/>
                <c:pt idx="0">
                  <c:v>K</c:v>
                </c:pt>
              </c:strCache>
            </c:strRef>
          </c:tx>
          <c:spPr>
            <a:ln w="12700" cap="rnd">
              <a:solidFill>
                <a:schemeClr val="accent4"/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各種成長曲線!$AH$17:$AH$247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各種成長曲線!$AL$17:$AL$247</c:f>
              <c:numCache>
                <c:formatCode>#,##0.0;[Red]\-#,##0.0</c:formatCode>
                <c:ptCount val="231"/>
                <c:pt idx="0">
                  <c:v>1</c:v>
                </c:pt>
                <c:pt idx="1">
                  <c:v>1.0495000000000001</c:v>
                </c:pt>
                <c:pt idx="2">
                  <c:v>1.1014242748750001</c:v>
                </c:pt>
                <c:pt idx="3">
                  <c:v>1.1558889209021082</c:v>
                </c:pt>
                <c:pt idx="4">
                  <c:v>1.2130153273484814</c:v>
                </c:pt>
                <c:pt idx="5">
                  <c:v>1.2729303906237144</c:v>
                </c:pt>
                <c:pt idx="6">
                  <c:v>1.3357667342652133</c:v>
                </c:pt>
                <c:pt idx="7">
                  <c:v>1.4016629345942893</c:v>
                </c:pt>
                <c:pt idx="8">
                  <c:v>1.470763751832896</c:v>
                </c:pt>
                <c:pt idx="9">
                  <c:v>1.543220366417688</c:v>
                </c:pt>
                <c:pt idx="10">
                  <c:v>1.6191906201889092</c:v>
                </c:pt>
                <c:pt idx="11">
                  <c:v>1.6988392620661008</c:v>
                </c:pt>
                <c:pt idx="12">
                  <c:v>1.7823381977502373</c:v>
                </c:pt>
                <c:pt idx="13">
                  <c:v>1.8698667429121694</c:v>
                </c:pt>
                <c:pt idx="14">
                  <c:v>1.9616118792396533</c:v>
                </c:pt>
                <c:pt idx="15">
                  <c:v>2.0577685126192491</c:v>
                </c:pt>
                <c:pt idx="16">
                  <c:v>2.158539732624448</c:v>
                </c:pt>
                <c:pt idx="17">
                  <c:v>2.2641370723670113</c:v>
                </c:pt>
                <c:pt idx="18">
                  <c:v>2.3747807676441286</c:v>
                </c:pt>
                <c:pt idx="19">
                  <c:v>2.4907000141791489</c:v>
                </c:pt>
                <c:pt idx="20">
                  <c:v>2.6121332216077904</c:v>
                </c:pt>
                <c:pt idx="21">
                  <c:v>2.7393282627044662</c:v>
                </c:pt>
                <c:pt idx="22">
                  <c:v>2.8725427161742636</c:v>
                </c:pt>
                <c:pt idx="23">
                  <c:v>3.0120441011548538</c:v>
                </c:pt>
                <c:pt idx="24">
                  <c:v>3.1581101013789454</c:v>
                </c:pt>
                <c:pt idx="25">
                  <c:v>3.3110287767416771</c:v>
                </c:pt>
                <c:pt idx="26">
                  <c:v>3.4710987597985552</c:v>
                </c:pt>
                <c:pt idx="27">
                  <c:v>3.6386294344883456</c:v>
                </c:pt>
                <c:pt idx="28">
                  <c:v>3.8139410941320007</c:v>
                </c:pt>
                <c:pt idx="29">
                  <c:v>3.9973650755038461</c:v>
                </c:pt>
                <c:pt idx="30">
                  <c:v>4.1892438655056097</c:v>
                </c:pt>
                <c:pt idx="31">
                  <c:v>4.3899311766985516</c:v>
                </c:pt>
                <c:pt idx="32">
                  <c:v>4.5997919876654043</c:v>
                </c:pt>
                <c:pt idx="33">
                  <c:v>4.8192025438837796</c:v>
                </c:pt>
                <c:pt idx="34">
                  <c:v>5.0485503144984802</c:v>
                </c:pt>
                <c:pt idx="35">
                  <c:v>5.2882339000843928</c:v>
                </c:pt>
                <c:pt idx="36">
                  <c:v>5.5386628861976117</c:v>
                </c:pt>
                <c:pt idx="37">
                  <c:v>5.8002576372240213</c:v>
                </c:pt>
                <c:pt idx="38">
                  <c:v>6.073449024756135</c:v>
                </c:pt>
                <c:pt idx="39">
                  <c:v>6.3586780844657858</c:v>
                </c:pt>
                <c:pt idx="40">
                  <c:v>6.6563955951981422</c:v>
                </c:pt>
                <c:pt idx="41">
                  <c:v>6.9670615737981629</c:v>
                </c:pt>
                <c:pt idx="42">
                  <c:v>7.2911446790015235</c:v>
                </c:pt>
                <c:pt idx="43">
                  <c:v>7.6291215175865332</c:v>
                </c:pt>
                <c:pt idx="44">
                  <c:v>7.9814758459008086</c:v>
                </c:pt>
                <c:pt idx="45">
                  <c:v>8.3486976598564997</c:v>
                </c:pt>
                <c:pt idx="46">
                  <c:v>8.7312821665414777</c:v>
                </c:pt>
                <c:pt idx="47">
                  <c:v>9.1297286307326697</c:v>
                </c:pt>
                <c:pt idx="48">
                  <c:v>9.5445390898338935</c:v>
                </c:pt>
                <c:pt idx="49">
                  <c:v>9.9762169311069044</c:v>
                </c:pt>
                <c:pt idx="50">
                  <c:v>10.425265325533998</c:v>
                </c:pt>
                <c:pt idx="51">
                  <c:v>10.892185513256807</c:v>
                </c:pt>
                <c:pt idx="52">
                  <c:v>11.377474936292046</c:v>
                </c:pt>
                <c:pt idx="53">
                  <c:v>11.881625215143671</c:v>
                </c:pt>
                <c:pt idx="54">
                  <c:v>12.405119967024286</c:v>
                </c:pt>
                <c:pt idx="55">
                  <c:v>12.948432464677367</c:v>
                </c:pt>
                <c:pt idx="56">
                  <c:v>13.51202313626508</c:v>
                </c:pt>
                <c:pt idx="57">
                  <c:v>14.096336908460852</c:v>
                </c:pt>
                <c:pt idx="58">
                  <c:v>14.701800396765478</c:v>
                </c:pt>
                <c:pt idx="59">
                  <c:v>15.328818949150586</c:v>
                </c:pt>
                <c:pt idx="60">
                  <c:v>15.977773551420196</c:v>
                </c:pt>
                <c:pt idx="61">
                  <c:v>16.649017605160974</c:v>
                </c:pt>
                <c:pt idx="62">
                  <c:v>17.342873591810545</c:v>
                </c:pt>
                <c:pt idx="63">
                  <c:v>18.059629639190312</c:v>
                </c:pt>
                <c:pt idx="64">
                  <c:v>18.799536009797468</c:v>
                </c:pt>
                <c:pt idx="65">
                  <c:v>19.562801533195504</c:v>
                </c:pt>
                <c:pt idx="66">
                  <c:v>20.349590007941682</c:v>
                </c:pt>
                <c:pt idx="67">
                  <c:v>21.160016601593107</c:v>
                </c:pt>
                <c:pt idx="68">
                  <c:v>21.994144280382915</c:v>
                </c:pt>
                <c:pt idx="69">
                  <c:v>22.851980303088911</c:v>
                </c:pt>
                <c:pt idx="70">
                  <c:v>23.733472816356976</c:v>
                </c:pt>
                <c:pt idx="71">
                  <c:v>24.638507591212445</c:v>
                </c:pt>
                <c:pt idx="72">
                  <c:v>25.566904942611952</c:v>
                </c:pt>
                <c:pt idx="73">
                  <c:v>26.518416875570271</c:v>
                </c:pt>
                <c:pt idx="74">
                  <c:v>27.492724502555518</c:v>
                </c:pt>
                <c:pt idx="75">
                  <c:v>28.489435777396587</c:v>
                </c:pt>
                <c:pt idx="76">
                  <c:v>29.508083590809214</c:v>
                </c:pt>
                <c:pt idx="77">
                  <c:v>30.548124271748584</c:v>
                </c:pt>
                <c:pt idx="78">
                  <c:v>31.608936537074918</c:v>
                </c:pt>
                <c:pt idx="79">
                  <c:v>32.689820929426247</c:v>
                </c:pt>
                <c:pt idx="80">
                  <c:v>33.789999779698583</c:v>
                </c:pt>
                <c:pt idx="81">
                  <c:v>34.908617726127495</c:v>
                </c:pt>
                <c:pt idx="82">
                  <c:v>36.044742816659422</c:v>
                </c:pt>
                <c:pt idx="83">
                  <c:v>37.197368215132833</c:v>
                </c:pt>
                <c:pt idx="84">
                  <c:v>38.365414524823386</c:v>
                </c:pt>
                <c:pt idx="85">
                  <c:v>39.547732735233794</c:v>
                </c:pt>
                <c:pt idx="86">
                  <c:v>40.743107789746745</c:v>
                </c:pt>
                <c:pt idx="87">
                  <c:v>41.950262763050624</c:v>
                </c:pt>
                <c:pt idx="88">
                  <c:v>43.167863628258658</c:v>
                </c:pt>
                <c:pt idx="89">
                  <c:v>44.394524584557622</c:v>
                </c:pt>
                <c:pt idx="90">
                  <c:v>45.62881390724106</c:v>
                </c:pt>
                <c:pt idx="91">
                  <c:v>46.869260273312292</c:v>
                </c:pt>
                <c:pt idx="92">
                  <c:v>48.114359507694161</c:v>
                </c:pt>
                <c:pt idx="93">
                  <c:v>49.362581687661049</c:v>
                </c:pt>
                <c:pt idx="94">
                  <c:v>50.612378536608595</c:v>
                </c:pt>
                <c:pt idx="95">
                  <c:v>51.862191032872545</c:v>
                </c:pt>
                <c:pt idx="96">
                  <c:v>53.110457155151089</c:v>
                </c:pt>
                <c:pt idx="97">
                  <c:v>54.355619683294073</c:v>
                </c:pt>
                <c:pt idx="98">
                  <c:v>55.596133971881322</c:v>
                </c:pt>
                <c:pt idx="99">
                  <c:v>56.830475614165699</c:v>
                </c:pt>
                <c:pt idx="100">
                  <c:v>58.057147915607842</c:v>
                </c:pt>
                <c:pt idx="101">
                  <c:v>59.274689099340847</c:v>
                </c:pt>
                <c:pt idx="102">
                  <c:v>60.481679170396134</c:v>
                </c:pt>
                <c:pt idx="103">
                  <c:v>61.676746371280579</c:v>
                </c:pt>
                <c:pt idx="104">
                  <c:v>62.858573168370974</c:v>
                </c:pt>
                <c:pt idx="105">
                  <c:v>64.025901716407802</c:v>
                </c:pt>
                <c:pt idx="106">
                  <c:v>65.177538756928641</c:v>
                </c:pt>
                <c:pt idx="107">
                  <c:v>66.312359915569601</c:v>
                </c:pt>
                <c:pt idx="108">
                  <c:v>67.429313372562063</c:v>
                </c:pt>
                <c:pt idx="109">
                  <c:v>68.527422890242576</c:v>
                </c:pt>
                <c:pt idx="110">
                  <c:v>69.605790190765632</c:v>
                </c:pt>
                <c:pt idx="111">
                  <c:v>70.663596686263475</c:v>
                </c:pt>
                <c:pt idx="112">
                  <c:v>71.700104572257189</c:v>
                </c:pt>
                <c:pt idx="113">
                  <c:v>72.714657303033746</c:v>
                </c:pt>
                <c:pt idx="114">
                  <c:v>73.706679474836619</c:v>
                </c:pt>
                <c:pt idx="115">
                  <c:v>74.675676148975299</c:v>
                </c:pt>
                <c:pt idx="116">
                  <c:v>75.621231652270751</c:v>
                </c:pt>
                <c:pt idx="117">
                  <c:v>76.543007896581088</c:v>
                </c:pt>
                <c:pt idx="118">
                  <c:v>77.440742262482104</c:v>
                </c:pt>
                <c:pt idx="119">
                  <c:v>78.314245094524125</c:v>
                </c:pt>
                <c:pt idx="120">
                  <c:v>79.163396856887729</c:v>
                </c:pt>
                <c:pt idx="121">
                  <c:v>79.98814499877156</c:v>
                </c:pt>
                <c:pt idx="122">
                  <c:v>80.788500578537892</c:v>
                </c:pt>
                <c:pt idx="123">
                  <c:v>81.564534694600582</c:v>
                </c:pt>
                <c:pt idx="124">
                  <c:v>82.316374769357253</c:v>
                </c:pt>
                <c:pt idx="125">
                  <c:v>83.044200730240476</c:v>
                </c:pt>
                <c:pt idx="126">
                  <c:v>83.748241129290264</c:v>
                </c:pt>
                <c:pt idx="127">
                  <c:v>84.428769239629901</c:v>
                </c:pt>
                <c:pt idx="128">
                  <c:v>85.086099163952056</c:v>
                </c:pt>
                <c:pt idx="129">
                  <c:v>85.720581986680713</c:v>
                </c:pt>
                <c:pt idx="130">
                  <c:v>86.332601997947123</c:v>
                </c:pt>
                <c:pt idx="131">
                  <c:v>86.922573013976503</c:v>
                </c:pt>
                <c:pt idx="132">
                  <c:v>87.490934814990297</c:v>
                </c:pt>
                <c:pt idx="133">
                  <c:v>88.038149718339369</c:v>
                </c:pt>
                <c:pt idx="134">
                  <c:v>88.564699301341975</c:v>
                </c:pt>
                <c:pt idx="135">
                  <c:v>89.07108128524051</c:v>
                </c:pt>
                <c:pt idx="136">
                  <c:v>89.557806588841572</c:v>
                </c:pt>
                <c:pt idx="137">
                  <c:v>90.025396557781477</c:v>
                </c:pt>
                <c:pt idx="138">
                  <c:v>90.474380372977649</c:v>
                </c:pt>
                <c:pt idx="139">
                  <c:v>90.905292639689407</c:v>
                </c:pt>
                <c:pt idx="140">
                  <c:v>91.318671156720086</c:v>
                </c:pt>
                <c:pt idx="141">
                  <c:v>91.715054863641498</c:v>
                </c:pt>
                <c:pt idx="142">
                  <c:v>92.094981962503184</c:v>
                </c:pt>
                <c:pt idx="143">
                  <c:v>92.458988209291448</c:v>
                </c:pt>
                <c:pt idx="144">
                  <c:v>92.807605369413068</c:v>
                </c:pt>
                <c:pt idx="145">
                  <c:v>93.141359830681367</c:v>
                </c:pt>
                <c:pt idx="146">
                  <c:v>93.460771366661206</c:v>
                </c:pt>
                <c:pt idx="147">
                  <c:v>93.766352042768602</c:v>
                </c:pt>
                <c:pt idx="148">
                  <c:v>94.058605257202828</c:v>
                </c:pt>
                <c:pt idx="149">
                  <c:v>94.338024908597816</c:v>
                </c:pt>
                <c:pt idx="150">
                  <c:v>94.60509468220009</c:v>
                </c:pt>
                <c:pt idx="151">
                  <c:v>94.860287446396072</c:v>
                </c:pt>
                <c:pt idx="152">
                  <c:v>95.104064751509426</c:v>
                </c:pt>
                <c:pt idx="153">
                  <c:v>95.336876422955243</c:v>
                </c:pt>
                <c:pt idx="154">
                  <c:v>95.559160241060084</c:v>
                </c:pt>
                <c:pt idx="155">
                  <c:v>95.771341700124793</c:v>
                </c:pt>
                <c:pt idx="156">
                  <c:v>95.973833839610009</c:v>
                </c:pt>
                <c:pt idx="157">
                  <c:v>96.167037140653974</c:v>
                </c:pt>
                <c:pt idx="158">
                  <c:v>96.351339481480707</c:v>
                </c:pt>
                <c:pt idx="159">
                  <c:v>96.527116145616972</c:v>
                </c:pt>
                <c:pt idx="160">
                  <c:v>96.694729877203102</c:v>
                </c:pt>
                <c:pt idx="161">
                  <c:v>96.854530978050619</c:v>
                </c:pt>
                <c:pt idx="162">
                  <c:v>97.006857441464064</c:v>
                </c:pt>
                <c:pt idx="163">
                  <c:v>97.152035118203003</c:v>
                </c:pt>
                <c:pt idx="164">
                  <c:v>97.290377910308877</c:v>
                </c:pt>
                <c:pt idx="165">
                  <c:v>97.422187988858965</c:v>
                </c:pt>
                <c:pt idx="166">
                  <c:v>97.547756032033632</c:v>
                </c:pt>
                <c:pt idx="167">
                  <c:v>97.667361480192739</c:v>
                </c:pt>
                <c:pt idx="168">
                  <c:v>97.781272804951058</c:v>
                </c:pt>
                <c:pt idx="169">
                  <c:v>97.889747789520484</c:v>
                </c:pt>
                <c:pt idx="170">
                  <c:v>97.993033817848541</c:v>
                </c:pt>
                <c:pt idx="171">
                  <c:v>98.091368170327968</c:v>
                </c:pt>
                <c:pt idx="172">
                  <c:v>98.184978324080944</c:v>
                </c:pt>
                <c:pt idx="173">
                  <c:v>98.274082256034873</c:v>
                </c:pt>
                <c:pt idx="174">
                  <c:v>98.358888747203665</c:v>
                </c:pt>
                <c:pt idx="175">
                  <c:v>98.43959768677145</c:v>
                </c:pt>
                <c:pt idx="176">
                  <c:v>98.516400374743313</c:v>
                </c:pt>
                <c:pt idx="177">
                  <c:v>98.589479822082112</c:v>
                </c:pt>
                <c:pt idx="178">
                  <c:v>98.659011047391843</c:v>
                </c:pt>
                <c:pt idx="179">
                  <c:v>98.725161369336746</c:v>
                </c:pt>
                <c:pt idx="180">
                  <c:v>98.788090694102792</c:v>
                </c:pt>
                <c:pt idx="181">
                  <c:v>98.847951797314792</c:v>
                </c:pt>
                <c:pt idx="182">
                  <c:v>98.904890599918403</c:v>
                </c:pt>
                <c:pt idx="183">
                  <c:v>98.959046437623414</c:v>
                </c:pt>
                <c:pt idx="184">
                  <c:v>99.010552323582729</c:v>
                </c:pt>
                <c:pt idx="185">
                  <c:v>99.059535204051414</c:v>
                </c:pt>
                <c:pt idx="186">
                  <c:v>99.106116206832638</c:v>
                </c:pt>
                <c:pt idx="187">
                  <c:v>99.150410882373166</c:v>
                </c:pt>
                <c:pt idx="188">
                  <c:v>99.192529437420106</c:v>
                </c:pt>
                <c:pt idx="189">
                  <c:v>99.232576961194383</c:v>
                </c:pt>
                <c:pt idx="190">
                  <c:v>99.270653644074415</c:v>
                </c:pt>
                <c:pt idx="191">
                  <c:v>99.30685498881725</c:v>
                </c:pt>
                <c:pt idx="192">
                  <c:v>99.341272014373118</c:v>
                </c:pt>
                <c:pt idx="193">
                  <c:v>99.373991452374938</c:v>
                </c:pt>
                <c:pt idx="194">
                  <c:v>99.405095936405345</c:v>
                </c:pt>
                <c:pt idx="195">
                  <c:v>99.434664184162642</c:v>
                </c:pt>
                <c:pt idx="196">
                  <c:v>99.462771172662173</c:v>
                </c:pt>
                <c:pt idx="197">
                  <c:v>99.489488306622604</c:v>
                </c:pt>
                <c:pt idx="198">
                  <c:v>99.514883580196937</c:v>
                </c:pt>
                <c:pt idx="199">
                  <c:v>99.53902173221671</c:v>
                </c:pt>
                <c:pt idx="200">
                  <c:v>99.561964395124193</c:v>
                </c:pt>
                <c:pt idx="201">
                  <c:v>99.583770237772413</c:v>
                </c:pt>
                <c:pt idx="202">
                  <c:v>99.604495102276303</c:v>
                </c:pt>
                <c:pt idx="203">
                  <c:v>99.624192135100429</c:v>
                </c:pt>
                <c:pt idx="204">
                  <c:v>99.642911912569744</c:v>
                </c:pt>
                <c:pt idx="205">
                  <c:v>99.66070256099016</c:v>
                </c:pt>
                <c:pt idx="206">
                  <c:v>99.677609871564599</c:v>
                </c:pt>
                <c:pt idx="207">
                  <c:v>99.693677410288913</c:v>
                </c:pt>
                <c:pt idx="208">
                  <c:v>99.708946623009979</c:v>
                </c:pt>
                <c:pt idx="209">
                  <c:v>99.723456935825354</c:v>
                </c:pt>
                <c:pt idx="210">
                  <c:v>99.737245851000921</c:v>
                </c:pt>
                <c:pt idx="211">
                  <c:v>99.750349038579472</c:v>
                </c:pt>
                <c:pt idx="212">
                  <c:v>99.762800423849228</c:v>
                </c:pt>
                <c:pt idx="213">
                  <c:v>99.774632270837301</c:v>
                </c:pt>
                <c:pt idx="214">
                  <c:v>99.785875261988764</c:v>
                </c:pt>
                <c:pt idx="215">
                  <c:v>99.796558574187614</c:v>
                </c:pt>
                <c:pt idx="216">
                  <c:v>99.806709951271358</c:v>
                </c:pt>
                <c:pt idx="217">
                  <c:v>99.816355773186316</c:v>
                </c:pt>
                <c:pt idx="218">
                  <c:v>99.825521121925973</c:v>
                </c:pt>
                <c:pt idx="219">
                  <c:v>99.834229844390222</c:v>
                </c:pt>
                <c:pt idx="220">
                  <c:v>99.84250461229847</c:v>
                </c:pt>
                <c:pt idx="221">
                  <c:v>99.850366979284971</c:v>
                </c:pt>
                <c:pt idx="222">
                  <c:v>99.857837435300283</c:v>
                </c:pt>
                <c:pt idx="223">
                  <c:v>99.86493545843787</c:v>
                </c:pt>
                <c:pt idx="224">
                  <c:v>99.871679564300777</c:v>
                </c:pt>
                <c:pt idx="225">
                  <c:v>99.878087353018628</c:v>
                </c:pt>
                <c:pt idx="226">
                  <c:v>99.884175554020956</c:v>
                </c:pt>
                <c:pt idx="227">
                  <c:v>99.889960068668771</c:v>
                </c:pt>
                <c:pt idx="228">
                  <c:v>99.895456010842082</c:v>
                </c:pt>
                <c:pt idx="229">
                  <c:v>99.900677745577141</c:v>
                </c:pt>
                <c:pt idx="230">
                  <c:v>99.905638925843178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A2-4BAF-A992-CD72CDD11D8A}"/>
            </c:ext>
          </c:extLst>
        </c:ser>
        <c:ser>
          <c:idx val="0"/>
          <c:order val="2"/>
          <c:tx>
            <c:strRef>
              <c:f>各種成長曲線!$AO$16</c:f>
              <c:strCache>
                <c:ptCount val="1"/>
                <c:pt idx="0">
                  <c:v>x</c:v>
                </c:pt>
              </c:strCache>
            </c:strRef>
          </c:tx>
          <c:spPr>
            <a:ln w="635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各種成長曲線!$AH$17:$AH$247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各種成長曲線!$AO$17:$AO$247</c:f>
              <c:numCache>
                <c:formatCode>0.000</c:formatCode>
                <c:ptCount val="231"/>
                <c:pt idx="0">
                  <c:v>1</c:v>
                </c:pt>
                <c:pt idx="1">
                  <c:v>1.0495000000000001</c:v>
                </c:pt>
                <c:pt idx="2">
                  <c:v>1.1014242748750001</c:v>
                </c:pt>
                <c:pt idx="3">
                  <c:v>1.1558889209021082</c:v>
                </c:pt>
                <c:pt idx="4">
                  <c:v>1.2130153273484814</c:v>
                </c:pt>
                <c:pt idx="5">
                  <c:v>1.2729303906237144</c:v>
                </c:pt>
                <c:pt idx="6">
                  <c:v>1.3357667342652133</c:v>
                </c:pt>
                <c:pt idx="7">
                  <c:v>1.4016629345942893</c:v>
                </c:pt>
                <c:pt idx="8">
                  <c:v>1.470763751832896</c:v>
                </c:pt>
                <c:pt idx="9">
                  <c:v>1.543220366417688</c:v>
                </c:pt>
                <c:pt idx="10">
                  <c:v>1.6191906201889092</c:v>
                </c:pt>
                <c:pt idx="11">
                  <c:v>1.6988392620661008</c:v>
                </c:pt>
                <c:pt idx="12">
                  <c:v>1.7823381977502373</c:v>
                </c:pt>
                <c:pt idx="13">
                  <c:v>1.8698667429121694</c:v>
                </c:pt>
                <c:pt idx="14">
                  <c:v>1.9616118792396533</c:v>
                </c:pt>
                <c:pt idx="15">
                  <c:v>2.0577685126192491</c:v>
                </c:pt>
                <c:pt idx="16">
                  <c:v>2.158539732624448</c:v>
                </c:pt>
                <c:pt idx="17">
                  <c:v>2.2641370723670113</c:v>
                </c:pt>
                <c:pt idx="18">
                  <c:v>2.3747807676441286</c:v>
                </c:pt>
                <c:pt idx="19">
                  <c:v>2.4907000141791489</c:v>
                </c:pt>
                <c:pt idx="20">
                  <c:v>2.6121332216077904</c:v>
                </c:pt>
                <c:pt idx="21">
                  <c:v>2.7393282627044662</c:v>
                </c:pt>
                <c:pt idx="22">
                  <c:v>2.8725427161742636</c:v>
                </c:pt>
                <c:pt idx="23">
                  <c:v>3.0120441011548538</c:v>
                </c:pt>
                <c:pt idx="24">
                  <c:v>3.1581101013789454</c:v>
                </c:pt>
                <c:pt idx="25">
                  <c:v>3.3110287767416771</c:v>
                </c:pt>
                <c:pt idx="26">
                  <c:v>3.4710987597985552</c:v>
                </c:pt>
                <c:pt idx="27">
                  <c:v>3.6386294344883456</c:v>
                </c:pt>
                <c:pt idx="28">
                  <c:v>3.8139410941320007</c:v>
                </c:pt>
                <c:pt idx="29">
                  <c:v>3.9973650755038461</c:v>
                </c:pt>
                <c:pt idx="30">
                  <c:v>4.1892438655056097</c:v>
                </c:pt>
                <c:pt idx="31">
                  <c:v>4.3899311766985516</c:v>
                </c:pt>
                <c:pt idx="32">
                  <c:v>4.5997919876654043</c:v>
                </c:pt>
                <c:pt idx="33">
                  <c:v>4.8192025438837796</c:v>
                </c:pt>
                <c:pt idx="34">
                  <c:v>5.0485503144984802</c:v>
                </c:pt>
                <c:pt idx="35">
                  <c:v>5.2882339000843928</c:v>
                </c:pt>
                <c:pt idx="36">
                  <c:v>5.5386628861976117</c:v>
                </c:pt>
                <c:pt idx="37">
                  <c:v>5.8002576372240213</c:v>
                </c:pt>
                <c:pt idx="38">
                  <c:v>6.073449024756135</c:v>
                </c:pt>
                <c:pt idx="39">
                  <c:v>6.3586780844657858</c:v>
                </c:pt>
                <c:pt idx="40">
                  <c:v>6.6563955951981422</c:v>
                </c:pt>
                <c:pt idx="41">
                  <c:v>6.9670615737981629</c:v>
                </c:pt>
                <c:pt idx="42">
                  <c:v>7.2911446790015235</c:v>
                </c:pt>
                <c:pt idx="43">
                  <c:v>7.6291215175865332</c:v>
                </c:pt>
                <c:pt idx="44">
                  <c:v>7.9814758459008086</c:v>
                </c:pt>
                <c:pt idx="45">
                  <c:v>8.3486976598564997</c:v>
                </c:pt>
                <c:pt idx="46">
                  <c:v>8.7312821665414777</c:v>
                </c:pt>
                <c:pt idx="47">
                  <c:v>9.1297286307326697</c:v>
                </c:pt>
                <c:pt idx="48">
                  <c:v>9.5445390898338935</c:v>
                </c:pt>
                <c:pt idx="49">
                  <c:v>9.9762169311069044</c:v>
                </c:pt>
                <c:pt idx="50">
                  <c:v>10.425265325533998</c:v>
                </c:pt>
                <c:pt idx="51">
                  <c:v>10.892185513256807</c:v>
                </c:pt>
                <c:pt idx="52">
                  <c:v>11.377474936292046</c:v>
                </c:pt>
                <c:pt idx="53">
                  <c:v>11.881625215143671</c:v>
                </c:pt>
                <c:pt idx="54">
                  <c:v>12.405119967024286</c:v>
                </c:pt>
                <c:pt idx="55">
                  <c:v>12.948432464677367</c:v>
                </c:pt>
                <c:pt idx="56">
                  <c:v>13.51202313626508</c:v>
                </c:pt>
                <c:pt idx="57">
                  <c:v>14.096336908460852</c:v>
                </c:pt>
                <c:pt idx="58">
                  <c:v>14.701800396765478</c:v>
                </c:pt>
                <c:pt idx="59">
                  <c:v>15.328818949150586</c:v>
                </c:pt>
                <c:pt idx="60">
                  <c:v>15.977773551420196</c:v>
                </c:pt>
                <c:pt idx="61">
                  <c:v>16.649017605160974</c:v>
                </c:pt>
                <c:pt idx="62">
                  <c:v>17.342873591810545</c:v>
                </c:pt>
                <c:pt idx="63">
                  <c:v>18.059629639190312</c:v>
                </c:pt>
                <c:pt idx="64">
                  <c:v>18.799536009797468</c:v>
                </c:pt>
                <c:pt idx="65">
                  <c:v>19.562801533195504</c:v>
                </c:pt>
                <c:pt idx="66">
                  <c:v>20.349590007941682</c:v>
                </c:pt>
                <c:pt idx="67">
                  <c:v>21.160016601593107</c:v>
                </c:pt>
                <c:pt idx="68">
                  <c:v>21.994144280382915</c:v>
                </c:pt>
                <c:pt idx="69">
                  <c:v>22.851980303088911</c:v>
                </c:pt>
                <c:pt idx="70">
                  <c:v>23.733472816356976</c:v>
                </c:pt>
                <c:pt idx="71">
                  <c:v>24.638507591212445</c:v>
                </c:pt>
                <c:pt idx="72">
                  <c:v>25.566904942611952</c:v>
                </c:pt>
                <c:pt idx="73">
                  <c:v>26.518416875570271</c:v>
                </c:pt>
                <c:pt idx="74">
                  <c:v>27.492724502555518</c:v>
                </c:pt>
                <c:pt idx="75">
                  <c:v>28.489435777396587</c:v>
                </c:pt>
                <c:pt idx="76">
                  <c:v>29.508083590809214</c:v>
                </c:pt>
                <c:pt idx="77">
                  <c:v>30.548124271748584</c:v>
                </c:pt>
                <c:pt idx="78">
                  <c:v>31.608936537074918</c:v>
                </c:pt>
                <c:pt idx="79">
                  <c:v>32.689820929426247</c:v>
                </c:pt>
                <c:pt idx="80">
                  <c:v>33.789999779698583</c:v>
                </c:pt>
                <c:pt idx="81">
                  <c:v>34.908617726127495</c:v>
                </c:pt>
                <c:pt idx="82">
                  <c:v>36.044742816659422</c:v>
                </c:pt>
                <c:pt idx="83">
                  <c:v>37.197368215132833</c:v>
                </c:pt>
                <c:pt idx="84">
                  <c:v>38.365414524823386</c:v>
                </c:pt>
                <c:pt idx="85">
                  <c:v>39.547732735233794</c:v>
                </c:pt>
                <c:pt idx="86">
                  <c:v>40.743107789746745</c:v>
                </c:pt>
                <c:pt idx="87">
                  <c:v>41.950262763050624</c:v>
                </c:pt>
                <c:pt idx="88">
                  <c:v>43.167863628258658</c:v>
                </c:pt>
                <c:pt idx="89">
                  <c:v>44.394524584557622</c:v>
                </c:pt>
                <c:pt idx="90">
                  <c:v>45.62881390724106</c:v>
                </c:pt>
                <c:pt idx="91">
                  <c:v>46.869260273312292</c:v>
                </c:pt>
                <c:pt idx="92">
                  <c:v>48.114359507694161</c:v>
                </c:pt>
                <c:pt idx="93">
                  <c:v>49.362581687661049</c:v>
                </c:pt>
                <c:pt idx="94">
                  <c:v>50.612378536608595</c:v>
                </c:pt>
                <c:pt idx="95">
                  <c:v>51.862191032872545</c:v>
                </c:pt>
                <c:pt idx="96">
                  <c:v>53.110457155151089</c:v>
                </c:pt>
                <c:pt idx="97">
                  <c:v>54.355619683294073</c:v>
                </c:pt>
                <c:pt idx="98">
                  <c:v>55.596133971881322</c:v>
                </c:pt>
                <c:pt idx="99">
                  <c:v>56.830475614165699</c:v>
                </c:pt>
                <c:pt idx="100">
                  <c:v>58.057147915607842</c:v>
                </c:pt>
                <c:pt idx="101">
                  <c:v>59.274689099340847</c:v>
                </c:pt>
                <c:pt idx="102">
                  <c:v>60.481679170396134</c:v>
                </c:pt>
                <c:pt idx="103">
                  <c:v>61.676746371280579</c:v>
                </c:pt>
                <c:pt idx="104">
                  <c:v>62.858573168370974</c:v>
                </c:pt>
                <c:pt idx="105">
                  <c:v>64.025901716407802</c:v>
                </c:pt>
                <c:pt idx="106">
                  <c:v>65.177538756928641</c:v>
                </c:pt>
                <c:pt idx="107">
                  <c:v>66.312359915569601</c:v>
                </c:pt>
                <c:pt idx="108">
                  <c:v>67.429313372562063</c:v>
                </c:pt>
                <c:pt idx="109">
                  <c:v>68.527422890242576</c:v>
                </c:pt>
                <c:pt idx="110">
                  <c:v>69.605790190765632</c:v>
                </c:pt>
                <c:pt idx="111">
                  <c:v>70.663596686263475</c:v>
                </c:pt>
                <c:pt idx="112">
                  <c:v>71.700104572257189</c:v>
                </c:pt>
                <c:pt idx="113">
                  <c:v>72.714657303033746</c:v>
                </c:pt>
                <c:pt idx="114">
                  <c:v>73.706679474836619</c:v>
                </c:pt>
                <c:pt idx="115">
                  <c:v>74.675676148975299</c:v>
                </c:pt>
                <c:pt idx="116">
                  <c:v>75.621231652270751</c:v>
                </c:pt>
                <c:pt idx="117">
                  <c:v>76.543007896581088</c:v>
                </c:pt>
                <c:pt idx="118">
                  <c:v>77.440742262482104</c:v>
                </c:pt>
                <c:pt idx="119">
                  <c:v>78.314245094524125</c:v>
                </c:pt>
                <c:pt idx="120">
                  <c:v>79.163396856887729</c:v>
                </c:pt>
                <c:pt idx="121">
                  <c:v>79.98814499877156</c:v>
                </c:pt>
                <c:pt idx="122">
                  <c:v>80.788500578537892</c:v>
                </c:pt>
                <c:pt idx="123">
                  <c:v>81.564534694600582</c:v>
                </c:pt>
                <c:pt idx="124">
                  <c:v>82.316374769357253</c:v>
                </c:pt>
                <c:pt idx="125">
                  <c:v>83.044200730240476</c:v>
                </c:pt>
                <c:pt idx="126">
                  <c:v>83.748241129290264</c:v>
                </c:pt>
                <c:pt idx="127">
                  <c:v>84.428769239629901</c:v>
                </c:pt>
                <c:pt idx="128">
                  <c:v>85.086099163952056</c:v>
                </c:pt>
                <c:pt idx="129">
                  <c:v>85.720581986680713</c:v>
                </c:pt>
                <c:pt idx="130">
                  <c:v>86.332601997947123</c:v>
                </c:pt>
                <c:pt idx="131">
                  <c:v>86.922573013976503</c:v>
                </c:pt>
                <c:pt idx="132">
                  <c:v>87.490934814990297</c:v>
                </c:pt>
                <c:pt idx="133">
                  <c:v>88.038149718339369</c:v>
                </c:pt>
                <c:pt idx="134">
                  <c:v>88.564699301341975</c:v>
                </c:pt>
                <c:pt idx="135">
                  <c:v>89.07108128524051</c:v>
                </c:pt>
                <c:pt idx="136">
                  <c:v>89.557806588841572</c:v>
                </c:pt>
                <c:pt idx="137">
                  <c:v>90.025396557781477</c:v>
                </c:pt>
                <c:pt idx="138">
                  <c:v>90.474380372977649</c:v>
                </c:pt>
                <c:pt idx="139">
                  <c:v>90.905292639689407</c:v>
                </c:pt>
                <c:pt idx="140">
                  <c:v>91.318671156720086</c:v>
                </c:pt>
                <c:pt idx="141">
                  <c:v>91.715054863641498</c:v>
                </c:pt>
                <c:pt idx="142">
                  <c:v>92.094981962503184</c:v>
                </c:pt>
                <c:pt idx="143">
                  <c:v>92.458988209291448</c:v>
                </c:pt>
                <c:pt idx="144">
                  <c:v>92.807605369413068</c:v>
                </c:pt>
                <c:pt idx="145">
                  <c:v>93.141359830681367</c:v>
                </c:pt>
                <c:pt idx="146">
                  <c:v>93.460771366661206</c:v>
                </c:pt>
                <c:pt idx="147">
                  <c:v>93.766352042768602</c:v>
                </c:pt>
                <c:pt idx="148">
                  <c:v>94.058605257202828</c:v>
                </c:pt>
                <c:pt idx="149">
                  <c:v>94.338024908597816</c:v>
                </c:pt>
                <c:pt idx="150">
                  <c:v>94.60509468220009</c:v>
                </c:pt>
                <c:pt idx="151">
                  <c:v>94.860287446396072</c:v>
                </c:pt>
                <c:pt idx="152">
                  <c:v>95.104064751509426</c:v>
                </c:pt>
                <c:pt idx="153">
                  <c:v>95.336876422955243</c:v>
                </c:pt>
                <c:pt idx="154">
                  <c:v>95.559160241060084</c:v>
                </c:pt>
                <c:pt idx="155">
                  <c:v>95.771341700124793</c:v>
                </c:pt>
                <c:pt idx="156">
                  <c:v>95.973833839610009</c:v>
                </c:pt>
                <c:pt idx="157">
                  <c:v>96.167037140653974</c:v>
                </c:pt>
                <c:pt idx="158">
                  <c:v>96.351339481480707</c:v>
                </c:pt>
                <c:pt idx="159">
                  <c:v>96.527116145616972</c:v>
                </c:pt>
                <c:pt idx="160">
                  <c:v>96.694729877203102</c:v>
                </c:pt>
                <c:pt idx="161">
                  <c:v>96.854530978050619</c:v>
                </c:pt>
                <c:pt idx="162">
                  <c:v>97.006857441464064</c:v>
                </c:pt>
                <c:pt idx="163">
                  <c:v>97.152035118203003</c:v>
                </c:pt>
                <c:pt idx="164">
                  <c:v>97.290377910308877</c:v>
                </c:pt>
                <c:pt idx="165">
                  <c:v>97.422187988858965</c:v>
                </c:pt>
                <c:pt idx="166">
                  <c:v>97.547756032033632</c:v>
                </c:pt>
                <c:pt idx="167">
                  <c:v>97.667361480192739</c:v>
                </c:pt>
                <c:pt idx="168">
                  <c:v>97.781272804951058</c:v>
                </c:pt>
                <c:pt idx="169">
                  <c:v>97.889747789520484</c:v>
                </c:pt>
                <c:pt idx="170">
                  <c:v>97.993033817848541</c:v>
                </c:pt>
                <c:pt idx="171">
                  <c:v>98.091368170327968</c:v>
                </c:pt>
                <c:pt idx="172">
                  <c:v>98.184978324080944</c:v>
                </c:pt>
                <c:pt idx="173">
                  <c:v>98.274082256034873</c:v>
                </c:pt>
                <c:pt idx="174">
                  <c:v>98.358888747203665</c:v>
                </c:pt>
                <c:pt idx="175">
                  <c:v>98.43959768677145</c:v>
                </c:pt>
                <c:pt idx="176">
                  <c:v>98.516400374743313</c:v>
                </c:pt>
                <c:pt idx="177">
                  <c:v>98.589479822082112</c:v>
                </c:pt>
                <c:pt idx="178">
                  <c:v>98.659011047391843</c:v>
                </c:pt>
                <c:pt idx="179">
                  <c:v>98.725161369336746</c:v>
                </c:pt>
                <c:pt idx="180">
                  <c:v>98.788090694102792</c:v>
                </c:pt>
                <c:pt idx="181">
                  <c:v>98.847951797314792</c:v>
                </c:pt>
                <c:pt idx="182">
                  <c:v>98.904890599918403</c:v>
                </c:pt>
                <c:pt idx="183">
                  <c:v>98.959046437623414</c:v>
                </c:pt>
                <c:pt idx="184">
                  <c:v>99.010552323582729</c:v>
                </c:pt>
                <c:pt idx="185">
                  <c:v>99.059535204051414</c:v>
                </c:pt>
                <c:pt idx="186">
                  <c:v>99.106116206832638</c:v>
                </c:pt>
                <c:pt idx="187">
                  <c:v>99.150410882373166</c:v>
                </c:pt>
                <c:pt idx="188">
                  <c:v>99.192529437420106</c:v>
                </c:pt>
                <c:pt idx="189">
                  <c:v>99.232576961194383</c:v>
                </c:pt>
                <c:pt idx="190">
                  <c:v>99.270653644074415</c:v>
                </c:pt>
                <c:pt idx="191">
                  <c:v>99.30685498881725</c:v>
                </c:pt>
                <c:pt idx="192">
                  <c:v>99.341272014373118</c:v>
                </c:pt>
                <c:pt idx="193">
                  <c:v>99.373991452374938</c:v>
                </c:pt>
                <c:pt idx="194">
                  <c:v>99.405095936405345</c:v>
                </c:pt>
                <c:pt idx="195">
                  <c:v>99.434664184162642</c:v>
                </c:pt>
                <c:pt idx="196">
                  <c:v>99.462771172662173</c:v>
                </c:pt>
                <c:pt idx="197">
                  <c:v>99.489488306622604</c:v>
                </c:pt>
                <c:pt idx="198">
                  <c:v>99.514883580196937</c:v>
                </c:pt>
                <c:pt idx="199">
                  <c:v>99.53902173221671</c:v>
                </c:pt>
                <c:pt idx="200">
                  <c:v>99.561964395124193</c:v>
                </c:pt>
                <c:pt idx="201">
                  <c:v>99.583770237772413</c:v>
                </c:pt>
                <c:pt idx="202">
                  <c:v>99.604495102276303</c:v>
                </c:pt>
                <c:pt idx="203">
                  <c:v>99.624192135100429</c:v>
                </c:pt>
                <c:pt idx="204">
                  <c:v>99.642911912569744</c:v>
                </c:pt>
                <c:pt idx="205">
                  <c:v>99.66070256099016</c:v>
                </c:pt>
                <c:pt idx="206">
                  <c:v>99.677609871564599</c:v>
                </c:pt>
                <c:pt idx="207">
                  <c:v>99.693677410288913</c:v>
                </c:pt>
                <c:pt idx="208">
                  <c:v>99.708946623009979</c:v>
                </c:pt>
                <c:pt idx="209">
                  <c:v>99.723456935825354</c:v>
                </c:pt>
                <c:pt idx="210">
                  <c:v>99.737245851000921</c:v>
                </c:pt>
                <c:pt idx="211">
                  <c:v>99.750349038579472</c:v>
                </c:pt>
                <c:pt idx="212">
                  <c:v>99.762800423849228</c:v>
                </c:pt>
                <c:pt idx="213">
                  <c:v>99.774632270837301</c:v>
                </c:pt>
                <c:pt idx="214">
                  <c:v>99.785875261988764</c:v>
                </c:pt>
                <c:pt idx="215">
                  <c:v>99.796558574187614</c:v>
                </c:pt>
                <c:pt idx="216">
                  <c:v>99.806709951271358</c:v>
                </c:pt>
                <c:pt idx="217">
                  <c:v>99.816355773186316</c:v>
                </c:pt>
                <c:pt idx="218">
                  <c:v>99.825521121925973</c:v>
                </c:pt>
                <c:pt idx="219">
                  <c:v>99.834229844390222</c:v>
                </c:pt>
                <c:pt idx="220">
                  <c:v>99.84250461229847</c:v>
                </c:pt>
                <c:pt idx="221">
                  <c:v>99.850366979284971</c:v>
                </c:pt>
                <c:pt idx="222">
                  <c:v>99.857837435300283</c:v>
                </c:pt>
                <c:pt idx="223">
                  <c:v>99.86493545843787</c:v>
                </c:pt>
                <c:pt idx="224">
                  <c:v>99.871679564300777</c:v>
                </c:pt>
                <c:pt idx="225">
                  <c:v>99.878087353018628</c:v>
                </c:pt>
                <c:pt idx="226">
                  <c:v>99.884175554020956</c:v>
                </c:pt>
                <c:pt idx="227">
                  <c:v>99.889960068668771</c:v>
                </c:pt>
                <c:pt idx="228">
                  <c:v>99.895456010842082</c:v>
                </c:pt>
                <c:pt idx="229">
                  <c:v>99.900677745577141</c:v>
                </c:pt>
                <c:pt idx="230">
                  <c:v>99.905638925843178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A2-4BAF-A992-CD72CDD11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  <a:endParaRPr lang="en-US" altLang="ja-JP" sz="105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  <a:p>
            <a:pPr>
              <a:defRPr sz="1050"/>
            </a:pPr>
            <a:r>
              <a:rPr lang="en-US" altLang="ja-JP" sz="105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K</a:t>
            </a:r>
            <a:r>
              <a:rPr lang="ja-JP" altLang="en-US" sz="105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を階段状に上げるモデル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各種成長曲線!$BI$16</c:f>
              <c:strCache>
                <c:ptCount val="1"/>
                <c:pt idx="0">
                  <c:v>Kの変化率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各種成長曲線!$AS$18:$AS$247</c:f>
              <c:numCache>
                <c:formatCode>#,##0_);[Red]\(#,##0\)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各種成長曲線!$AU$18:$AU$247</c:f>
              <c:numCache>
                <c:formatCode>0.000%</c:formatCode>
                <c:ptCount val="230"/>
                <c:pt idx="0">
                  <c:v>4.8999999999999932E-2</c:v>
                </c:pt>
                <c:pt idx="1">
                  <c:v>4.8950999999999918E-2</c:v>
                </c:pt>
                <c:pt idx="2">
                  <c:v>4.8899650400999917E-2</c:v>
                </c:pt>
                <c:pt idx="3">
                  <c:v>4.8845843690290096E-2</c:v>
                </c:pt>
                <c:pt idx="4">
                  <c:v>4.8789467951591725E-2</c:v>
                </c:pt>
                <c:pt idx="5">
                  <c:v>4.8730406737011622E-2</c:v>
                </c:pt>
                <c:pt idx="6">
                  <c:v>4.8668538940915627E-2</c:v>
                </c:pt>
                <c:pt idx="7">
                  <c:v>4.860373867651329E-2</c:v>
                </c:pt>
                <c:pt idx="8">
                  <c:v>4.8535875156022278E-2</c:v>
                </c:pt>
                <c:pt idx="9">
                  <c:v>4.8464812575382175E-2</c:v>
                </c:pt>
                <c:pt idx="10">
                  <c:v>4.8390410004580046E-2</c:v>
                </c:pt>
                <c:pt idx="11">
                  <c:v>4.8312521284762329E-2</c:v>
                </c:pt>
                <c:pt idx="12">
                  <c:v>4.8230994933414907E-2</c:v>
                </c:pt>
                <c:pt idx="13">
                  <c:v>4.8145674059011281E-2</c:v>
                </c:pt>
                <c:pt idx="14">
                  <c:v>4.8056396286657324E-2</c:v>
                </c:pt>
                <c:pt idx="15">
                  <c:v>4.7962993696384702E-2</c:v>
                </c:pt>
                <c:pt idx="16">
                  <c:v>4.7865292775884707E-2</c:v>
                </c:pt>
                <c:pt idx="17">
                  <c:v>4.7763114389611623E-2</c:v>
                </c:pt>
                <c:pt idx="18">
                  <c:v>4.7656273766326245E-2</c:v>
                </c:pt>
                <c:pt idx="19">
                  <c:v>4.754458050730101E-2</c:v>
                </c:pt>
                <c:pt idx="20">
                  <c:v>4.7427838617551177E-2</c:v>
                </c:pt>
                <c:pt idx="21">
                  <c:v>4.7305846562606078E-2</c:v>
                </c:pt>
                <c:pt idx="22">
                  <c:v>4.71783973534807E-2</c:v>
                </c:pt>
                <c:pt idx="23">
                  <c:v>4.7045278662649528E-2</c:v>
                </c:pt>
                <c:pt idx="24">
                  <c:v>4.6906272973963381E-2</c:v>
                </c:pt>
                <c:pt idx="25">
                  <c:v>4.676115776957316E-2</c:v>
                </c:pt>
                <c:pt idx="26">
                  <c:v>4.6609705757045483E-2</c:v>
                </c:pt>
                <c:pt idx="27">
                  <c:v>4.645168513995148E-2</c:v>
                </c:pt>
                <c:pt idx="28">
                  <c:v>4.6286859935295077E-2</c:v>
                </c:pt>
                <c:pt idx="29">
                  <c:v>4.6114990341200021E-2</c:v>
                </c:pt>
                <c:pt idx="30">
                  <c:v>4.5935833158309014E-2</c:v>
                </c:pt>
                <c:pt idx="31">
                  <c:v>4.5749142268341432E-2</c:v>
                </c:pt>
                <c:pt idx="32">
                  <c:v>4.5554669173213366E-2</c:v>
                </c:pt>
                <c:pt idx="33">
                  <c:v>4.5352163598033603E-2</c:v>
                </c:pt>
                <c:pt idx="34">
                  <c:v>4.5141374161154789E-2</c:v>
                </c:pt>
                <c:pt idx="35">
                  <c:v>4.4922049114254375E-2</c:v>
                </c:pt>
                <c:pt idx="36">
                  <c:v>4.4693937155165148E-2</c:v>
                </c:pt>
                <c:pt idx="37">
                  <c:v>4.4456788315836757E-2</c:v>
                </c:pt>
                <c:pt idx="38">
                  <c:v>4.4210354927404015E-2</c:v>
                </c:pt>
                <c:pt idx="39">
                  <c:v>4.3954392663840824E-2</c:v>
                </c:pt>
                <c:pt idx="40">
                  <c:v>4.3688661665095892E-2</c:v>
                </c:pt>
                <c:pt idx="41">
                  <c:v>4.3412927739928345E-2</c:v>
                </c:pt>
                <c:pt idx="42">
                  <c:v>4.3126963647884237E-2</c:v>
                </c:pt>
                <c:pt idx="43">
                  <c:v>4.2830550458975866E-2</c:v>
                </c:pt>
                <c:pt idx="44">
                  <c:v>4.2523478988645946E-2</c:v>
                </c:pt>
                <c:pt idx="45">
                  <c:v>4.2205551304511472E-2</c:v>
                </c:pt>
                <c:pt idx="46">
                  <c:v>4.1876582300203684E-2</c:v>
                </c:pt>
                <c:pt idx="47">
                  <c:v>4.1536401330339333E-2</c:v>
                </c:pt>
                <c:pt idx="48">
                  <c:v>4.1184853899297227E-2</c:v>
                </c:pt>
                <c:pt idx="49">
                  <c:v>4.0821803395038832E-2</c:v>
                </c:pt>
                <c:pt idx="50">
                  <c:v>4.5223566428855042E-2</c:v>
                </c:pt>
                <c:pt idx="51">
                  <c:v>4.5007559067957378E-2</c:v>
                </c:pt>
                <c:pt idx="52">
                  <c:v>4.4782861487815226E-2</c:v>
                </c:pt>
                <c:pt idx="53">
                  <c:v>4.4549223096461234E-2</c:v>
                </c:pt>
                <c:pt idx="54">
                  <c:v>4.4306395220136408E-2</c:v>
                </c:pt>
                <c:pt idx="55">
                  <c:v>4.4054132116532585E-2</c:v>
                </c:pt>
                <c:pt idx="56">
                  <c:v>4.3792192067246792E-2</c:v>
                </c:pt>
                <c:pt idx="57">
                  <c:v>4.3520338549939176E-2</c:v>
                </c:pt>
                <c:pt idx="58">
                  <c:v>4.3238341489943509E-2</c:v>
                </c:pt>
                <c:pt idx="59">
                  <c:v>4.2945978590247277E-2</c:v>
                </c:pt>
                <c:pt idx="60">
                  <c:v>4.2643036737808934E-2</c:v>
                </c:pt>
                <c:pt idx="61">
                  <c:v>4.2329313483140674E-2</c:v>
                </c:pt>
                <c:pt idx="62">
                  <c:v>4.2004618588937538E-2</c:v>
                </c:pt>
                <c:pt idx="63">
                  <c:v>4.166877564229287E-2</c:v>
                </c:pt>
                <c:pt idx="64">
                  <c:v>4.1321623723705833E-2</c:v>
                </c:pt>
                <c:pt idx="65">
                  <c:v>4.0963019124684148E-2</c:v>
                </c:pt>
                <c:pt idx="66">
                  <c:v>4.0592837104259198E-2</c:v>
                </c:pt>
                <c:pt idx="67">
                  <c:v>4.0210973673219186E-2</c:v>
                </c:pt>
                <c:pt idx="68">
                  <c:v>3.9817347393306515E-2</c:v>
                </c:pt>
                <c:pt idx="69">
                  <c:v>3.941190117708037E-2</c:v>
                </c:pt>
                <c:pt idx="70">
                  <c:v>3.8994604072618337E-2</c:v>
                </c:pt>
                <c:pt idx="71">
                  <c:v>3.8565453015767685E-2</c:v>
                </c:pt>
                <c:pt idx="72">
                  <c:v>3.8124474531290753E-2</c:v>
                </c:pt>
                <c:pt idx="73">
                  <c:v>3.7671726363013219E-2</c:v>
                </c:pt>
                <c:pt idx="74">
                  <c:v>3.7207299012032347E-2</c:v>
                </c:pt>
                <c:pt idx="75">
                  <c:v>3.6731317161201468E-2</c:v>
                </c:pt>
                <c:pt idx="76">
                  <c:v>3.624394096353812E-2</c:v>
                </c:pt>
                <c:pt idx="77">
                  <c:v>3.5745367171929672E-2</c:v>
                </c:pt>
                <c:pt idx="78">
                  <c:v>3.5235830087589307E-2</c:v>
                </c:pt>
                <c:pt idx="79">
                  <c:v>3.4715602305171275E-2</c:v>
                </c:pt>
                <c:pt idx="80">
                  <c:v>3.4184995233323565E-2</c:v>
                </c:pt>
                <c:pt idx="81">
                  <c:v>3.364435937075979E-2</c:v>
                </c:pt>
                <c:pt idx="82">
                  <c:v>3.3094084319690568E-2</c:v>
                </c:pt>
                <c:pt idx="83">
                  <c:v>3.2534598520664745E-2</c:v>
                </c:pt>
                <c:pt idx="84">
                  <c:v>3.1966368695532342E-2</c:v>
                </c:pt>
                <c:pt idx="85">
                  <c:v>3.1389898988334497E-2</c:v>
                </c:pt>
                <c:pt idx="86">
                  <c:v>3.0805729797415526E-2</c:v>
                </c:pt>
                <c:pt idx="87">
                  <c:v>3.0214436295896267E-2</c:v>
                </c:pt>
                <c:pt idx="88">
                  <c:v>2.9616626641780122E-2</c:v>
                </c:pt>
                <c:pt idx="89">
                  <c:v>2.9012939883329789E-2</c:v>
                </c:pt>
                <c:pt idx="90">
                  <c:v>2.840404356983706E-2</c:v>
                </c:pt>
                <c:pt idx="91">
                  <c:v>2.7790631082462405E-2</c:v>
                </c:pt>
                <c:pt idx="92">
                  <c:v>2.7173418704300723E-2</c:v>
                </c:pt>
                <c:pt idx="93">
                  <c:v>2.6553142453165018E-2</c:v>
                </c:pt>
                <c:pt idx="94">
                  <c:v>2.5930554704644809E-2</c:v>
                </c:pt>
                <c:pt idx="95">
                  <c:v>2.5306420636703148E-2</c:v>
                </c:pt>
                <c:pt idx="96">
                  <c:v>2.4681514530309631E-2</c:v>
                </c:pt>
                <c:pt idx="97">
                  <c:v>2.4056615963304114E-2</c:v>
                </c:pt>
                <c:pt idx="98">
                  <c:v>2.3432505936744803E-2</c:v>
                </c:pt>
                <c:pt idx="99">
                  <c:v>2.2809962974383084E-2</c:v>
                </c:pt>
                <c:pt idx="100">
                  <c:v>3.1459839491037832E-2</c:v>
                </c:pt>
                <c:pt idx="101">
                  <c:v>3.0876569017287733E-2</c:v>
                </c:pt>
                <c:pt idx="102">
                  <c:v>3.028610308070271E-2</c:v>
                </c:pt>
                <c:pt idx="103">
                  <c:v>2.9689045966482582E-2</c:v>
                </c:pt>
                <c:pt idx="104">
                  <c:v>2.9086033118558303E-2</c:v>
                </c:pt>
                <c:pt idx="105">
                  <c:v>2.8477728785204243E-2</c:v>
                </c:pt>
                <c:pt idx="106">
                  <c:v>2.7864823382707779E-2</c:v>
                </c:pt>
                <c:pt idx="107">
                  <c:v>2.7248030595721888E-2</c:v>
                </c:pt>
                <c:pt idx="108">
                  <c:v>2.6628084237281077E-2</c:v>
                </c:pt>
                <c:pt idx="109">
                  <c:v>2.6005734895564799E-2</c:v>
                </c:pt>
                <c:pt idx="110">
                  <c:v>2.5381746398245E-2</c:v>
                </c:pt>
                <c:pt idx="111">
                  <c:v>2.4756892128557459E-2</c:v>
                </c:pt>
                <c:pt idx="112">
                  <c:v>2.4131951229994713E-2</c:v>
                </c:pt>
                <c:pt idx="113">
                  <c:v>2.3507704738661886E-2</c:v>
                </c:pt>
                <c:pt idx="114">
                  <c:v>2.2884931683808746E-2</c:v>
                </c:pt>
                <c:pt idx="115">
                  <c:v>2.226440519779092E-2</c:v>
                </c:pt>
                <c:pt idx="116">
                  <c:v>2.1646888676712894E-2</c:v>
                </c:pt>
                <c:pt idx="117">
                  <c:v>2.1033132032259202E-2</c:v>
                </c:pt>
                <c:pt idx="118">
                  <c:v>2.0423868073732671E-2</c:v>
                </c:pt>
                <c:pt idx="119">
                  <c:v>1.9819809057139235E-2</c:v>
                </c:pt>
                <c:pt idx="120">
                  <c:v>1.9221643435343792E-2</c:v>
                </c:pt>
                <c:pt idx="121">
                  <c:v>1.863003283993209E-2</c:v>
                </c:pt>
                <c:pt idx="122">
                  <c:v>1.8045609321552435E-2</c:v>
                </c:pt>
                <c:pt idx="123">
                  <c:v>1.74689728712609E-2</c:v>
                </c:pt>
                <c:pt idx="124">
                  <c:v>1.6900689240874792E-2</c:v>
                </c:pt>
                <c:pt idx="125">
                  <c:v>1.634128807564755E-2</c:v>
                </c:pt>
                <c:pt idx="126">
                  <c:v>1.5791261367836474E-2</c:v>
                </c:pt>
                <c:pt idx="127">
                  <c:v>1.5251062235032056E-2</c:v>
                </c:pt>
                <c:pt idx="128">
                  <c:v>1.4721104022577274E-2</c:v>
                </c:pt>
                <c:pt idx="129">
                  <c:v>1.4201759725091989E-2</c:v>
                </c:pt>
                <c:pt idx="130">
                  <c:v>1.3693361718126634E-2</c:v>
                </c:pt>
                <c:pt idx="131">
                  <c:v>1.3196201787363703E-2</c:v>
                </c:pt>
                <c:pt idx="132">
                  <c:v>1.2710531439608354E-2</c:v>
                </c:pt>
                <c:pt idx="133">
                  <c:v>1.22365624771052E-2</c:v>
                </c:pt>
                <c:pt idx="134">
                  <c:v>1.1774467814505991E-2</c:v>
                </c:pt>
                <c:pt idx="135">
                  <c:v>1.1324382516095565E-2</c:v>
                </c:pt>
                <c:pt idx="136">
                  <c:v>1.0886405029661664E-2</c:v>
                </c:pt>
                <c:pt idx="137">
                  <c:v>1.0460598592648397E-2</c:v>
                </c:pt>
                <c:pt idx="138">
                  <c:v>1.0046992785932478E-2</c:v>
                </c:pt>
                <c:pt idx="139">
                  <c:v>9.6455852106764623E-3</c:v>
                </c:pt>
                <c:pt idx="140">
                  <c:v>9.2563432641990188E-3</c:v>
                </c:pt>
                <c:pt idx="141">
                  <c:v>8.8792059916137714E-3</c:v>
                </c:pt>
                <c:pt idx="142">
                  <c:v>8.5140859910746453E-3</c:v>
                </c:pt>
                <c:pt idx="143">
                  <c:v>8.1608713517842338E-3</c:v>
                </c:pt>
                <c:pt idx="144">
                  <c:v>7.8194276054154247E-3</c:v>
                </c:pt>
                <c:pt idx="145">
                  <c:v>7.4895996732210861E-3</c:v>
                </c:pt>
                <c:pt idx="146">
                  <c:v>7.1712137928250505E-3</c:v>
                </c:pt>
                <c:pt idx="147">
                  <c:v>6.8640794104461852E-3</c:v>
                </c:pt>
                <c:pt idx="148">
                  <c:v>6.5679910260767749E-3</c:v>
                </c:pt>
                <c:pt idx="149">
                  <c:v>6.282729980891591E-3</c:v>
                </c:pt>
                <c:pt idx="150">
                  <c:v>1.7006049633394912E-2</c:v>
                </c:pt>
                <c:pt idx="151">
                  <c:v>1.6444952875858666E-2</c:v>
                </c:pt>
                <c:pt idx="152">
                  <c:v>1.5893141707154931E-2</c:v>
                </c:pt>
                <c:pt idx="153">
                  <c:v>1.5351076575120857E-2</c:v>
                </c:pt>
                <c:pt idx="154">
                  <c:v>1.4819178298380063E-2</c:v>
                </c:pt>
                <c:pt idx="155">
                  <c:v>1.4297827428900125E-2</c:v>
                </c:pt>
                <c:pt idx="156">
                  <c:v>1.3787363926641715E-2</c:v>
                </c:pt>
                <c:pt idx="157">
                  <c:v>1.32880871343553E-2</c:v>
                </c:pt>
                <c:pt idx="158">
                  <c:v>1.2800256037327882E-2</c:v>
                </c:pt>
                <c:pt idx="159">
                  <c:v>1.2324089790082671E-2</c:v>
                </c:pt>
                <c:pt idx="160">
                  <c:v>1.1859768489732548E-2</c:v>
                </c:pt>
                <c:pt idx="161">
                  <c:v>1.1407434173875948E-2</c:v>
                </c:pt>
                <c:pt idx="162">
                  <c:v>1.0967192019613417E-2</c:v>
                </c:pt>
                <c:pt idx="163">
                  <c:v>1.0539111719427898E-2</c:v>
                </c:pt>
                <c:pt idx="164">
                  <c:v>1.0123229009290923E-2</c:v>
                </c:pt>
                <c:pt idx="165">
                  <c:v>9.7195473244010358E-3</c:v>
                </c:pt>
                <c:pt idx="166">
                  <c:v>9.3280395583723013E-3</c:v>
                </c:pt>
                <c:pt idx="167">
                  <c:v>8.9486499024560955E-3</c:v>
                </c:pt>
                <c:pt idx="168">
                  <c:v>8.5812957424100944E-3</c:v>
                </c:pt>
                <c:pt idx="169">
                  <c:v>8.2258695919082952E-3</c:v>
                </c:pt>
                <c:pt idx="170">
                  <c:v>7.8822410428559531E-3</c:v>
                </c:pt>
                <c:pt idx="171">
                  <c:v>7.5502587145707808E-3</c:v>
                </c:pt>
                <c:pt idx="172">
                  <c:v>7.2297521854993232E-3</c:v>
                </c:pt>
                <c:pt idx="173">
                  <c:v>6.9205338928880365E-3</c:v>
                </c:pt>
                <c:pt idx="174">
                  <c:v>6.622400987606308E-3</c:v>
                </c:pt>
                <c:pt idx="175">
                  <c:v>6.3351371330666005E-3</c:v>
                </c:pt>
                <c:pt idx="176">
                  <c:v>6.058514238907976E-3</c:v>
                </c:pt>
                <c:pt idx="177">
                  <c:v>5.7922941217456126E-3</c:v>
                </c:pt>
                <c:pt idx="178">
                  <c:v>5.5362300868511821E-3</c:v>
                </c:pt>
                <c:pt idx="179">
                  <c:v>5.2900684260832418E-3</c:v>
                </c:pt>
                <c:pt idx="180">
                  <c:v>5.0535498287316693E-3</c:v>
                </c:pt>
                <c:pt idx="181">
                  <c:v>4.8264107031664788E-3</c:v>
                </c:pt>
                <c:pt idx="182">
                  <c:v>4.6083844082837958E-3</c:v>
                </c:pt>
                <c:pt idx="183">
                  <c:v>4.3992023947242E-3</c:v>
                </c:pt>
                <c:pt idx="184">
                  <c:v>4.1985952566977874E-3</c:v>
                </c:pt>
                <c:pt idx="185">
                  <c:v>4.0062936959923577E-3</c:v>
                </c:pt>
                <c:pt idx="186">
                  <c:v>3.8220294003712975E-3</c:v>
                </c:pt>
                <c:pt idx="187">
                  <c:v>3.6455358390901295E-3</c:v>
                </c:pt>
                <c:pt idx="188">
                  <c:v>3.4765489786895971E-3</c:v>
                </c:pt>
                <c:pt idx="189">
                  <c:v>3.3148079225564617E-3</c:v>
                </c:pt>
                <c:pt idx="190">
                  <c:v>3.1600554779919725E-3</c:v>
                </c:pt>
                <c:pt idx="191">
                  <c:v>3.0120386547164021E-3</c:v>
                </c:pt>
                <c:pt idx="192">
                  <c:v>2.8705090988380981E-3</c:v>
                </c:pt>
                <c:pt idx="193">
                  <c:v>2.7352234663826965E-3</c:v>
                </c:pt>
                <c:pt idx="194">
                  <c:v>2.6059437404746442E-3</c:v>
                </c:pt>
                <c:pt idx="195">
                  <c:v>2.4824374962293997E-3</c:v>
                </c:pt>
                <c:pt idx="196">
                  <c:v>2.3644781173406673E-3</c:v>
                </c:pt>
                <c:pt idx="197">
                  <c:v>2.2518449682409542E-3</c:v>
                </c:pt>
                <c:pt idx="198">
                  <c:v>2.1443235255899631E-3</c:v>
                </c:pt>
                <c:pt idx="199">
                  <c:v>2.0417054726927456E-3</c:v>
                </c:pt>
                <c:pt idx="200">
                  <c:v>1.1555031008236277E-2</c:v>
                </c:pt>
                <c:pt idx="201">
                  <c:v>1.1110798199425781E-2</c:v>
                </c:pt>
                <c:pt idx="202">
                  <c:v>1.0678708126082936E-2</c:v>
                </c:pt>
                <c:pt idx="203">
                  <c:v>1.0258807527020819E-2</c:v>
                </c:pt>
                <c:pt idx="204">
                  <c:v>9.8511102825461598E-3</c:v>
                </c:pt>
                <c:pt idx="205">
                  <c:v>9.4555991422177639E-3</c:v>
                </c:pt>
                <c:pt idx="206">
                  <c:v>9.0722275402451702E-3</c:v>
                </c:pt>
                <c:pt idx="207">
                  <c:v>8.7009214757749146E-3</c:v>
                </c:pt>
                <c:pt idx="208">
                  <c:v>8.3415814365137581E-3</c:v>
                </c:pt>
                <c:pt idx="209">
                  <c:v>7.9940843455501651E-3</c:v>
                </c:pt>
                <c:pt idx="210">
                  <c:v>7.6582855127964094E-3</c:v>
                </c:pt>
                <c:pt idx="211">
                  <c:v>7.3340205741520021E-3</c:v>
                </c:pt>
                <c:pt idx="212">
                  <c:v>7.0211074032266087E-3</c:v>
                </c:pt>
                <c:pt idx="213">
                  <c:v>6.7193479822328546E-3</c:v>
                </c:pt>
                <c:pt idx="214">
                  <c:v>6.4285302204276102E-3</c:v>
                </c:pt>
                <c:pt idx="215">
                  <c:v>6.1484297102010668E-3</c:v>
                </c:pt>
                <c:pt idx="216">
                  <c:v>5.8788114125923989E-3</c:v>
                </c:pt>
                <c:pt idx="217">
                  <c:v>5.6194312655875201E-3</c:v>
                </c:pt>
                <c:pt idx="218">
                  <c:v>5.3700377100568946E-3</c:v>
                </c:pt>
                <c:pt idx="219">
                  <c:v>5.130373129561494E-3</c:v>
                </c:pt>
                <c:pt idx="220">
                  <c:v>4.9001752015318274E-3</c:v>
                </c:pt>
                <c:pt idx="221">
                  <c:v>4.6791781584609952E-3</c:v>
                </c:pt>
                <c:pt idx="222">
                  <c:v>4.4671139587765555E-3</c:v>
                </c:pt>
                <c:pt idx="223">
                  <c:v>4.2637133679583926E-3</c:v>
                </c:pt>
                <c:pt idx="224">
                  <c:v>4.0687069512446127E-3</c:v>
                </c:pt>
                <c:pt idx="225">
                  <c:v>3.8818259799374491E-3</c:v>
                </c:pt>
                <c:pt idx="226">
                  <c:v>3.7028032538791544E-3</c:v>
                </c:pt>
                <c:pt idx="227">
                  <c:v>3.5313738431221719E-3</c:v>
                </c:pt>
                <c:pt idx="228">
                  <c:v>3.3672757521859475E-3</c:v>
                </c:pt>
                <c:pt idx="229">
                  <c:v>3.210250510567841E-3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EF-49A3-8B76-8AAEB1FD93EF}"/>
            </c:ext>
          </c:extLst>
        </c:ser>
        <c:ser>
          <c:idx val="0"/>
          <c:order val="1"/>
          <c:tx>
            <c:strRef>
              <c:f>各種成長曲線!$AZ$16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各種成長曲線!$AS$18:$AS$247</c:f>
              <c:numCache>
                <c:formatCode>#,##0_);[Red]\(#,##0\)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各種成長曲線!$BA$18:$BA$247</c:f>
              <c:numCache>
                <c:formatCode>0.000%</c:formatCode>
                <c:ptCount val="230"/>
                <c:pt idx="0">
                  <c:v>4.9500000000000099E-2</c:v>
                </c:pt>
                <c:pt idx="1">
                  <c:v>4.947524999999995E-2</c:v>
                </c:pt>
                <c:pt idx="2">
                  <c:v>4.9449287862562551E-2</c:v>
                </c:pt>
                <c:pt idx="3">
                  <c:v>4.9422055539548898E-2</c:v>
                </c:pt>
                <c:pt idx="4">
                  <c:v>4.9393492336325839E-2</c:v>
                </c:pt>
                <c:pt idx="5">
                  <c:v>4.9363534804688088E-2</c:v>
                </c:pt>
                <c:pt idx="6">
                  <c:v>4.9332116632867441E-2</c:v>
                </c:pt>
                <c:pt idx="7">
                  <c:v>4.9299168532702858E-2</c:v>
                </c:pt>
                <c:pt idx="8">
                  <c:v>4.9264618124083559E-2</c:v>
                </c:pt>
                <c:pt idx="9">
                  <c:v>4.9228389816791167E-2</c:v>
                </c:pt>
                <c:pt idx="10">
                  <c:v>4.9190404689905529E-2</c:v>
                </c:pt>
                <c:pt idx="11">
                  <c:v>4.9150580368966995E-2</c:v>
                </c:pt>
                <c:pt idx="12">
                  <c:v>4.9108830901124889E-2</c:v>
                </c:pt>
                <c:pt idx="13">
                  <c:v>4.9065066628543888E-2</c:v>
                </c:pt>
                <c:pt idx="14">
                  <c:v>4.9019194060380272E-2</c:v>
                </c:pt>
                <c:pt idx="15">
                  <c:v>4.8971115743690403E-2</c:v>
                </c:pt>
                <c:pt idx="16">
                  <c:v>4.8920730133687855E-2</c:v>
                </c:pt>
                <c:pt idx="17">
                  <c:v>4.8867931463816502E-2</c:v>
                </c:pt>
                <c:pt idx="18">
                  <c:v>4.8812609616177963E-2</c:v>
                </c:pt>
                <c:pt idx="19">
                  <c:v>4.8754649992910452E-2</c:v>
                </c:pt>
                <c:pt idx="20">
                  <c:v>4.8693933389196031E-2</c:v>
                </c:pt>
                <c:pt idx="21">
                  <c:v>4.8630335868647713E-2</c:v>
                </c:pt>
                <c:pt idx="22">
                  <c:v>4.8563728641912836E-2</c:v>
                </c:pt>
                <c:pt idx="23">
                  <c:v>4.849397794942252E-2</c:v>
                </c:pt>
                <c:pt idx="24">
                  <c:v>4.8420944949310596E-2</c:v>
                </c:pt>
                <c:pt idx="25">
                  <c:v>4.834448561162917E-2</c:v>
                </c:pt>
                <c:pt idx="26">
                  <c:v>4.8264450620100784E-2</c:v>
                </c:pt>
                <c:pt idx="27">
                  <c:v>4.8180685282755889E-2</c:v>
                </c:pt>
                <c:pt idx="28">
                  <c:v>4.8093029452933957E-2</c:v>
                </c:pt>
                <c:pt idx="29">
                  <c:v>4.8001317462248123E-2</c:v>
                </c:pt>
                <c:pt idx="30">
                  <c:v>4.7905378067247109E-2</c:v>
                </c:pt>
                <c:pt idx="31">
                  <c:v>4.7805034411650744E-2</c:v>
                </c:pt>
                <c:pt idx="32">
                  <c:v>4.7700104006167393E-2</c:v>
                </c:pt>
                <c:pt idx="33">
                  <c:v>4.7590398728058037E-2</c:v>
                </c:pt>
                <c:pt idx="34">
                  <c:v>4.7475724842750734E-2</c:v>
                </c:pt>
                <c:pt idx="35">
                  <c:v>4.7355883049957845E-2</c:v>
                </c:pt>
                <c:pt idx="36">
                  <c:v>4.7230668556901279E-2</c:v>
                </c:pt>
                <c:pt idx="37">
                  <c:v>4.7099871181388059E-2</c:v>
                </c:pt>
                <c:pt idx="38">
                  <c:v>4.6963275487621865E-2</c:v>
                </c:pt>
                <c:pt idx="39">
                  <c:v>4.6820660957767088E-2</c:v>
                </c:pt>
                <c:pt idx="40">
                  <c:v>4.6671802202400969E-2</c:v>
                </c:pt>
                <c:pt idx="41">
                  <c:v>4.6516469213100903E-2</c:v>
                </c:pt>
                <c:pt idx="42">
                  <c:v>4.6354427660499187E-2</c:v>
                </c:pt>
                <c:pt idx="43">
                  <c:v>4.6185439241206688E-2</c:v>
                </c:pt>
                <c:pt idx="44">
                  <c:v>4.6009262077049556E-2</c:v>
                </c:pt>
                <c:pt idx="45">
                  <c:v>4.5825651170071716E-2</c:v>
                </c:pt>
                <c:pt idx="46">
                  <c:v>4.5634358916729345E-2</c:v>
                </c:pt>
                <c:pt idx="47">
                  <c:v>4.5435135684633692E-2</c:v>
                </c:pt>
                <c:pt idx="48">
                  <c:v>4.5227730455083034E-2</c:v>
                </c:pt>
                <c:pt idx="49">
                  <c:v>4.5011891534446541E-2</c:v>
                </c:pt>
                <c:pt idx="50">
                  <c:v>4.4787367337233062E-2</c:v>
                </c:pt>
                <c:pt idx="51">
                  <c:v>4.4553907243371507E-2</c:v>
                </c:pt>
                <c:pt idx="52">
                  <c:v>4.4311262531853975E-2</c:v>
                </c:pt>
                <c:pt idx="53">
                  <c:v>4.4059187392428124E-2</c:v>
                </c:pt>
                <c:pt idx="54">
                  <c:v>4.3797440016487832E-2</c:v>
                </c:pt>
                <c:pt idx="55">
                  <c:v>4.3525783767661322E-2</c:v>
                </c:pt>
                <c:pt idx="56">
                  <c:v>4.3243988431867421E-2</c:v>
                </c:pt>
                <c:pt idx="57">
                  <c:v>4.2951831545769627E-2</c:v>
                </c:pt>
                <c:pt idx="58">
                  <c:v>4.2649099801617317E-2</c:v>
                </c:pt>
                <c:pt idx="59">
                  <c:v>4.2335590525424689E-2</c:v>
                </c:pt>
                <c:pt idx="60">
                  <c:v>4.2011113224289916E-2</c:v>
                </c:pt>
                <c:pt idx="61">
                  <c:v>4.1675491197419604E-2</c:v>
                </c:pt>
                <c:pt idx="62">
                  <c:v>4.1328563204094754E-2</c:v>
                </c:pt>
                <c:pt idx="63">
                  <c:v>4.097018518040485E-2</c:v>
                </c:pt>
                <c:pt idx="64">
                  <c:v>4.0600231995101217E-2</c:v>
                </c:pt>
                <c:pt idx="65">
                  <c:v>4.0218599233402298E-2</c:v>
                </c:pt>
                <c:pt idx="66">
                  <c:v>3.9825204996029179E-2</c:v>
                </c:pt>
                <c:pt idx="67">
                  <c:v>3.9419991699203516E-2</c:v>
                </c:pt>
                <c:pt idx="68">
                  <c:v>3.9002927859808564E-2</c:v>
                </c:pt>
                <c:pt idx="69">
                  <c:v>3.8574009848455562E-2</c:v>
                </c:pt>
                <c:pt idx="70">
                  <c:v>3.813326359182144E-2</c:v>
                </c:pt>
                <c:pt idx="71">
                  <c:v>3.7680746204393843E-2</c:v>
                </c:pt>
                <c:pt idx="72">
                  <c:v>3.7216547528693973E-2</c:v>
                </c:pt>
                <c:pt idx="73">
                  <c:v>3.6740791562214818E-2</c:v>
                </c:pt>
                <c:pt idx="74">
                  <c:v>3.625363774872227E-2</c:v>
                </c:pt>
                <c:pt idx="75">
                  <c:v>3.5755282111301724E-2</c:v>
                </c:pt>
                <c:pt idx="76">
                  <c:v>3.5245958204595439E-2</c:v>
                </c:pt>
                <c:pt idx="77">
                  <c:v>3.4725937864125769E-2</c:v>
                </c:pt>
                <c:pt idx="78">
                  <c:v>3.4195531731462489E-2</c:v>
                </c:pt>
                <c:pt idx="79">
                  <c:v>3.365508953528689E-2</c:v>
                </c:pt>
                <c:pt idx="80">
                  <c:v>3.3105000110150662E-2</c:v>
                </c:pt>
                <c:pt idx="81">
                  <c:v>3.2545691136936346E-2</c:v>
                </c:pt>
                <c:pt idx="82">
                  <c:v>3.1977628591670304E-2</c:v>
                </c:pt>
                <c:pt idx="83">
                  <c:v>3.1401315892433536E-2</c:v>
                </c:pt>
                <c:pt idx="84">
                  <c:v>3.0817292737588386E-2</c:v>
                </c:pt>
                <c:pt idx="85">
                  <c:v>3.0226133632383165E-2</c:v>
                </c:pt>
                <c:pt idx="86">
                  <c:v>2.9628446105126702E-2</c:v>
                </c:pt>
                <c:pt idx="87">
                  <c:v>2.9024868618474659E-2</c:v>
                </c:pt>
                <c:pt idx="88">
                  <c:v>2.8416068185870665E-2</c:v>
                </c:pt>
                <c:pt idx="89">
                  <c:v>2.7802737707721237E-2</c:v>
                </c:pt>
                <c:pt idx="90">
                  <c:v>2.7185593046379405E-2</c:v>
                </c:pt>
                <c:pt idx="91">
                  <c:v>2.6565369863343825E-2</c:v>
                </c:pt>
                <c:pt idx="92">
                  <c:v>2.5942820246152909E-2</c:v>
                </c:pt>
                <c:pt idx="93">
                  <c:v>2.5318709156169461E-2</c:v>
                </c:pt>
                <c:pt idx="94">
                  <c:v>2.469381073169568E-2</c:v>
                </c:pt>
                <c:pt idx="95">
                  <c:v>2.4068904483563715E-2</c:v>
                </c:pt>
                <c:pt idx="96">
                  <c:v>2.3444771422424446E-2</c:v>
                </c:pt>
                <c:pt idx="97">
                  <c:v>2.2822190158352941E-2</c:v>
                </c:pt>
                <c:pt idx="98">
                  <c:v>2.220193301405933E-2</c:v>
                </c:pt>
                <c:pt idx="99">
                  <c:v>2.1584762192917134E-2</c:v>
                </c:pt>
                <c:pt idx="100">
                  <c:v>2.0971426042196019E-2</c:v>
                </c:pt>
                <c:pt idx="101">
                  <c:v>2.0362655450329632E-2</c:v>
                </c:pt>
                <c:pt idx="102">
                  <c:v>1.9759160414801982E-2</c:v>
                </c:pt>
                <c:pt idx="103">
                  <c:v>1.9161626814359737E-2</c:v>
                </c:pt>
                <c:pt idx="104">
                  <c:v>1.8570713415814559E-2</c:v>
                </c:pt>
                <c:pt idx="105">
                  <c:v>1.7987049141796174E-2</c:v>
                </c:pt>
                <c:pt idx="106">
                  <c:v>1.7411230621535618E-2</c:v>
                </c:pt>
                <c:pt idx="107">
                  <c:v>1.6843820042215248E-2</c:v>
                </c:pt>
                <c:pt idx="108">
                  <c:v>1.628534331371894E-2</c:v>
                </c:pt>
                <c:pt idx="109">
                  <c:v>1.5736288554878679E-2</c:v>
                </c:pt>
                <c:pt idx="110">
                  <c:v>1.519710490461724E-2</c:v>
                </c:pt>
                <c:pt idx="111">
                  <c:v>1.4668201656868173E-2</c:v>
                </c:pt>
                <c:pt idx="112">
                  <c:v>1.4149947713871493E-2</c:v>
                </c:pt>
                <c:pt idx="113">
                  <c:v>1.3642671348483194E-2</c:v>
                </c:pt>
                <c:pt idx="114">
                  <c:v>1.3146660262581687E-2</c:v>
                </c:pt>
                <c:pt idx="115">
                  <c:v>1.2662161925512436E-2</c:v>
                </c:pt>
                <c:pt idx="116">
                  <c:v>1.2189384173864585E-2</c:v>
                </c:pt>
                <c:pt idx="117">
                  <c:v>1.1728496051709442E-2</c:v>
                </c:pt>
                <c:pt idx="118">
                  <c:v>1.1279628868759039E-2</c:v>
                </c:pt>
                <c:pt idx="119">
                  <c:v>1.0842877452737886E-2</c:v>
                </c:pt>
                <c:pt idx="120">
                  <c:v>1.0418301571556073E-2</c:v>
                </c:pt>
                <c:pt idx="121">
                  <c:v>1.0005927500614298E-2</c:v>
                </c:pt>
                <c:pt idx="122">
                  <c:v>9.6057497107310957E-3</c:v>
                </c:pt>
                <c:pt idx="123">
                  <c:v>9.2177326526996298E-3</c:v>
                </c:pt>
                <c:pt idx="124">
                  <c:v>8.8418126153213487E-3</c:v>
                </c:pt>
                <c:pt idx="125">
                  <c:v>8.4778996348797674E-3</c:v>
                </c:pt>
                <c:pt idx="126">
                  <c:v>8.1258794353548242E-3</c:v>
                </c:pt>
                <c:pt idx="127">
                  <c:v>7.7856153801850328E-3</c:v>
                </c:pt>
                <c:pt idx="128">
                  <c:v>7.4569504180239197E-3</c:v>
                </c:pt>
                <c:pt idx="129">
                  <c:v>7.1397090066596279E-3</c:v>
                </c:pt>
                <c:pt idx="130">
                  <c:v>6.8336990010263964E-3</c:v>
                </c:pt>
                <c:pt idx="131">
                  <c:v>6.5387134930118213E-3</c:v>
                </c:pt>
                <c:pt idx="132">
                  <c:v>6.2545325925048292E-3</c:v>
                </c:pt>
                <c:pt idx="133">
                  <c:v>5.9809251408303853E-3</c:v>
                </c:pt>
                <c:pt idx="134">
                  <c:v>5.717650349328994E-3</c:v>
                </c:pt>
                <c:pt idx="135">
                  <c:v>5.4644593573797227E-3</c:v>
                </c:pt>
                <c:pt idx="136">
                  <c:v>5.2210967055792519E-3</c:v>
                </c:pt>
                <c:pt idx="137">
                  <c:v>4.9873017211093133E-3</c:v>
                </c:pt>
                <c:pt idx="138">
                  <c:v>4.7628098135111411E-3</c:v>
                </c:pt>
                <c:pt idx="139">
                  <c:v>4.547353680155226E-3</c:v>
                </c:pt>
                <c:pt idx="140">
                  <c:v>4.3406644216399393E-3</c:v>
                </c:pt>
                <c:pt idx="141">
                  <c:v>4.1424725681792019E-3</c:v>
                </c:pt>
                <c:pt idx="142">
                  <c:v>3.9525090187483916E-3</c:v>
                </c:pt>
                <c:pt idx="143">
                  <c:v>3.7705058953542221E-3</c:v>
                </c:pt>
                <c:pt idx="144">
                  <c:v>3.5961973152934686E-3</c:v>
                </c:pt>
                <c:pt idx="145">
                  <c:v>3.429320084659346E-3</c:v>
                </c:pt>
                <c:pt idx="146">
                  <c:v>3.269614316669354E-3</c:v>
                </c:pt>
                <c:pt idx="147">
                  <c:v>3.1168239786157339E-3</c:v>
                </c:pt>
                <c:pt idx="148">
                  <c:v>2.9706973713985734E-3</c:v>
                </c:pt>
                <c:pt idx="149">
                  <c:v>2.8309875457010209E-3</c:v>
                </c:pt>
                <c:pt idx="150">
                  <c:v>2.6974526588999497E-3</c:v>
                </c:pt>
                <c:pt idx="151">
                  <c:v>2.5698562768019136E-3</c:v>
                </c:pt>
                <c:pt idx="152">
                  <c:v>2.4479676242452207E-3</c:v>
                </c:pt>
                <c:pt idx="153">
                  <c:v>2.3315617885223696E-3</c:v>
                </c:pt>
                <c:pt idx="154">
                  <c:v>2.2204198794700002E-3</c:v>
                </c:pt>
                <c:pt idx="155">
                  <c:v>2.1143291499376776E-3</c:v>
                </c:pt>
                <c:pt idx="156">
                  <c:v>2.013083080195001E-3</c:v>
                </c:pt>
                <c:pt idx="157">
                  <c:v>1.9164814296729561E-3</c:v>
                </c:pt>
                <c:pt idx="158">
                  <c:v>1.8243302592596581E-3</c:v>
                </c:pt>
                <c:pt idx="159">
                  <c:v>1.7364419271914669E-3</c:v>
                </c:pt>
                <c:pt idx="160">
                  <c:v>1.6526350613984373E-3</c:v>
                </c:pt>
                <c:pt idx="161">
                  <c:v>1.5727345109746644E-3</c:v>
                </c:pt>
                <c:pt idx="162">
                  <c:v>1.4965712792679858E-3</c:v>
                </c:pt>
                <c:pt idx="163">
                  <c:v>1.4239824408984842E-3</c:v>
                </c:pt>
                <c:pt idx="164">
                  <c:v>1.3548110448456001E-3</c:v>
                </c:pt>
                <c:pt idx="165">
                  <c:v>1.2889060055705853E-3</c:v>
                </c:pt>
                <c:pt idx="166">
                  <c:v>1.2261219839832E-3</c:v>
                </c:pt>
                <c:pt idx="167">
                  <c:v>1.1663192599036399E-3</c:v>
                </c:pt>
                <c:pt idx="168">
                  <c:v>1.1093635975245114E-3</c:v>
                </c:pt>
                <c:pt idx="169">
                  <c:v>1.0551261052397379E-3</c:v>
                </c:pt>
                <c:pt idx="170">
                  <c:v>1.0034830910757634E-3</c:v>
                </c:pt>
                <c:pt idx="171">
                  <c:v>9.5431591483595023E-4</c:v>
                </c:pt>
                <c:pt idx="172">
                  <c:v>9.0751083795956929E-4</c:v>
                </c:pt>
                <c:pt idx="173">
                  <c:v>8.6295887198258221E-4</c:v>
                </c:pt>
                <c:pt idx="174">
                  <c:v>8.2055562639812211E-4</c:v>
                </c:pt>
                <c:pt idx="175">
                  <c:v>7.8020115661427798E-4</c:v>
                </c:pt>
                <c:pt idx="176">
                  <c:v>7.4179981262829605E-4</c:v>
                </c:pt>
                <c:pt idx="177">
                  <c:v>7.0526008895887996E-4</c:v>
                </c:pt>
                <c:pt idx="178">
                  <c:v>6.7049447630411724E-4</c:v>
                </c:pt>
                <c:pt idx="179">
                  <c:v>6.3741931533161289E-4</c:v>
                </c:pt>
                <c:pt idx="180">
                  <c:v>6.0595465294860569E-4</c:v>
                </c:pt>
                <c:pt idx="181">
                  <c:v>5.7602410134266013E-4</c:v>
                </c:pt>
                <c:pt idx="182">
                  <c:v>5.4755470004084453E-4</c:v>
                </c:pt>
                <c:pt idx="183">
                  <c:v>5.2047678118827614E-4</c:v>
                </c:pt>
                <c:pt idx="184">
                  <c:v>4.9472383820868971E-4</c:v>
                </c:pt>
                <c:pt idx="185">
                  <c:v>4.7023239797433248E-4</c:v>
                </c:pt>
                <c:pt idx="186">
                  <c:v>4.4694189658371012E-4</c:v>
                </c:pt>
                <c:pt idx="187">
                  <c:v>4.2479455881335202E-4</c:v>
                </c:pt>
                <c:pt idx="188">
                  <c:v>4.037352812899332E-4</c:v>
                </c:pt>
                <c:pt idx="189">
                  <c:v>3.8371151940276647E-4</c:v>
                </c:pt>
                <c:pt idx="190">
                  <c:v>3.6467317796286334E-4</c:v>
                </c:pt>
                <c:pt idx="191">
                  <c:v>3.4657250559131736E-4</c:v>
                </c:pt>
                <c:pt idx="192">
                  <c:v>3.2936399281343893E-4</c:v>
                </c:pt>
                <c:pt idx="193">
                  <c:v>3.1300427381257621E-4</c:v>
                </c:pt>
                <c:pt idx="194">
                  <c:v>2.974520317973746E-4</c:v>
                </c:pt>
                <c:pt idx="195">
                  <c:v>2.8266790791864642E-4</c:v>
                </c:pt>
                <c:pt idx="196">
                  <c:v>2.6861441366893138E-4</c:v>
                </c:pt>
                <c:pt idx="197">
                  <c:v>2.5525584668870105E-4</c:v>
                </c:pt>
                <c:pt idx="198">
                  <c:v>2.4255820990154708E-4</c:v>
                </c:pt>
                <c:pt idx="199">
                  <c:v>2.304891338916651E-4</c:v>
                </c:pt>
                <c:pt idx="200">
                  <c:v>2.1901780243789617E-4</c:v>
                </c:pt>
                <c:pt idx="201">
                  <c:v>2.0811488111372204E-4</c:v>
                </c:pt>
                <c:pt idx="202">
                  <c:v>1.9775244886188111E-4</c:v>
                </c:pt>
                <c:pt idx="203">
                  <c:v>1.8790393244974809E-4</c:v>
                </c:pt>
                <c:pt idx="204">
                  <c:v>1.7854404371508059E-4</c:v>
                </c:pt>
                <c:pt idx="205">
                  <c:v>1.6964871950498177E-4</c:v>
                </c:pt>
                <c:pt idx="206">
                  <c:v>1.6119506421770845E-4</c:v>
                </c:pt>
                <c:pt idx="207">
                  <c:v>1.5316129485549266E-4</c:v>
                </c:pt>
                <c:pt idx="208">
                  <c:v>1.4552668849503615E-4</c:v>
                </c:pt>
                <c:pt idx="209">
                  <c:v>1.382715320873881E-4</c:v>
                </c:pt>
                <c:pt idx="210">
                  <c:v>1.313770744995913E-4</c:v>
                </c:pt>
                <c:pt idx="211">
                  <c:v>1.2482548071025181E-4</c:v>
                </c:pt>
                <c:pt idx="212">
                  <c:v>1.1859978807536428E-4</c:v>
                </c:pt>
                <c:pt idx="213">
                  <c:v>1.1268386458136412E-4</c:v>
                </c:pt>
                <c:pt idx="214">
                  <c:v>1.0706236900564299E-4</c:v>
                </c:pt>
                <c:pt idx="215">
                  <c:v>1.0172071290612526E-4</c:v>
                </c:pt>
                <c:pt idx="216">
                  <c:v>9.6645024364269696E-5</c:v>
                </c:pt>
                <c:pt idx="217">
                  <c:v>9.1822113406780063E-5</c:v>
                </c:pt>
                <c:pt idx="218">
                  <c:v>8.723943903695784E-5</c:v>
                </c:pt>
                <c:pt idx="219">
                  <c:v>8.2885077804927787E-5</c:v>
                </c:pt>
                <c:pt idx="220">
                  <c:v>7.8747693850746264E-5</c:v>
                </c:pt>
                <c:pt idx="221">
                  <c:v>7.4816510357564257E-5</c:v>
                </c:pt>
                <c:pt idx="222">
                  <c:v>7.1081282349880095E-5</c:v>
                </c:pt>
                <c:pt idx="223">
                  <c:v>6.753227078100877E-5</c:v>
                </c:pt>
                <c:pt idx="224">
                  <c:v>6.4160217849603221E-5</c:v>
                </c:pt>
                <c:pt idx="225">
                  <c:v>6.0956323490747743E-5</c:v>
                </c:pt>
                <c:pt idx="226">
                  <c:v>5.7912222989575586E-5</c:v>
                </c:pt>
                <c:pt idx="227">
                  <c:v>5.5019965665553031E-5</c:v>
                </c:pt>
                <c:pt idx="228">
                  <c:v>5.2271994578936815E-5</c:v>
                </c:pt>
                <c:pt idx="229">
                  <c:v>4.9661127211483607E-5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EF-49A3-8B76-8AAEB1FD9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6.000000000000001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K</a:t>
            </a:r>
            <a:r>
              <a:rPr lang="ja-JP" altLang="en-US" sz="105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を階段状に上げるモデル</a:t>
            </a:r>
            <a:endParaRPr lang="en-US" altLang="ja-JP" sz="1050" i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各種成長曲線!$AT$16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各種成長曲線!$AS$17:$AS$247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各種成長曲線!$AT$17:$AT$247</c:f>
              <c:numCache>
                <c:formatCode>0.000</c:formatCode>
                <c:ptCount val="231"/>
                <c:pt idx="0">
                  <c:v>1</c:v>
                </c:pt>
                <c:pt idx="1">
                  <c:v>1.0489999999999999</c:v>
                </c:pt>
                <c:pt idx="2">
                  <c:v>1.1003495989999998</c:v>
                </c:pt>
                <c:pt idx="3">
                  <c:v>1.1541563097099803</c:v>
                </c:pt>
                <c:pt idx="4">
                  <c:v>1.210532048408236</c:v>
                </c:pt>
                <c:pt idx="5">
                  <c:v>1.2695932629884243</c:v>
                </c:pt>
                <c:pt idx="6">
                  <c:v>1.33146105908442</c:v>
                </c:pt>
                <c:pt idx="7">
                  <c:v>1.3962613234867829</c:v>
                </c:pt>
                <c:pt idx="8">
                  <c:v>1.4641248439776571</c:v>
                </c:pt>
                <c:pt idx="9">
                  <c:v>1.5351874246177872</c:v>
                </c:pt>
                <c:pt idx="10">
                  <c:v>1.6095899954199719</c:v>
                </c:pt>
                <c:pt idx="11">
                  <c:v>1.6874787152376145</c:v>
                </c:pt>
                <c:pt idx="12">
                  <c:v>1.7690050665851151</c:v>
                </c:pt>
                <c:pt idx="13">
                  <c:v>1.8543259409887671</c:v>
                </c:pt>
                <c:pt idx="14">
                  <c:v>1.9436037133427817</c:v>
                </c:pt>
                <c:pt idx="15">
                  <c:v>2.0370063036154011</c:v>
                </c:pt>
                <c:pt idx="16">
                  <c:v>2.1347072241152025</c:v>
                </c:pt>
                <c:pt idx="17">
                  <c:v>2.2368856103882728</c:v>
                </c:pt>
                <c:pt idx="18">
                  <c:v>2.3437262336737241</c:v>
                </c:pt>
                <c:pt idx="19">
                  <c:v>2.4554194926989998</c:v>
                </c:pt>
                <c:pt idx="20">
                  <c:v>2.5721613824488236</c:v>
                </c:pt>
                <c:pt idx="21">
                  <c:v>2.6941534373939038</c:v>
                </c:pt>
                <c:pt idx="22">
                  <c:v>2.8216026465193775</c:v>
                </c:pt>
                <c:pt idx="23">
                  <c:v>2.9547213373505015</c:v>
                </c:pt>
                <c:pt idx="24">
                  <c:v>3.0937270260366323</c:v>
                </c:pt>
                <c:pt idx="25">
                  <c:v>3.2388422304268345</c:v>
                </c:pt>
                <c:pt idx="26">
                  <c:v>3.3902942429545799</c:v>
                </c:pt>
                <c:pt idx="27">
                  <c:v>3.5483148600484982</c:v>
                </c:pt>
                <c:pt idx="28">
                  <c:v>3.713140064704882</c:v>
                </c:pt>
                <c:pt idx="29">
                  <c:v>3.8850096588000094</c:v>
                </c:pt>
                <c:pt idx="30">
                  <c:v>4.0641668416910406</c:v>
                </c:pt>
                <c:pt idx="31">
                  <c:v>4.2508577316584919</c:v>
                </c:pt>
                <c:pt idx="32">
                  <c:v>4.4453308267866154</c:v>
                </c:pt>
                <c:pt idx="33">
                  <c:v>4.6478364019663667</c:v>
                </c:pt>
                <c:pt idx="34">
                  <c:v>4.8586258388452412</c:v>
                </c:pt>
                <c:pt idx="35">
                  <c:v>5.0779508857456088</c:v>
                </c:pt>
                <c:pt idx="36">
                  <c:v>5.3060628448348446</c:v>
                </c:pt>
                <c:pt idx="37">
                  <c:v>5.5432116841632499</c:v>
                </c:pt>
                <c:pt idx="38">
                  <c:v>5.7896450725959685</c:v>
                </c:pt>
                <c:pt idx="39">
                  <c:v>6.045607336159132</c:v>
                </c:pt>
                <c:pt idx="40">
                  <c:v>6.3113383349040673</c:v>
                </c:pt>
                <c:pt idx="41">
                  <c:v>6.5870722600716407</c:v>
                </c:pt>
                <c:pt idx="42">
                  <c:v>6.8730363521158173</c:v>
                </c:pt>
                <c:pt idx="43">
                  <c:v>7.169449541024103</c:v>
                </c:pt>
                <c:pt idx="44">
                  <c:v>7.4765210113540173</c:v>
                </c:pt>
                <c:pt idx="45">
                  <c:v>7.7944486954884997</c:v>
                </c:pt>
                <c:pt idx="46">
                  <c:v>8.1234176997963221</c:v>
                </c:pt>
                <c:pt idx="47">
                  <c:v>8.4635986696607741</c:v>
                </c:pt>
                <c:pt idx="48">
                  <c:v>8.8151461007027301</c:v>
                </c:pt>
                <c:pt idx="49">
                  <c:v>9.1781966049611317</c:v>
                </c:pt>
                <c:pt idx="50">
                  <c:v>9.5528671422898679</c:v>
                </c:pt>
                <c:pt idx="51">
                  <c:v>9.9848818640852404</c:v>
                </c:pt>
                <c:pt idx="52">
                  <c:v>10.434277024369633</c:v>
                </c:pt>
                <c:pt idx="53">
                  <c:v>10.901553807077471</c:v>
                </c:pt>
                <c:pt idx="54">
                  <c:v>11.387209559727042</c:v>
                </c:pt>
                <c:pt idx="55">
                  <c:v>11.891735766934824</c:v>
                </c:pt>
                <c:pt idx="56">
                  <c:v>12.415615865506267</c:v>
                </c:pt>
                <c:pt idx="57">
                  <c:v>12.959322900121673</c:v>
                </c:pt>
                <c:pt idx="58">
                  <c:v>13.523317020112948</c:v>
                </c:pt>
                <c:pt idx="59">
                  <c:v>14.108042819505357</c:v>
                </c:pt>
                <c:pt idx="60">
                  <c:v>14.713926524382126</c:v>
                </c:pt>
                <c:pt idx="61">
                  <c:v>15.341373033718774</c:v>
                </c:pt>
                <c:pt idx="62">
                  <c:v>15.990762822124857</c:v>
                </c:pt>
                <c:pt idx="63">
                  <c:v>16.662448715414374</c:v>
                </c:pt>
                <c:pt idx="64">
                  <c:v>17.356752552588187</c:v>
                </c:pt>
                <c:pt idx="65">
                  <c:v>18.073961750631707</c:v>
                </c:pt>
                <c:pt idx="66">
                  <c:v>18.814325791481643</c:v>
                </c:pt>
                <c:pt idx="67">
                  <c:v>19.57805265356172</c:v>
                </c:pt>
                <c:pt idx="68">
                  <c:v>20.365305213386989</c:v>
                </c:pt>
                <c:pt idx="69">
                  <c:v>21.176197645839135</c:v>
                </c:pt>
                <c:pt idx="70">
                  <c:v>22.010791854763269</c:v>
                </c:pt>
                <c:pt idx="71">
                  <c:v>22.869093968464576</c:v>
                </c:pt>
                <c:pt idx="72">
                  <c:v>23.751050937418572</c:v>
                </c:pt>
                <c:pt idx="73">
                  <c:v>24.656547273973576</c:v>
                </c:pt>
                <c:pt idx="74">
                  <c:v>25.585401975935408</c:v>
                </c:pt>
                <c:pt idx="75">
                  <c:v>26.53736567759708</c:v>
                </c:pt>
                <c:pt idx="76">
                  <c:v>27.512118072923681</c:v>
                </c:pt>
                <c:pt idx="77">
                  <c:v>28.509265656140617</c:v>
                </c:pt>
                <c:pt idx="78">
                  <c:v>29.528339824821447</c:v>
                </c:pt>
                <c:pt idx="79">
                  <c:v>30.568795389657453</c:v>
                </c:pt>
                <c:pt idx="80">
                  <c:v>31.630009533352954</c:v>
                </c:pt>
                <c:pt idx="81">
                  <c:v>32.711281258480604</c:v>
                </c:pt>
                <c:pt idx="82">
                  <c:v>33.811831360618925</c:v>
                </c:pt>
                <c:pt idx="83">
                  <c:v>34.930802958670405</c:v>
                </c:pt>
                <c:pt idx="84">
                  <c:v>36.067262608935195</c:v>
                </c:pt>
                <c:pt idx="85">
                  <c:v>37.220202023331005</c:v>
                </c:pt>
                <c:pt idx="86">
                  <c:v>38.388540405168769</c:v>
                </c:pt>
                <c:pt idx="87">
                  <c:v>39.571127408207566</c:v>
                </c:pt>
                <c:pt idx="88">
                  <c:v>40.766746716439648</c:v>
                </c:pt>
                <c:pt idx="89">
                  <c:v>41.974120233340457</c:v>
                </c:pt>
                <c:pt idx="90">
                  <c:v>43.191912860326021</c:v>
                </c:pt>
                <c:pt idx="91">
                  <c:v>44.418737835075326</c:v>
                </c:pt>
                <c:pt idx="92">
                  <c:v>45.65316259139852</c:v>
                </c:pt>
                <c:pt idx="93">
                  <c:v>46.89371509367011</c:v>
                </c:pt>
                <c:pt idx="94">
                  <c:v>48.138890590710467</c:v>
                </c:pt>
                <c:pt idx="95">
                  <c:v>49.387158726593796</c:v>
                </c:pt>
                <c:pt idx="96">
                  <c:v>50.636970939380603</c:v>
                </c:pt>
                <c:pt idx="97">
                  <c:v>51.886768073391792</c:v>
                </c:pt>
                <c:pt idx="98">
                  <c:v>53.134988126510407</c:v>
                </c:pt>
                <c:pt idx="99">
                  <c:v>54.380074051233727</c:v>
                </c:pt>
                <c:pt idx="100">
                  <c:v>55.620481526886579</c:v>
                </c:pt>
                <c:pt idx="101">
                  <c:v>57.370292948136665</c:v>
                </c:pt>
                <c:pt idx="102">
                  <c:v>59.141690757891823</c:v>
                </c:pt>
                <c:pt idx="103">
                  <c:v>60.932862100552377</c:v>
                </c:pt>
                <c:pt idx="104">
                  <c:v>62.741900644325021</c:v>
                </c:pt>
                <c:pt idx="105">
                  <c:v>64.566813644387153</c:v>
                </c:pt>
                <c:pt idx="106">
                  <c:v>66.405529851876835</c:v>
                </c:pt>
                <c:pt idx="107">
                  <c:v>68.255908212834512</c:v>
                </c:pt>
                <c:pt idx="108">
                  <c:v>70.115747288156612</c:v>
                </c:pt>
                <c:pt idx="109">
                  <c:v>71.982795313305559</c:v>
                </c:pt>
                <c:pt idx="110">
                  <c:v>73.854760805265087</c:v>
                </c:pt>
                <c:pt idx="111">
                  <c:v>75.72932361432737</c:v>
                </c:pt>
                <c:pt idx="112">
                  <c:v>77.604146310015892</c:v>
                </c:pt>
                <c:pt idx="113">
                  <c:v>79.47688578401457</c:v>
                </c:pt>
                <c:pt idx="114">
                  <c:v>81.345204948573539</c:v>
                </c:pt>
                <c:pt idx="115">
                  <c:v>83.206784406627065</c:v>
                </c:pt>
                <c:pt idx="116">
                  <c:v>85.059333969861441</c:v>
                </c:pt>
                <c:pt idx="117">
                  <c:v>86.900603903222375</c:v>
                </c:pt>
                <c:pt idx="118">
                  <c:v>88.728395778801911</c:v>
                </c:pt>
                <c:pt idx="119">
                  <c:v>90.5405728285821</c:v>
                </c:pt>
                <c:pt idx="120">
                  <c:v>92.335069693968606</c:v>
                </c:pt>
                <c:pt idx="121">
                  <c:v>94.109901480203689</c:v>
                </c:pt>
                <c:pt idx="122">
                  <c:v>95.863172035342657</c:v>
                </c:pt>
                <c:pt idx="123">
                  <c:v>97.593081386217222</c:v>
                </c:pt>
                <c:pt idx="124">
                  <c:v>99.297932277375807</c:v>
                </c:pt>
                <c:pt idx="125">
                  <c:v>100.97613577305717</c:v>
                </c:pt>
                <c:pt idx="126">
                  <c:v>102.62621589649039</c:v>
                </c:pt>
                <c:pt idx="127">
                  <c:v>104.24681329490389</c:v>
                </c:pt>
                <c:pt idx="128">
                  <c:v>105.83668793226823</c:v>
                </c:pt>
                <c:pt idx="129">
                  <c:v>107.3947208247242</c:v>
                </c:pt>
                <c:pt idx="130">
                  <c:v>108.91991484562027</c:v>
                </c:pt>
                <c:pt idx="131">
                  <c:v>110.4113946379089</c:v>
                </c:pt>
                <c:pt idx="132">
                  <c:v>111.86840568117499</c:v>
                </c:pt>
                <c:pt idx="133">
                  <c:v>113.29031256868443</c:v>
                </c:pt>
                <c:pt idx="134">
                  <c:v>114.67659655648191</c:v>
                </c:pt>
                <c:pt idx="135">
                  <c:v>116.0268524517133</c:v>
                </c:pt>
                <c:pt idx="136">
                  <c:v>117.34078491101508</c:v>
                </c:pt>
                <c:pt idx="137">
                  <c:v>118.6182042220548</c:v>
                </c:pt>
                <c:pt idx="138">
                  <c:v>119.85902164220251</c:v>
                </c:pt>
                <c:pt idx="139">
                  <c:v>121.06324436797064</c:v>
                </c:pt>
                <c:pt idx="140">
                  <c:v>122.23097020740285</c:v>
                </c:pt>
                <c:pt idx="141">
                  <c:v>123.36238202515865</c:v>
                </c:pt>
                <c:pt idx="142">
                  <c:v>124.45774202677619</c:v>
                </c:pt>
                <c:pt idx="143">
                  <c:v>125.51738594464715</c:v>
                </c:pt>
                <c:pt idx="144">
                  <c:v>126.54171718375366</c:v>
                </c:pt>
                <c:pt idx="145">
                  <c:v>127.53120098033698</c:v>
                </c:pt>
                <c:pt idx="146">
                  <c:v>128.4863586215248</c:v>
                </c:pt>
                <c:pt idx="147">
                  <c:v>129.40776176866135</c:v>
                </c:pt>
                <c:pt idx="148">
                  <c:v>130.29602692176954</c:v>
                </c:pt>
                <c:pt idx="149">
                  <c:v>131.15181005732518</c:v>
                </c:pt>
                <c:pt idx="150">
                  <c:v>131.97580146642053</c:v>
                </c:pt>
                <c:pt idx="151">
                  <c:v>134.22018849656556</c:v>
                </c:pt>
                <c:pt idx="152">
                  <c:v>136.42743317138044</c:v>
                </c:pt>
                <c:pt idx="153">
                  <c:v>138.5956936995166</c:v>
                </c:pt>
                <c:pt idx="154">
                  <c:v>140.72328680647988</c:v>
                </c:pt>
                <c:pt idx="155">
                  <c:v>142.80869028439918</c:v>
                </c:pt>
                <c:pt idx="156">
                  <c:v>144.85054429343276</c:v>
                </c:pt>
                <c:pt idx="157">
                  <c:v>146.84765146257845</c:v>
                </c:pt>
                <c:pt idx="158">
                  <c:v>148.79897585068863</c:v>
                </c:pt>
                <c:pt idx="159">
                  <c:v>150.70364083966962</c:v>
                </c:pt>
                <c:pt idx="160">
                  <c:v>152.56092604107008</c:v>
                </c:pt>
                <c:pt idx="161">
                  <c:v>154.37026330449638</c:v>
                </c:pt>
                <c:pt idx="162">
                  <c:v>156.13123192154632</c:v>
                </c:pt>
                <c:pt idx="163">
                  <c:v>157.84355312228871</c:v>
                </c:pt>
                <c:pt idx="164">
                  <c:v>159.50708396283596</c:v>
                </c:pt>
                <c:pt idx="165">
                  <c:v>161.12181070239595</c:v>
                </c:pt>
                <c:pt idx="166">
                  <c:v>162.68784176651107</c:v>
                </c:pt>
                <c:pt idx="167">
                  <c:v>164.2054003901753</c:v>
                </c:pt>
                <c:pt idx="168">
                  <c:v>165.67481703035961</c:v>
                </c:pt>
                <c:pt idx="169">
                  <c:v>167.0965216323668</c:v>
                </c:pt>
                <c:pt idx="170">
                  <c:v>168.47103582857613</c:v>
                </c:pt>
                <c:pt idx="171">
                  <c:v>169.79896514171659</c:v>
                </c:pt>
                <c:pt idx="172">
                  <c:v>171.08099125800294</c:v>
                </c:pt>
                <c:pt idx="173">
                  <c:v>172.31786442844788</c:v>
                </c:pt>
                <c:pt idx="174">
                  <c:v>173.51039604957504</c:v>
                </c:pt>
                <c:pt idx="175">
                  <c:v>174.6594514677337</c:v>
                </c:pt>
                <c:pt idx="176">
                  <c:v>175.76594304436799</c:v>
                </c:pt>
                <c:pt idx="177">
                  <c:v>176.83082351301738</c:v>
                </c:pt>
                <c:pt idx="178">
                  <c:v>177.85507965259526</c:v>
                </c:pt>
                <c:pt idx="179">
                  <c:v>178.83972629566728</c:v>
                </c:pt>
                <c:pt idx="180">
                  <c:v>179.78580068507335</c:v>
                </c:pt>
                <c:pt idx="181">
                  <c:v>180.69435718733379</c:v>
                </c:pt>
                <c:pt idx="182">
                  <c:v>181.56646236686453</c:v>
                </c:pt>
                <c:pt idx="183">
                  <c:v>182.40319042110323</c:v>
                </c:pt>
                <c:pt idx="184">
                  <c:v>183.20561897320908</c:v>
                </c:pt>
                <c:pt idx="185">
                  <c:v>183.97482521603038</c:v>
                </c:pt>
                <c:pt idx="186">
                  <c:v>184.71188239851466</c:v>
                </c:pt>
                <c:pt idx="187">
                  <c:v>185.41785664363971</c:v>
                </c:pt>
                <c:pt idx="188">
                  <c:v>186.09380408524137</c:v>
                </c:pt>
                <c:pt idx="189">
                  <c:v>186.74076830977438</c:v>
                </c:pt>
                <c:pt idx="190">
                  <c:v>187.3597780880319</c:v>
                </c:pt>
                <c:pt idx="191">
                  <c:v>187.95184538113435</c:v>
                </c:pt>
                <c:pt idx="192">
                  <c:v>188.5179636046476</c:v>
                </c:pt>
                <c:pt idx="193">
                  <c:v>189.05910613446918</c:v>
                </c:pt>
                <c:pt idx="194">
                  <c:v>189.57622503810151</c:v>
                </c:pt>
                <c:pt idx="195">
                  <c:v>190.07025001508237</c:v>
                </c:pt>
                <c:pt idx="196">
                  <c:v>190.5420875306375</c:v>
                </c:pt>
                <c:pt idx="197">
                  <c:v>190.9926201270361</c:v>
                </c:pt>
                <c:pt idx="198">
                  <c:v>191.42270589764033</c:v>
                </c:pt>
                <c:pt idx="199">
                  <c:v>191.83317810922873</c:v>
                </c:pt>
                <c:pt idx="200">
                  <c:v>192.22484495881838</c:v>
                </c:pt>
                <c:pt idx="201">
                  <c:v>194.44600900287094</c:v>
                </c:pt>
                <c:pt idx="202">
                  <c:v>196.60645936958556</c:v>
                </c:pt>
                <c:pt idx="203">
                  <c:v>198.70596236489595</c:v>
                </c:pt>
                <c:pt idx="204">
                  <c:v>200.74444858726886</c:v>
                </c:pt>
                <c:pt idx="205">
                  <c:v>202.72200428891097</c:v>
                </c:pt>
                <c:pt idx="206">
                  <c:v>204.63886229877386</c:v>
                </c:pt>
                <c:pt idx="207">
                  <c:v>206.49539262112523</c:v>
                </c:pt>
                <c:pt idx="208">
                  <c:v>208.29209281743096</c:v>
                </c:pt>
                <c:pt idx="209">
                  <c:v>210.02957827224944</c:v>
                </c:pt>
                <c:pt idx="210">
                  <c:v>211.70857243601813</c:v>
                </c:pt>
                <c:pt idx="211">
                  <c:v>213.3298971292397</c:v>
                </c:pt>
                <c:pt idx="212">
                  <c:v>214.89446298386727</c:v>
                </c:pt>
                <c:pt idx="213">
                  <c:v>216.40326008883571</c:v>
                </c:pt>
                <c:pt idx="214">
                  <c:v>217.85734889786224</c:v>
                </c:pt>
                <c:pt idx="215">
                  <c:v>219.25785144899439</c:v>
                </c:pt>
                <c:pt idx="216">
                  <c:v>220.60594293703824</c:v>
                </c:pt>
                <c:pt idx="217">
                  <c:v>221.9028436720622</c:v>
                </c:pt>
                <c:pt idx="218">
                  <c:v>223.14981144971577</c:v>
                </c:pt>
                <c:pt idx="219">
                  <c:v>224.34813435219283</c:v>
                </c:pt>
                <c:pt idx="220">
                  <c:v>225.49912399234057</c:v>
                </c:pt>
                <c:pt idx="221">
                  <c:v>226.60410920769499</c:v>
                </c:pt>
                <c:pt idx="222">
                  <c:v>227.66443020611715</c:v>
                </c:pt>
                <c:pt idx="223">
                  <c:v>228.6814331602078</c:v>
                </c:pt>
                <c:pt idx="224">
                  <c:v>229.65646524377686</c:v>
                </c:pt>
                <c:pt idx="225">
                  <c:v>230.59087010031249</c:v>
                </c:pt>
                <c:pt idx="226">
                  <c:v>231.48598373060426</c:v>
                </c:pt>
                <c:pt idx="227">
                  <c:v>232.34313078438936</c:v>
                </c:pt>
                <c:pt idx="228">
                  <c:v>233.16362123907047</c:v>
                </c:pt>
                <c:pt idx="229">
                  <c:v>233.94874744716066</c:v>
                </c:pt>
                <c:pt idx="230">
                  <c:v>234.69978153309961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66-44E4-9476-6EF4E3A2BA6F}"/>
            </c:ext>
          </c:extLst>
        </c:ser>
        <c:ser>
          <c:idx val="1"/>
          <c:order val="1"/>
          <c:tx>
            <c:strRef>
              <c:f>各種成長曲線!$AW$16</c:f>
              <c:strCache>
                <c:ptCount val="1"/>
                <c:pt idx="0">
                  <c:v>K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各種成長曲線!$AS$17:$AS$247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各種成長曲線!$AW$17:$AW$247</c:f>
              <c:numCache>
                <c:formatCode>#,##0.0;[Red]\-#,##0.0</c:formatCode>
                <c:ptCount val="2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150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150</c:v>
                </c:pt>
                <c:pt idx="131">
                  <c:v>150</c:v>
                </c:pt>
                <c:pt idx="132">
                  <c:v>150</c:v>
                </c:pt>
                <c:pt idx="133">
                  <c:v>150</c:v>
                </c:pt>
                <c:pt idx="134">
                  <c:v>150</c:v>
                </c:pt>
                <c:pt idx="135">
                  <c:v>150</c:v>
                </c:pt>
                <c:pt idx="136">
                  <c:v>150</c:v>
                </c:pt>
                <c:pt idx="137">
                  <c:v>150</c:v>
                </c:pt>
                <c:pt idx="138">
                  <c:v>150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150</c:v>
                </c:pt>
                <c:pt idx="147">
                  <c:v>150</c:v>
                </c:pt>
                <c:pt idx="148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200</c:v>
                </c:pt>
                <c:pt idx="176">
                  <c:v>200</c:v>
                </c:pt>
                <c:pt idx="177">
                  <c:v>200</c:v>
                </c:pt>
                <c:pt idx="178">
                  <c:v>200</c:v>
                </c:pt>
                <c:pt idx="179">
                  <c:v>200</c:v>
                </c:pt>
                <c:pt idx="180">
                  <c:v>200</c:v>
                </c:pt>
                <c:pt idx="181">
                  <c:v>200</c:v>
                </c:pt>
                <c:pt idx="182">
                  <c:v>200</c:v>
                </c:pt>
                <c:pt idx="183">
                  <c:v>200</c:v>
                </c:pt>
                <c:pt idx="184">
                  <c:v>200</c:v>
                </c:pt>
                <c:pt idx="185">
                  <c:v>200</c:v>
                </c:pt>
                <c:pt idx="186">
                  <c:v>200</c:v>
                </c:pt>
                <c:pt idx="187">
                  <c:v>200</c:v>
                </c:pt>
                <c:pt idx="188">
                  <c:v>200</c:v>
                </c:pt>
                <c:pt idx="189">
                  <c:v>200</c:v>
                </c:pt>
                <c:pt idx="190">
                  <c:v>200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200</c:v>
                </c:pt>
                <c:pt idx="200">
                  <c:v>200</c:v>
                </c:pt>
                <c:pt idx="201">
                  <c:v>250</c:v>
                </c:pt>
                <c:pt idx="202">
                  <c:v>250</c:v>
                </c:pt>
                <c:pt idx="203">
                  <c:v>250</c:v>
                </c:pt>
                <c:pt idx="204">
                  <c:v>250</c:v>
                </c:pt>
                <c:pt idx="205">
                  <c:v>250</c:v>
                </c:pt>
                <c:pt idx="206">
                  <c:v>250</c:v>
                </c:pt>
                <c:pt idx="207">
                  <c:v>250</c:v>
                </c:pt>
                <c:pt idx="208">
                  <c:v>250</c:v>
                </c:pt>
                <c:pt idx="209">
                  <c:v>250</c:v>
                </c:pt>
                <c:pt idx="210">
                  <c:v>250</c:v>
                </c:pt>
                <c:pt idx="211">
                  <c:v>250</c:v>
                </c:pt>
                <c:pt idx="212">
                  <c:v>250</c:v>
                </c:pt>
                <c:pt idx="213">
                  <c:v>250</c:v>
                </c:pt>
                <c:pt idx="214">
                  <c:v>250</c:v>
                </c:pt>
                <c:pt idx="215">
                  <c:v>250</c:v>
                </c:pt>
                <c:pt idx="216">
                  <c:v>250</c:v>
                </c:pt>
                <c:pt idx="217">
                  <c:v>250</c:v>
                </c:pt>
                <c:pt idx="218">
                  <c:v>250</c:v>
                </c:pt>
                <c:pt idx="219">
                  <c:v>250</c:v>
                </c:pt>
                <c:pt idx="220">
                  <c:v>250</c:v>
                </c:pt>
                <c:pt idx="221">
                  <c:v>250</c:v>
                </c:pt>
                <c:pt idx="222">
                  <c:v>250</c:v>
                </c:pt>
                <c:pt idx="223">
                  <c:v>250</c:v>
                </c:pt>
                <c:pt idx="224">
                  <c:v>250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66-44E4-9476-6EF4E3A2BA6F}"/>
            </c:ext>
          </c:extLst>
        </c:ser>
        <c:ser>
          <c:idx val="0"/>
          <c:order val="2"/>
          <c:tx>
            <c:strRef>
              <c:f>各種成長曲線!$AZ$16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各種成長曲線!$AH$17:$AH$247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各種成長曲線!$AZ$17:$AZ$247</c:f>
              <c:numCache>
                <c:formatCode>0.000</c:formatCode>
                <c:ptCount val="231"/>
                <c:pt idx="0">
                  <c:v>1</c:v>
                </c:pt>
                <c:pt idx="1">
                  <c:v>1.0495000000000001</c:v>
                </c:pt>
                <c:pt idx="2">
                  <c:v>1.1014242748750001</c:v>
                </c:pt>
                <c:pt idx="3">
                  <c:v>1.1558889209021082</c:v>
                </c:pt>
                <c:pt idx="4">
                  <c:v>1.2130153273484814</c:v>
                </c:pt>
                <c:pt idx="5">
                  <c:v>1.2729303906237144</c:v>
                </c:pt>
                <c:pt idx="6">
                  <c:v>1.3357667342652133</c:v>
                </c:pt>
                <c:pt idx="7">
                  <c:v>1.4016629345942893</c:v>
                </c:pt>
                <c:pt idx="8">
                  <c:v>1.470763751832896</c:v>
                </c:pt>
                <c:pt idx="9">
                  <c:v>1.543220366417688</c:v>
                </c:pt>
                <c:pt idx="10">
                  <c:v>1.6191906201889092</c:v>
                </c:pt>
                <c:pt idx="11">
                  <c:v>1.6988392620661008</c:v>
                </c:pt>
                <c:pt idx="12">
                  <c:v>1.7823381977502373</c:v>
                </c:pt>
                <c:pt idx="13">
                  <c:v>1.8698667429121694</c:v>
                </c:pt>
                <c:pt idx="14">
                  <c:v>1.9616118792396533</c:v>
                </c:pt>
                <c:pt idx="15">
                  <c:v>2.0577685126192491</c:v>
                </c:pt>
                <c:pt idx="16">
                  <c:v>2.158539732624448</c:v>
                </c:pt>
                <c:pt idx="17">
                  <c:v>2.2641370723670113</c:v>
                </c:pt>
                <c:pt idx="18">
                  <c:v>2.3747807676441286</c:v>
                </c:pt>
                <c:pt idx="19">
                  <c:v>2.4907000141791489</c:v>
                </c:pt>
                <c:pt idx="20">
                  <c:v>2.6121332216077904</c:v>
                </c:pt>
                <c:pt idx="21">
                  <c:v>2.7393282627044662</c:v>
                </c:pt>
                <c:pt idx="22">
                  <c:v>2.8725427161742636</c:v>
                </c:pt>
                <c:pt idx="23">
                  <c:v>3.0120441011548538</c:v>
                </c:pt>
                <c:pt idx="24">
                  <c:v>3.1581101013789454</c:v>
                </c:pt>
                <c:pt idx="25">
                  <c:v>3.3110287767416771</c:v>
                </c:pt>
                <c:pt idx="26">
                  <c:v>3.4710987597985552</c:v>
                </c:pt>
                <c:pt idx="27">
                  <c:v>3.6386294344883456</c:v>
                </c:pt>
                <c:pt idx="28">
                  <c:v>3.8139410941320007</c:v>
                </c:pt>
                <c:pt idx="29">
                  <c:v>3.9973650755038461</c:v>
                </c:pt>
                <c:pt idx="30">
                  <c:v>4.1892438655056097</c:v>
                </c:pt>
                <c:pt idx="31">
                  <c:v>4.3899311766985516</c:v>
                </c:pt>
                <c:pt idx="32">
                  <c:v>4.5997919876654043</c:v>
                </c:pt>
                <c:pt idx="33">
                  <c:v>4.8192025438837796</c:v>
                </c:pt>
                <c:pt idx="34">
                  <c:v>5.0485503144984802</c:v>
                </c:pt>
                <c:pt idx="35">
                  <c:v>5.2882339000843928</c:v>
                </c:pt>
                <c:pt idx="36">
                  <c:v>5.5386628861976117</c:v>
                </c:pt>
                <c:pt idx="37">
                  <c:v>5.8002576372240213</c:v>
                </c:pt>
                <c:pt idx="38">
                  <c:v>6.073449024756135</c:v>
                </c:pt>
                <c:pt idx="39">
                  <c:v>6.3586780844657858</c:v>
                </c:pt>
                <c:pt idx="40">
                  <c:v>6.6563955951981422</c:v>
                </c:pt>
                <c:pt idx="41">
                  <c:v>6.9670615737981629</c:v>
                </c:pt>
                <c:pt idx="42">
                  <c:v>7.2911446790015235</c:v>
                </c:pt>
                <c:pt idx="43">
                  <c:v>7.6291215175865332</c:v>
                </c:pt>
                <c:pt idx="44">
                  <c:v>7.9814758459008086</c:v>
                </c:pt>
                <c:pt idx="45">
                  <c:v>8.3486976598564997</c:v>
                </c:pt>
                <c:pt idx="46">
                  <c:v>8.7312821665414777</c:v>
                </c:pt>
                <c:pt idx="47">
                  <c:v>9.1297286307326697</c:v>
                </c:pt>
                <c:pt idx="48">
                  <c:v>9.5445390898338935</c:v>
                </c:pt>
                <c:pt idx="49">
                  <c:v>9.9762169311069044</c:v>
                </c:pt>
                <c:pt idx="50">
                  <c:v>10.425265325533998</c:v>
                </c:pt>
                <c:pt idx="51">
                  <c:v>10.892185513256807</c:v>
                </c:pt>
                <c:pt idx="52">
                  <c:v>11.377474936292046</c:v>
                </c:pt>
                <c:pt idx="53">
                  <c:v>11.881625215143671</c:v>
                </c:pt>
                <c:pt idx="54">
                  <c:v>12.405119967024286</c:v>
                </c:pt>
                <c:pt idx="55">
                  <c:v>12.948432464677367</c:v>
                </c:pt>
                <c:pt idx="56">
                  <c:v>13.51202313626508</c:v>
                </c:pt>
                <c:pt idx="57">
                  <c:v>14.096336908460852</c:v>
                </c:pt>
                <c:pt idx="58">
                  <c:v>14.701800396765478</c:v>
                </c:pt>
                <c:pt idx="59">
                  <c:v>15.328818949150586</c:v>
                </c:pt>
                <c:pt idx="60">
                  <c:v>15.977773551420196</c:v>
                </c:pt>
                <c:pt idx="61">
                  <c:v>16.649017605160974</c:v>
                </c:pt>
                <c:pt idx="62">
                  <c:v>17.342873591810545</c:v>
                </c:pt>
                <c:pt idx="63">
                  <c:v>18.059629639190312</c:v>
                </c:pt>
                <c:pt idx="64">
                  <c:v>18.799536009797468</c:v>
                </c:pt>
                <c:pt idx="65">
                  <c:v>19.562801533195504</c:v>
                </c:pt>
                <c:pt idx="66">
                  <c:v>20.349590007941682</c:v>
                </c:pt>
                <c:pt idx="67">
                  <c:v>21.160016601593107</c:v>
                </c:pt>
                <c:pt idx="68">
                  <c:v>21.994144280382915</c:v>
                </c:pt>
                <c:pt idx="69">
                  <c:v>22.851980303088911</c:v>
                </c:pt>
                <c:pt idx="70">
                  <c:v>23.733472816356976</c:v>
                </c:pt>
                <c:pt idx="71">
                  <c:v>24.638507591212445</c:v>
                </c:pt>
                <c:pt idx="72">
                  <c:v>25.566904942611952</c:v>
                </c:pt>
                <c:pt idx="73">
                  <c:v>26.518416875570271</c:v>
                </c:pt>
                <c:pt idx="74">
                  <c:v>27.492724502555518</c:v>
                </c:pt>
                <c:pt idx="75">
                  <c:v>28.489435777396587</c:v>
                </c:pt>
                <c:pt idx="76">
                  <c:v>29.508083590809214</c:v>
                </c:pt>
                <c:pt idx="77">
                  <c:v>30.548124271748584</c:v>
                </c:pt>
                <c:pt idx="78">
                  <c:v>31.608936537074918</c:v>
                </c:pt>
                <c:pt idx="79">
                  <c:v>32.689820929426247</c:v>
                </c:pt>
                <c:pt idx="80">
                  <c:v>33.789999779698583</c:v>
                </c:pt>
                <c:pt idx="81">
                  <c:v>34.908617726127495</c:v>
                </c:pt>
                <c:pt idx="82">
                  <c:v>36.044742816659422</c:v>
                </c:pt>
                <c:pt idx="83">
                  <c:v>37.197368215132833</c:v>
                </c:pt>
                <c:pt idx="84">
                  <c:v>38.365414524823386</c:v>
                </c:pt>
                <c:pt idx="85">
                  <c:v>39.547732735233794</c:v>
                </c:pt>
                <c:pt idx="86">
                  <c:v>40.743107789746745</c:v>
                </c:pt>
                <c:pt idx="87">
                  <c:v>41.950262763050624</c:v>
                </c:pt>
                <c:pt idx="88">
                  <c:v>43.167863628258658</c:v>
                </c:pt>
                <c:pt idx="89">
                  <c:v>44.394524584557622</c:v>
                </c:pt>
                <c:pt idx="90">
                  <c:v>45.62881390724106</c:v>
                </c:pt>
                <c:pt idx="91">
                  <c:v>46.869260273312292</c:v>
                </c:pt>
                <c:pt idx="92">
                  <c:v>48.114359507694161</c:v>
                </c:pt>
                <c:pt idx="93">
                  <c:v>49.362581687661049</c:v>
                </c:pt>
                <c:pt idx="94">
                  <c:v>50.612378536608595</c:v>
                </c:pt>
                <c:pt idx="95">
                  <c:v>51.862191032872545</c:v>
                </c:pt>
                <c:pt idx="96">
                  <c:v>53.110457155151089</c:v>
                </c:pt>
                <c:pt idx="97">
                  <c:v>54.355619683294073</c:v>
                </c:pt>
                <c:pt idx="98">
                  <c:v>55.596133971881322</c:v>
                </c:pt>
                <c:pt idx="99">
                  <c:v>56.830475614165699</c:v>
                </c:pt>
                <c:pt idx="100">
                  <c:v>58.057147915607842</c:v>
                </c:pt>
                <c:pt idx="101">
                  <c:v>59.274689099340847</c:v>
                </c:pt>
                <c:pt idx="102">
                  <c:v>60.481679170396134</c:v>
                </c:pt>
                <c:pt idx="103">
                  <c:v>61.676746371280579</c:v>
                </c:pt>
                <c:pt idx="104">
                  <c:v>62.858573168370974</c:v>
                </c:pt>
                <c:pt idx="105">
                  <c:v>64.025901716407802</c:v>
                </c:pt>
                <c:pt idx="106">
                  <c:v>65.177538756928641</c:v>
                </c:pt>
                <c:pt idx="107">
                  <c:v>66.312359915569601</c:v>
                </c:pt>
                <c:pt idx="108">
                  <c:v>67.429313372562063</c:v>
                </c:pt>
                <c:pt idx="109">
                  <c:v>68.527422890242576</c:v>
                </c:pt>
                <c:pt idx="110">
                  <c:v>69.605790190765632</c:v>
                </c:pt>
                <c:pt idx="111">
                  <c:v>70.663596686263475</c:v>
                </c:pt>
                <c:pt idx="112">
                  <c:v>71.700104572257189</c:v>
                </c:pt>
                <c:pt idx="113">
                  <c:v>72.714657303033746</c:v>
                </c:pt>
                <c:pt idx="114">
                  <c:v>73.706679474836619</c:v>
                </c:pt>
                <c:pt idx="115">
                  <c:v>74.675676148975299</c:v>
                </c:pt>
                <c:pt idx="116">
                  <c:v>75.621231652270751</c:v>
                </c:pt>
                <c:pt idx="117">
                  <c:v>76.543007896581088</c:v>
                </c:pt>
                <c:pt idx="118">
                  <c:v>77.440742262482104</c:v>
                </c:pt>
                <c:pt idx="119">
                  <c:v>78.314245094524125</c:v>
                </c:pt>
                <c:pt idx="120">
                  <c:v>79.163396856887729</c:v>
                </c:pt>
                <c:pt idx="121">
                  <c:v>79.98814499877156</c:v>
                </c:pt>
                <c:pt idx="122">
                  <c:v>80.788500578537892</c:v>
                </c:pt>
                <c:pt idx="123">
                  <c:v>81.564534694600582</c:v>
                </c:pt>
                <c:pt idx="124">
                  <c:v>82.316374769357253</c:v>
                </c:pt>
                <c:pt idx="125">
                  <c:v>83.044200730240476</c:v>
                </c:pt>
                <c:pt idx="126">
                  <c:v>83.748241129290264</c:v>
                </c:pt>
                <c:pt idx="127">
                  <c:v>84.428769239629901</c:v>
                </c:pt>
                <c:pt idx="128">
                  <c:v>85.086099163952056</c:v>
                </c:pt>
                <c:pt idx="129">
                  <c:v>85.720581986680713</c:v>
                </c:pt>
                <c:pt idx="130">
                  <c:v>86.332601997947123</c:v>
                </c:pt>
                <c:pt idx="131">
                  <c:v>86.922573013976503</c:v>
                </c:pt>
                <c:pt idx="132">
                  <c:v>87.490934814990297</c:v>
                </c:pt>
                <c:pt idx="133">
                  <c:v>88.038149718339369</c:v>
                </c:pt>
                <c:pt idx="134">
                  <c:v>88.564699301341975</c:v>
                </c:pt>
                <c:pt idx="135">
                  <c:v>89.07108128524051</c:v>
                </c:pt>
                <c:pt idx="136">
                  <c:v>89.557806588841572</c:v>
                </c:pt>
                <c:pt idx="137">
                  <c:v>90.025396557781477</c:v>
                </c:pt>
                <c:pt idx="138">
                  <c:v>90.474380372977649</c:v>
                </c:pt>
                <c:pt idx="139">
                  <c:v>90.905292639689407</c:v>
                </c:pt>
                <c:pt idx="140">
                  <c:v>91.318671156720086</c:v>
                </c:pt>
                <c:pt idx="141">
                  <c:v>91.715054863641498</c:v>
                </c:pt>
                <c:pt idx="142">
                  <c:v>92.094981962503184</c:v>
                </c:pt>
                <c:pt idx="143">
                  <c:v>92.458988209291448</c:v>
                </c:pt>
                <c:pt idx="144">
                  <c:v>92.807605369413068</c:v>
                </c:pt>
                <c:pt idx="145">
                  <c:v>93.141359830681367</c:v>
                </c:pt>
                <c:pt idx="146">
                  <c:v>93.460771366661206</c:v>
                </c:pt>
                <c:pt idx="147">
                  <c:v>93.766352042768602</c:v>
                </c:pt>
                <c:pt idx="148">
                  <c:v>94.058605257202828</c:v>
                </c:pt>
                <c:pt idx="149">
                  <c:v>94.338024908597816</c:v>
                </c:pt>
                <c:pt idx="150">
                  <c:v>94.60509468220009</c:v>
                </c:pt>
                <c:pt idx="151">
                  <c:v>94.860287446396072</c:v>
                </c:pt>
                <c:pt idx="152">
                  <c:v>95.104064751509426</c:v>
                </c:pt>
                <c:pt idx="153">
                  <c:v>95.336876422955243</c:v>
                </c:pt>
                <c:pt idx="154">
                  <c:v>95.559160241060084</c:v>
                </c:pt>
                <c:pt idx="155">
                  <c:v>95.771341700124793</c:v>
                </c:pt>
                <c:pt idx="156">
                  <c:v>95.973833839610009</c:v>
                </c:pt>
                <c:pt idx="157">
                  <c:v>96.167037140653974</c:v>
                </c:pt>
                <c:pt idx="158">
                  <c:v>96.351339481480707</c:v>
                </c:pt>
                <c:pt idx="159">
                  <c:v>96.527116145616972</c:v>
                </c:pt>
                <c:pt idx="160">
                  <c:v>96.694729877203102</c:v>
                </c:pt>
                <c:pt idx="161">
                  <c:v>96.854530978050619</c:v>
                </c:pt>
                <c:pt idx="162">
                  <c:v>97.006857441464064</c:v>
                </c:pt>
                <c:pt idx="163">
                  <c:v>97.152035118203003</c:v>
                </c:pt>
                <c:pt idx="164">
                  <c:v>97.290377910308877</c:v>
                </c:pt>
                <c:pt idx="165">
                  <c:v>97.422187988858965</c:v>
                </c:pt>
                <c:pt idx="166">
                  <c:v>97.547756032033632</c:v>
                </c:pt>
                <c:pt idx="167">
                  <c:v>97.667361480192739</c:v>
                </c:pt>
                <c:pt idx="168">
                  <c:v>97.781272804951058</c:v>
                </c:pt>
                <c:pt idx="169">
                  <c:v>97.889747789520484</c:v>
                </c:pt>
                <c:pt idx="170">
                  <c:v>97.993033817848541</c:v>
                </c:pt>
                <c:pt idx="171">
                  <c:v>98.091368170327968</c:v>
                </c:pt>
                <c:pt idx="172">
                  <c:v>98.184978324080944</c:v>
                </c:pt>
                <c:pt idx="173">
                  <c:v>98.274082256034873</c:v>
                </c:pt>
                <c:pt idx="174">
                  <c:v>98.358888747203665</c:v>
                </c:pt>
                <c:pt idx="175">
                  <c:v>98.43959768677145</c:v>
                </c:pt>
                <c:pt idx="176">
                  <c:v>98.516400374743313</c:v>
                </c:pt>
                <c:pt idx="177">
                  <c:v>98.589479822082112</c:v>
                </c:pt>
                <c:pt idx="178">
                  <c:v>98.659011047391843</c:v>
                </c:pt>
                <c:pt idx="179">
                  <c:v>98.725161369336746</c:v>
                </c:pt>
                <c:pt idx="180">
                  <c:v>98.788090694102792</c:v>
                </c:pt>
                <c:pt idx="181">
                  <c:v>98.847951797314792</c:v>
                </c:pt>
                <c:pt idx="182">
                  <c:v>98.904890599918403</c:v>
                </c:pt>
                <c:pt idx="183">
                  <c:v>98.959046437623414</c:v>
                </c:pt>
                <c:pt idx="184">
                  <c:v>99.010552323582729</c:v>
                </c:pt>
                <c:pt idx="185">
                  <c:v>99.059535204051414</c:v>
                </c:pt>
                <c:pt idx="186">
                  <c:v>99.106116206832638</c:v>
                </c:pt>
                <c:pt idx="187">
                  <c:v>99.150410882373166</c:v>
                </c:pt>
                <c:pt idx="188">
                  <c:v>99.192529437420106</c:v>
                </c:pt>
                <c:pt idx="189">
                  <c:v>99.232576961194383</c:v>
                </c:pt>
                <c:pt idx="190">
                  <c:v>99.270653644074415</c:v>
                </c:pt>
                <c:pt idx="191">
                  <c:v>99.30685498881725</c:v>
                </c:pt>
                <c:pt idx="192">
                  <c:v>99.341272014373118</c:v>
                </c:pt>
                <c:pt idx="193">
                  <c:v>99.373991452374938</c:v>
                </c:pt>
                <c:pt idx="194">
                  <c:v>99.405095936405345</c:v>
                </c:pt>
                <c:pt idx="195">
                  <c:v>99.434664184162642</c:v>
                </c:pt>
                <c:pt idx="196">
                  <c:v>99.462771172662173</c:v>
                </c:pt>
                <c:pt idx="197">
                  <c:v>99.489488306622604</c:v>
                </c:pt>
                <c:pt idx="198">
                  <c:v>99.514883580196937</c:v>
                </c:pt>
                <c:pt idx="199">
                  <c:v>99.53902173221671</c:v>
                </c:pt>
                <c:pt idx="200">
                  <c:v>99.561964395124193</c:v>
                </c:pt>
                <c:pt idx="201">
                  <c:v>99.583770237772413</c:v>
                </c:pt>
                <c:pt idx="202">
                  <c:v>99.604495102276303</c:v>
                </c:pt>
                <c:pt idx="203">
                  <c:v>99.624192135100429</c:v>
                </c:pt>
                <c:pt idx="204">
                  <c:v>99.642911912569744</c:v>
                </c:pt>
                <c:pt idx="205">
                  <c:v>99.66070256099016</c:v>
                </c:pt>
                <c:pt idx="206">
                  <c:v>99.677609871564599</c:v>
                </c:pt>
                <c:pt idx="207">
                  <c:v>99.693677410288913</c:v>
                </c:pt>
                <c:pt idx="208">
                  <c:v>99.708946623009979</c:v>
                </c:pt>
                <c:pt idx="209">
                  <c:v>99.723456935825354</c:v>
                </c:pt>
                <c:pt idx="210">
                  <c:v>99.737245851000921</c:v>
                </c:pt>
                <c:pt idx="211">
                  <c:v>99.750349038579472</c:v>
                </c:pt>
                <c:pt idx="212">
                  <c:v>99.762800423849228</c:v>
                </c:pt>
                <c:pt idx="213">
                  <c:v>99.774632270837301</c:v>
                </c:pt>
                <c:pt idx="214">
                  <c:v>99.785875261988764</c:v>
                </c:pt>
                <c:pt idx="215">
                  <c:v>99.796558574187614</c:v>
                </c:pt>
                <c:pt idx="216">
                  <c:v>99.806709951271358</c:v>
                </c:pt>
                <c:pt idx="217">
                  <c:v>99.816355773186316</c:v>
                </c:pt>
                <c:pt idx="218">
                  <c:v>99.825521121925973</c:v>
                </c:pt>
                <c:pt idx="219">
                  <c:v>99.834229844390222</c:v>
                </c:pt>
                <c:pt idx="220">
                  <c:v>99.84250461229847</c:v>
                </c:pt>
                <c:pt idx="221">
                  <c:v>99.850366979284971</c:v>
                </c:pt>
                <c:pt idx="222">
                  <c:v>99.857837435300283</c:v>
                </c:pt>
                <c:pt idx="223">
                  <c:v>99.86493545843787</c:v>
                </c:pt>
                <c:pt idx="224">
                  <c:v>99.871679564300777</c:v>
                </c:pt>
                <c:pt idx="225">
                  <c:v>99.878087353018628</c:v>
                </c:pt>
                <c:pt idx="226">
                  <c:v>99.884175554020956</c:v>
                </c:pt>
                <c:pt idx="227">
                  <c:v>99.889960068668771</c:v>
                </c:pt>
                <c:pt idx="228">
                  <c:v>99.895456010842082</c:v>
                </c:pt>
                <c:pt idx="229">
                  <c:v>99.900677745577141</c:v>
                </c:pt>
                <c:pt idx="230">
                  <c:v>99.905638925843178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66-44E4-9476-6EF4E3A2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2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各種成長曲線!$J$16</c:f>
              <c:strCache>
                <c:ptCount val="1"/>
                <c:pt idx="0">
                  <c:v>変化率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各種成長曲線!$H$18:$H$127</c:f>
              <c:numCache>
                <c:formatCode>#,##0_);[Red]\(#,##0\)</c:formatCode>
                <c:ptCount val="1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</c:numCache>
            </c:numRef>
          </c:xVal>
          <c:yVal>
            <c:numRef>
              <c:f>各種成長曲線!$J$18:$J$127</c:f>
              <c:numCache>
                <c:formatCode>0.0%</c:formatCode>
                <c:ptCount val="110"/>
                <c:pt idx="0">
                  <c:v>5.0000000000000044E-2</c:v>
                </c:pt>
                <c:pt idx="1">
                  <c:v>4.9999999999999989E-2</c:v>
                </c:pt>
                <c:pt idx="2">
                  <c:v>5.0000000000000079E-2</c:v>
                </c:pt>
                <c:pt idx="3">
                  <c:v>5.0000000000000086E-2</c:v>
                </c:pt>
                <c:pt idx="4">
                  <c:v>5.0000000000000093E-2</c:v>
                </c:pt>
                <c:pt idx="5">
                  <c:v>5.0000000000000037E-2</c:v>
                </c:pt>
                <c:pt idx="6">
                  <c:v>5.0000000000000017E-2</c:v>
                </c:pt>
                <c:pt idx="7">
                  <c:v>5.0000000000000024E-2</c:v>
                </c:pt>
                <c:pt idx="8">
                  <c:v>5.0000000000000037E-2</c:v>
                </c:pt>
                <c:pt idx="9">
                  <c:v>4.9999999999999989E-2</c:v>
                </c:pt>
                <c:pt idx="10">
                  <c:v>5.0000000000000058E-2</c:v>
                </c:pt>
                <c:pt idx="11">
                  <c:v>4.9999999999999961E-2</c:v>
                </c:pt>
                <c:pt idx="12">
                  <c:v>5.0000000000000051E-2</c:v>
                </c:pt>
                <c:pt idx="13">
                  <c:v>4.9999999999999982E-2</c:v>
                </c:pt>
                <c:pt idx="14">
                  <c:v>5.0000000000000093E-2</c:v>
                </c:pt>
                <c:pt idx="15">
                  <c:v>5.0000000000000093E-2</c:v>
                </c:pt>
                <c:pt idx="16">
                  <c:v>4.999999999999992E-2</c:v>
                </c:pt>
                <c:pt idx="17">
                  <c:v>4.9999999999999968E-2</c:v>
                </c:pt>
                <c:pt idx="18">
                  <c:v>0.05</c:v>
                </c:pt>
                <c:pt idx="19">
                  <c:v>4.9999999999999947E-2</c:v>
                </c:pt>
                <c:pt idx="20">
                  <c:v>4.9999999999999968E-2</c:v>
                </c:pt>
                <c:pt idx="21">
                  <c:v>4.9999999999999926E-2</c:v>
                </c:pt>
                <c:pt idx="22">
                  <c:v>5.0000000000000051E-2</c:v>
                </c:pt>
                <c:pt idx="23">
                  <c:v>5.000000000000001E-2</c:v>
                </c:pt>
                <c:pt idx="24">
                  <c:v>5.0000000000000031E-2</c:v>
                </c:pt>
                <c:pt idx="25">
                  <c:v>5.0000000000000017E-2</c:v>
                </c:pt>
                <c:pt idx="26">
                  <c:v>4.9999999999999968E-2</c:v>
                </c:pt>
                <c:pt idx="27">
                  <c:v>4.9999999999999961E-2</c:v>
                </c:pt>
                <c:pt idx="28">
                  <c:v>5.0000000000000093E-2</c:v>
                </c:pt>
                <c:pt idx="29">
                  <c:v>5.0000000000000051E-2</c:v>
                </c:pt>
                <c:pt idx="30">
                  <c:v>4.9999999999999982E-2</c:v>
                </c:pt>
                <c:pt idx="31">
                  <c:v>4.999999999999992E-2</c:v>
                </c:pt>
                <c:pt idx="32">
                  <c:v>5.0000000000000031E-2</c:v>
                </c:pt>
                <c:pt idx="33">
                  <c:v>4.9999999999999954E-2</c:v>
                </c:pt>
                <c:pt idx="34">
                  <c:v>4.9999999999999989E-2</c:v>
                </c:pt>
                <c:pt idx="35">
                  <c:v>5.0000000000000024E-2</c:v>
                </c:pt>
                <c:pt idx="36">
                  <c:v>4.9999999999999947E-2</c:v>
                </c:pt>
                <c:pt idx="37">
                  <c:v>4.9999999999999975E-2</c:v>
                </c:pt>
                <c:pt idx="38">
                  <c:v>4.9999999999999933E-2</c:v>
                </c:pt>
                <c:pt idx="39">
                  <c:v>0.05</c:v>
                </c:pt>
                <c:pt idx="40">
                  <c:v>4.9999999999999961E-2</c:v>
                </c:pt>
                <c:pt idx="41">
                  <c:v>0.05</c:v>
                </c:pt>
                <c:pt idx="42">
                  <c:v>4.9999999999999899E-2</c:v>
                </c:pt>
                <c:pt idx="43">
                  <c:v>4.9999999999999913E-2</c:v>
                </c:pt>
                <c:pt idx="44">
                  <c:v>5.000000000000001E-2</c:v>
                </c:pt>
                <c:pt idx="45">
                  <c:v>4.9999999999999989E-2</c:v>
                </c:pt>
                <c:pt idx="46">
                  <c:v>4.999999999999994E-2</c:v>
                </c:pt>
                <c:pt idx="47">
                  <c:v>4.9999999999999975E-2</c:v>
                </c:pt>
                <c:pt idx="48">
                  <c:v>4.999999999999994E-2</c:v>
                </c:pt>
                <c:pt idx="49">
                  <c:v>5.0000000000000037E-2</c:v>
                </c:pt>
                <c:pt idx="50">
                  <c:v>5.0000000000000037E-2</c:v>
                </c:pt>
                <c:pt idx="51">
                  <c:v>5.0000000000000037E-2</c:v>
                </c:pt>
                <c:pt idx="52">
                  <c:v>5.0000000000000079E-2</c:v>
                </c:pt>
                <c:pt idx="53">
                  <c:v>4.9999999999999975E-2</c:v>
                </c:pt>
                <c:pt idx="54">
                  <c:v>4.9999999999999996E-2</c:v>
                </c:pt>
                <c:pt idx="55">
                  <c:v>4.9999999999999982E-2</c:v>
                </c:pt>
                <c:pt idx="56">
                  <c:v>5.0000000000000044E-2</c:v>
                </c:pt>
                <c:pt idx="57">
                  <c:v>5.00000000000001E-2</c:v>
                </c:pt>
                <c:pt idx="58">
                  <c:v>5.0000000000000072E-2</c:v>
                </c:pt>
                <c:pt idx="59">
                  <c:v>5.0000000000000058E-2</c:v>
                </c:pt>
                <c:pt idx="60">
                  <c:v>5.0000000000000079E-2</c:v>
                </c:pt>
                <c:pt idx="61">
                  <c:v>4.9999999999999947E-2</c:v>
                </c:pt>
                <c:pt idx="62">
                  <c:v>4.9999999999999954E-2</c:v>
                </c:pt>
                <c:pt idx="63">
                  <c:v>4.9999999999999961E-2</c:v>
                </c:pt>
                <c:pt idx="64">
                  <c:v>4.9999999999999982E-2</c:v>
                </c:pt>
                <c:pt idx="65">
                  <c:v>0.05</c:v>
                </c:pt>
                <c:pt idx="66">
                  <c:v>4.9999999999999954E-2</c:v>
                </c:pt>
                <c:pt idx="67">
                  <c:v>5.0000000000000065E-2</c:v>
                </c:pt>
                <c:pt idx="68">
                  <c:v>4.9999999999999947E-2</c:v>
                </c:pt>
                <c:pt idx="69">
                  <c:v>4.9999999999999968E-2</c:v>
                </c:pt>
                <c:pt idx="70">
                  <c:v>5.0000000000000058E-2</c:v>
                </c:pt>
                <c:pt idx="71">
                  <c:v>4.999999999999992E-2</c:v>
                </c:pt>
                <c:pt idx="72">
                  <c:v>4.9999999999999947E-2</c:v>
                </c:pt>
                <c:pt idx="73">
                  <c:v>5.0000000000000031E-2</c:v>
                </c:pt>
                <c:pt idx="74">
                  <c:v>4.9999999999999954E-2</c:v>
                </c:pt>
                <c:pt idx="75">
                  <c:v>5.0000000000000079E-2</c:v>
                </c:pt>
                <c:pt idx="76">
                  <c:v>4.9999999999999968E-2</c:v>
                </c:pt>
                <c:pt idx="77">
                  <c:v>5.0000000000000017E-2</c:v>
                </c:pt>
                <c:pt idx="78">
                  <c:v>4.9999999999999926E-2</c:v>
                </c:pt>
                <c:pt idx="79">
                  <c:v>0.05</c:v>
                </c:pt>
                <c:pt idx="80">
                  <c:v>5.0000000000000051E-2</c:v>
                </c:pt>
                <c:pt idx="81">
                  <c:v>5.0000000000000044E-2</c:v>
                </c:pt>
                <c:pt idx="82">
                  <c:v>0.05</c:v>
                </c:pt>
                <c:pt idx="83">
                  <c:v>4.9999999999999947E-2</c:v>
                </c:pt>
                <c:pt idx="84">
                  <c:v>4.9999999999999947E-2</c:v>
                </c:pt>
                <c:pt idx="85">
                  <c:v>4.9999999999999899E-2</c:v>
                </c:pt>
                <c:pt idx="86">
                  <c:v>5.0000000000000086E-2</c:v>
                </c:pt>
                <c:pt idx="87">
                  <c:v>5.0000000000000079E-2</c:v>
                </c:pt>
                <c:pt idx="88">
                  <c:v>4.999999999999994E-2</c:v>
                </c:pt>
                <c:pt idx="89">
                  <c:v>5.000000000000001E-2</c:v>
                </c:pt>
                <c:pt idx="90">
                  <c:v>4.9999999999999926E-2</c:v>
                </c:pt>
                <c:pt idx="91">
                  <c:v>5.0000000000000017E-2</c:v>
                </c:pt>
                <c:pt idx="92">
                  <c:v>4.9999999999999947E-2</c:v>
                </c:pt>
                <c:pt idx="93">
                  <c:v>4.9999999999999975E-2</c:v>
                </c:pt>
                <c:pt idx="94">
                  <c:v>5.0000000000000072E-2</c:v>
                </c:pt>
                <c:pt idx="95">
                  <c:v>4.9999999999999947E-2</c:v>
                </c:pt>
                <c:pt idx="96">
                  <c:v>4.9999999999999947E-2</c:v>
                </c:pt>
                <c:pt idx="97">
                  <c:v>4.9999999999999954E-2</c:v>
                </c:pt>
                <c:pt idx="98">
                  <c:v>5.000000000000001E-2</c:v>
                </c:pt>
                <c:pt idx="99">
                  <c:v>4.9999999999999996E-2</c:v>
                </c:pt>
                <c:pt idx="100">
                  <c:v>5.000000000000001E-2</c:v>
                </c:pt>
                <c:pt idx="101">
                  <c:v>4.999999999999992E-2</c:v>
                </c:pt>
                <c:pt idx="102">
                  <c:v>5.0000000000000086E-2</c:v>
                </c:pt>
                <c:pt idx="103">
                  <c:v>4.9999999999999947E-2</c:v>
                </c:pt>
                <c:pt idx="104">
                  <c:v>4.9999999999999982E-2</c:v>
                </c:pt>
                <c:pt idx="105">
                  <c:v>4.9999999999999954E-2</c:v>
                </c:pt>
                <c:pt idx="106">
                  <c:v>5.0000000000000031E-2</c:v>
                </c:pt>
                <c:pt idx="107">
                  <c:v>5.0000000000000037E-2</c:v>
                </c:pt>
                <c:pt idx="108">
                  <c:v>5.0000000000000044E-2</c:v>
                </c:pt>
                <c:pt idx="109">
                  <c:v>5.0000000000000072E-2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F-48FC-A1B3-89351F336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  <c:majorUnit val="20"/>
      </c:valAx>
      <c:valAx>
        <c:axId val="121338097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セブンイレブンの売上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セブンイレブンの売上と店舗数!$J$6</c:f>
              <c:strCache>
                <c:ptCount val="1"/>
                <c:pt idx="0">
                  <c:v>売上実績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セブンイレブンの売上と店舗数!$I$7:$I$53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xVal>
          <c:yVal>
            <c:numRef>
              <c:f>セブンイレブンの売上と店舗数!$J$7:$J$53</c:f>
              <c:numCache>
                <c:formatCode>#,##0_);[Red]\(#,##0\)</c:formatCode>
                <c:ptCount val="47"/>
                <c:pt idx="0">
                  <c:v>7</c:v>
                </c:pt>
                <c:pt idx="1">
                  <c:v>48</c:v>
                </c:pt>
                <c:pt idx="2">
                  <c:v>174</c:v>
                </c:pt>
                <c:pt idx="3">
                  <c:v>398</c:v>
                </c:pt>
                <c:pt idx="4">
                  <c:v>725</c:v>
                </c:pt>
                <c:pt idx="5">
                  <c:v>1098</c:v>
                </c:pt>
                <c:pt idx="6">
                  <c:v>1536</c:v>
                </c:pt>
                <c:pt idx="7">
                  <c:v>2021</c:v>
                </c:pt>
                <c:pt idx="8">
                  <c:v>2565</c:v>
                </c:pt>
                <c:pt idx="9">
                  <c:v>3190</c:v>
                </c:pt>
                <c:pt idx="10">
                  <c:v>3867</c:v>
                </c:pt>
                <c:pt idx="11">
                  <c:v>4536</c:v>
                </c:pt>
                <c:pt idx="12">
                  <c:v>5219</c:v>
                </c:pt>
                <c:pt idx="13">
                  <c:v>5991</c:v>
                </c:pt>
                <c:pt idx="14">
                  <c:v>6863</c:v>
                </c:pt>
                <c:pt idx="15">
                  <c:v>7803</c:v>
                </c:pt>
                <c:pt idx="16">
                  <c:v>9319</c:v>
                </c:pt>
                <c:pt idx="17">
                  <c:v>10818</c:v>
                </c:pt>
                <c:pt idx="18">
                  <c:v>11949</c:v>
                </c:pt>
                <c:pt idx="19">
                  <c:v>12819</c:v>
                </c:pt>
                <c:pt idx="20">
                  <c:v>13923</c:v>
                </c:pt>
                <c:pt idx="21">
                  <c:v>14771</c:v>
                </c:pt>
                <c:pt idx="22">
                  <c:v>16090</c:v>
                </c:pt>
                <c:pt idx="23">
                  <c:v>17409</c:v>
                </c:pt>
                <c:pt idx="24">
                  <c:v>18481</c:v>
                </c:pt>
                <c:pt idx="25">
                  <c:v>19639</c:v>
                </c:pt>
                <c:pt idx="26">
                  <c:v>20466</c:v>
                </c:pt>
                <c:pt idx="27">
                  <c:v>21140</c:v>
                </c:pt>
                <c:pt idx="28">
                  <c:v>22132</c:v>
                </c:pt>
                <c:pt idx="29">
                  <c:v>23431</c:v>
                </c:pt>
                <c:pt idx="30">
                  <c:v>24408</c:v>
                </c:pt>
                <c:pt idx="31">
                  <c:v>24987</c:v>
                </c:pt>
                <c:pt idx="32">
                  <c:v>25335</c:v>
                </c:pt>
                <c:pt idx="33">
                  <c:v>25743</c:v>
                </c:pt>
                <c:pt idx="34">
                  <c:v>27625</c:v>
                </c:pt>
                <c:pt idx="35">
                  <c:v>27849</c:v>
                </c:pt>
                <c:pt idx="36">
                  <c:v>29476</c:v>
                </c:pt>
                <c:pt idx="37">
                  <c:v>32805</c:v>
                </c:pt>
                <c:pt idx="38">
                  <c:v>35084</c:v>
                </c:pt>
                <c:pt idx="39">
                  <c:v>37812</c:v>
                </c:pt>
                <c:pt idx="40">
                  <c:v>40082</c:v>
                </c:pt>
                <c:pt idx="41">
                  <c:v>42910</c:v>
                </c:pt>
                <c:pt idx="42">
                  <c:v>45156</c:v>
                </c:pt>
                <c:pt idx="43">
                  <c:v>46780</c:v>
                </c:pt>
                <c:pt idx="44">
                  <c:v>48988</c:v>
                </c:pt>
                <c:pt idx="45">
                  <c:v>50102</c:v>
                </c:pt>
                <c:pt idx="46">
                  <c:v>48706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7A-4726-BA42-0B8D0F3CE5DF}"/>
            </c:ext>
          </c:extLst>
        </c:ser>
        <c:ser>
          <c:idx val="2"/>
          <c:order val="1"/>
          <c:tx>
            <c:strRef>
              <c:f>セブンイレブンの売上と店舗数!$K$6</c:f>
              <c:strCache>
                <c:ptCount val="1"/>
                <c:pt idx="0">
                  <c:v>K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セブンイレブンの売上と店舗数!$B$7:$B$53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xVal>
          <c:yVal>
            <c:numRef>
              <c:f>セブンイレブンの売上と店舗数!$K$7:$K$53</c:f>
              <c:numCache>
                <c:formatCode>#,##0_);[Red]\(#,##0\)</c:formatCode>
                <c:ptCount val="47"/>
                <c:pt idx="0">
                  <c:v>7</c:v>
                </c:pt>
                <c:pt idx="1">
                  <c:v>12.59216</c:v>
                </c:pt>
                <c:pt idx="2">
                  <c:v>22.640518001045507</c:v>
                </c:pt>
                <c:pt idx="3">
                  <c:v>40.670917513025003</c:v>
                </c:pt>
                <c:pt idx="4">
                  <c:v>72.942991758428803</c:v>
                </c:pt>
                <c:pt idx="5">
                  <c:v>130.44607635770461</c:v>
                </c:pt>
                <c:pt idx="6">
                  <c:v>233.4416431368987</c:v>
                </c:pt>
                <c:pt idx="7">
                  <c:v>415.83535758638129</c:v>
                </c:pt>
                <c:pt idx="8">
                  <c:v>734.6701200859668</c:v>
                </c:pt>
                <c:pt idx="9">
                  <c:v>1279.2270013269699</c:v>
                </c:pt>
                <c:pt idx="10">
                  <c:v>2171.6948647146264</c:v>
                </c:pt>
                <c:pt idx="11">
                  <c:v>3531.7500696520974</c:v>
                </c:pt>
                <c:pt idx="12">
                  <c:v>5359.2894410147674</c:v>
                </c:pt>
                <c:pt idx="13">
                  <c:v>7348.9623288207913</c:v>
                </c:pt>
                <c:pt idx="14">
                  <c:v>10347.745668654647</c:v>
                </c:pt>
                <c:pt idx="15">
                  <c:v>12915.23071434311</c:v>
                </c:pt>
                <c:pt idx="16">
                  <c:v>14351.245450899643</c:v>
                </c:pt>
                <c:pt idx="17">
                  <c:v>14847.802025381081</c:v>
                </c:pt>
                <c:pt idx="18">
                  <c:v>14968.32497982405</c:v>
                </c:pt>
                <c:pt idx="19">
                  <c:v>17980.954855618304</c:v>
                </c:pt>
                <c:pt idx="20">
                  <c:v>19433.12923932161</c:v>
                </c:pt>
                <c:pt idx="21">
                  <c:v>19873.772149491837</c:v>
                </c:pt>
                <c:pt idx="22">
                  <c:v>19974.11709108861</c:v>
                </c:pt>
                <c:pt idx="23">
                  <c:v>19994.796621218775</c:v>
                </c:pt>
                <c:pt idx="24">
                  <c:v>23197.293376628939</c:v>
                </c:pt>
                <c:pt idx="25">
                  <c:v>24535.466637887519</c:v>
                </c:pt>
                <c:pt idx="26">
                  <c:v>24900.188007753008</c:v>
                </c:pt>
                <c:pt idx="27">
                  <c:v>24979.718803669119</c:v>
                </c:pt>
                <c:pt idx="28">
                  <c:v>24995.930598272236</c:v>
                </c:pt>
                <c:pt idx="29">
                  <c:v>28331.4338375929</c:v>
                </c:pt>
                <c:pt idx="30">
                  <c:v>29592.043753163114</c:v>
                </c:pt>
                <c:pt idx="31">
                  <c:v>29913.970662650405</c:v>
                </c:pt>
                <c:pt idx="32">
                  <c:v>29982.596771279819</c:v>
                </c:pt>
                <c:pt idx="33">
                  <c:v>29996.511277659436</c:v>
                </c:pt>
                <c:pt idx="34">
                  <c:v>33427.075983655566</c:v>
                </c:pt>
                <c:pt idx="35">
                  <c:v>34628.864569046702</c:v>
                </c:pt>
                <c:pt idx="36">
                  <c:v>34922.624536481133</c:v>
                </c:pt>
                <c:pt idx="37">
                  <c:v>38468.930075345357</c:v>
                </c:pt>
                <c:pt idx="38">
                  <c:v>39646.902512785433</c:v>
                </c:pt>
                <c:pt idx="39">
                  <c:v>43419.946676643791</c:v>
                </c:pt>
                <c:pt idx="40">
                  <c:v>44639.60589524611</c:v>
                </c:pt>
                <c:pt idx="41">
                  <c:v>44925.612131747155</c:v>
                </c:pt>
                <c:pt idx="42">
                  <c:v>48573.131830549886</c:v>
                </c:pt>
                <c:pt idx="43">
                  <c:v>49682.051121742137</c:v>
                </c:pt>
                <c:pt idx="44">
                  <c:v>49934.792760521457</c:v>
                </c:pt>
                <c:pt idx="45">
                  <c:v>53613.775652048062</c:v>
                </c:pt>
                <c:pt idx="46">
                  <c:v>54694.804323968092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7A-4726-BA42-0B8D0F3CE5DF}"/>
            </c:ext>
          </c:extLst>
        </c:ser>
        <c:ser>
          <c:idx val="3"/>
          <c:order val="2"/>
          <c:tx>
            <c:strRef>
              <c:f>セブンイレブンの売上と店舗数!$M$6</c:f>
              <c:strCache>
                <c:ptCount val="1"/>
                <c:pt idx="0">
                  <c:v>K</c:v>
                </c:pt>
              </c:strCache>
            </c:strRef>
          </c:tx>
          <c:spPr>
            <a:ln w="12700" cap="rnd">
              <a:solidFill>
                <a:srgbClr val="FFC000"/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セブンイレブンの売上と店舗数!$I$7:$I$53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xVal>
          <c:yVal>
            <c:numRef>
              <c:f>セブンイレブンの売上と店舗数!$M$7:$M$53</c:f>
              <c:numCache>
                <c:formatCode>#,##0_);[Red]\(#,##0\)</c:formatCode>
                <c:ptCount val="47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15000</c:v>
                </c:pt>
                <c:pt idx="15">
                  <c:v>15000</c:v>
                </c:pt>
                <c:pt idx="16">
                  <c:v>15000</c:v>
                </c:pt>
                <c:pt idx="17">
                  <c:v>15000</c:v>
                </c:pt>
                <c:pt idx="18">
                  <c:v>15000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25000</c:v>
                </c:pt>
                <c:pt idx="25">
                  <c:v>25000</c:v>
                </c:pt>
                <c:pt idx="26">
                  <c:v>25000</c:v>
                </c:pt>
                <c:pt idx="27">
                  <c:v>25000</c:v>
                </c:pt>
                <c:pt idx="28">
                  <c:v>25000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35000</c:v>
                </c:pt>
                <c:pt idx="35">
                  <c:v>35000</c:v>
                </c:pt>
                <c:pt idx="36">
                  <c:v>35000</c:v>
                </c:pt>
                <c:pt idx="37">
                  <c:v>40000</c:v>
                </c:pt>
                <c:pt idx="38">
                  <c:v>40000</c:v>
                </c:pt>
                <c:pt idx="39">
                  <c:v>45000</c:v>
                </c:pt>
                <c:pt idx="40">
                  <c:v>45000</c:v>
                </c:pt>
                <c:pt idx="41">
                  <c:v>45000</c:v>
                </c:pt>
                <c:pt idx="42">
                  <c:v>50000</c:v>
                </c:pt>
                <c:pt idx="43">
                  <c:v>50000</c:v>
                </c:pt>
                <c:pt idx="44">
                  <c:v>50000</c:v>
                </c:pt>
                <c:pt idx="45">
                  <c:v>55000</c:v>
                </c:pt>
                <c:pt idx="46">
                  <c:v>55000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7A-4726-BA42-0B8D0F3CE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536008"/>
        <c:axId val="899536328"/>
      </c:scatterChart>
      <c:valAx>
        <c:axId val="899536008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99536328"/>
        <c:crosses val="autoZero"/>
        <c:crossBetween val="midCat"/>
      </c:valAx>
      <c:valAx>
        <c:axId val="899536328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99536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セブンイレブンの売上変化率と経過年数の逆数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セブンイレブンの売上と店舗数!$D$6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セブンイレブンの売上と店舗数!$B$9:$B$53</c:f>
              <c:numCache>
                <c:formatCode>General</c:formatCode>
                <c:ptCount val="45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</c:numCache>
            </c:numRef>
          </c:xVal>
          <c:yVal>
            <c:numRef>
              <c:f>セブンイレブンの売上と店舗数!$D$9:$D$53</c:f>
              <c:numCache>
                <c:formatCode>0.0%</c:formatCode>
                <c:ptCount val="45"/>
                <c:pt idx="0">
                  <c:v>2.625</c:v>
                </c:pt>
                <c:pt idx="1">
                  <c:v>1.2873563218390804</c:v>
                </c:pt>
                <c:pt idx="2">
                  <c:v>0.82160804020100497</c:v>
                </c:pt>
                <c:pt idx="3">
                  <c:v>0.51448275862068971</c:v>
                </c:pt>
                <c:pt idx="4">
                  <c:v>0.39890710382513661</c:v>
                </c:pt>
                <c:pt idx="5">
                  <c:v>0.31575520833333331</c:v>
                </c:pt>
                <c:pt idx="6">
                  <c:v>0.26917367639782286</c:v>
                </c:pt>
                <c:pt idx="7">
                  <c:v>0.24366471734892786</c:v>
                </c:pt>
                <c:pt idx="8">
                  <c:v>0.21222570532915361</c:v>
                </c:pt>
                <c:pt idx="9">
                  <c:v>0.1730023273855702</c:v>
                </c:pt>
                <c:pt idx="10">
                  <c:v>0.15057319223985891</c:v>
                </c:pt>
                <c:pt idx="11">
                  <c:v>0.14792105767388389</c:v>
                </c:pt>
                <c:pt idx="12">
                  <c:v>0.14555166082457019</c:v>
                </c:pt>
                <c:pt idx="13">
                  <c:v>0.13696634125018214</c:v>
                </c:pt>
                <c:pt idx="14">
                  <c:v>0.19428424964757143</c:v>
                </c:pt>
                <c:pt idx="15">
                  <c:v>0.16085416890224272</c:v>
                </c:pt>
                <c:pt idx="16">
                  <c:v>0.10454797559622851</c:v>
                </c:pt>
                <c:pt idx="17">
                  <c:v>7.2809440120512173E-2</c:v>
                </c:pt>
                <c:pt idx="18">
                  <c:v>8.6122162415164988E-2</c:v>
                </c:pt>
                <c:pt idx="19">
                  <c:v>6.0906413847590317E-2</c:v>
                </c:pt>
                <c:pt idx="20">
                  <c:v>8.9296594678762442E-2</c:v>
                </c:pt>
                <c:pt idx="21">
                  <c:v>8.1976382846488505E-2</c:v>
                </c:pt>
                <c:pt idx="22">
                  <c:v>6.1577345051410187E-2</c:v>
                </c:pt>
                <c:pt idx="23">
                  <c:v>6.2658947026676043E-2</c:v>
                </c:pt>
                <c:pt idx="24">
                  <c:v>4.2110087071643161E-2</c:v>
                </c:pt>
                <c:pt idx="25">
                  <c:v>3.2932668816573828E-2</c:v>
                </c:pt>
                <c:pt idx="26">
                  <c:v>4.6925260170293283E-2</c:v>
                </c:pt>
                <c:pt idx="27">
                  <c:v>5.8693294776793782E-2</c:v>
                </c:pt>
                <c:pt idx="28">
                  <c:v>4.1696897272843668E-2</c:v>
                </c:pt>
                <c:pt idx="29">
                  <c:v>2.372173058013766E-2</c:v>
                </c:pt>
                <c:pt idx="30">
                  <c:v>1.3927242165926283E-2</c:v>
                </c:pt>
                <c:pt idx="31">
                  <c:v>1.610420367081113E-2</c:v>
                </c:pt>
                <c:pt idx="32">
                  <c:v>7.3107252456978591E-2</c:v>
                </c:pt>
                <c:pt idx="33">
                  <c:v>8.1085972850678725E-3</c:v>
                </c:pt>
                <c:pt idx="34">
                  <c:v>5.8422205465187262E-2</c:v>
                </c:pt>
                <c:pt idx="35">
                  <c:v>0.11293934048039082</c:v>
                </c:pt>
                <c:pt idx="36">
                  <c:v>6.9471117207742725E-2</c:v>
                </c:pt>
                <c:pt idx="37">
                  <c:v>7.775624216166914E-2</c:v>
                </c:pt>
                <c:pt idx="38">
                  <c:v>6.003385168729504E-2</c:v>
                </c:pt>
                <c:pt idx="39">
                  <c:v>7.0555361508906747E-2</c:v>
                </c:pt>
                <c:pt idx="40">
                  <c:v>5.2342111395945003E-2</c:v>
                </c:pt>
                <c:pt idx="41">
                  <c:v>3.5964212950659935E-2</c:v>
                </c:pt>
                <c:pt idx="42">
                  <c:v>4.7199657973492945E-2</c:v>
                </c:pt>
                <c:pt idx="43">
                  <c:v>2.2740262921531803E-2</c:v>
                </c:pt>
                <c:pt idx="44">
                  <c:v>-2.7863159155323142E-2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41-4A11-B8D6-A3DCDAE2398F}"/>
            </c:ext>
          </c:extLst>
        </c:ser>
        <c:ser>
          <c:idx val="2"/>
          <c:order val="1"/>
          <c:tx>
            <c:strRef>
              <c:f>セブンイレブンの売上と店舗数!$F$6</c:f>
              <c:strCache>
                <c:ptCount val="1"/>
                <c:pt idx="0">
                  <c:v>経過年数の逆数α/t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セブンイレブンの売上と店舗数!$B$9:$B$53</c:f>
              <c:numCache>
                <c:formatCode>General</c:formatCode>
                <c:ptCount val="45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</c:numCache>
            </c:numRef>
          </c:xVal>
          <c:yVal>
            <c:numRef>
              <c:f>セブンイレブンの売上と店舗数!$F$9:$F$53</c:f>
              <c:numCache>
                <c:formatCode>0.0%</c:formatCode>
                <c:ptCount val="45"/>
                <c:pt idx="0">
                  <c:v>1.125</c:v>
                </c:pt>
                <c:pt idx="1">
                  <c:v>0.75</c:v>
                </c:pt>
                <c:pt idx="2">
                  <c:v>0.5625</c:v>
                </c:pt>
                <c:pt idx="3">
                  <c:v>0.45</c:v>
                </c:pt>
                <c:pt idx="4">
                  <c:v>0.375</c:v>
                </c:pt>
                <c:pt idx="5">
                  <c:v>0.32142857142857145</c:v>
                </c:pt>
                <c:pt idx="6">
                  <c:v>0.28125</c:v>
                </c:pt>
                <c:pt idx="7">
                  <c:v>0.25</c:v>
                </c:pt>
                <c:pt idx="8">
                  <c:v>0.22500000000000001</c:v>
                </c:pt>
                <c:pt idx="9">
                  <c:v>0.20454545454545456</c:v>
                </c:pt>
                <c:pt idx="10">
                  <c:v>0.1875</c:v>
                </c:pt>
                <c:pt idx="11">
                  <c:v>0.17307692307692307</c:v>
                </c:pt>
                <c:pt idx="12">
                  <c:v>0.16071428571428573</c:v>
                </c:pt>
                <c:pt idx="13">
                  <c:v>0.15</c:v>
                </c:pt>
                <c:pt idx="14">
                  <c:v>0.140625</c:v>
                </c:pt>
                <c:pt idx="15">
                  <c:v>0.13235294117647059</c:v>
                </c:pt>
                <c:pt idx="16">
                  <c:v>0.125</c:v>
                </c:pt>
                <c:pt idx="17">
                  <c:v>0.11842105263157894</c:v>
                </c:pt>
                <c:pt idx="18">
                  <c:v>0.1125</c:v>
                </c:pt>
                <c:pt idx="19">
                  <c:v>0.10714285714285714</c:v>
                </c:pt>
                <c:pt idx="20">
                  <c:v>0.10227272727272728</c:v>
                </c:pt>
                <c:pt idx="21">
                  <c:v>9.7826086956521743E-2</c:v>
                </c:pt>
                <c:pt idx="22">
                  <c:v>9.375E-2</c:v>
                </c:pt>
                <c:pt idx="23">
                  <c:v>0.09</c:v>
                </c:pt>
                <c:pt idx="24">
                  <c:v>8.6538461538461536E-2</c:v>
                </c:pt>
                <c:pt idx="25">
                  <c:v>8.3333333333333329E-2</c:v>
                </c:pt>
                <c:pt idx="26">
                  <c:v>8.0357142857142863E-2</c:v>
                </c:pt>
                <c:pt idx="27">
                  <c:v>7.7586206896551727E-2</c:v>
                </c:pt>
                <c:pt idx="28">
                  <c:v>7.4999999999999997E-2</c:v>
                </c:pt>
                <c:pt idx="29">
                  <c:v>7.2580645161290328E-2</c:v>
                </c:pt>
                <c:pt idx="30">
                  <c:v>7.03125E-2</c:v>
                </c:pt>
                <c:pt idx="31">
                  <c:v>6.8181818181818177E-2</c:v>
                </c:pt>
                <c:pt idx="32">
                  <c:v>6.6176470588235295E-2</c:v>
                </c:pt>
                <c:pt idx="33">
                  <c:v>6.4285714285714279E-2</c:v>
                </c:pt>
                <c:pt idx="34">
                  <c:v>6.25E-2</c:v>
                </c:pt>
                <c:pt idx="35">
                  <c:v>6.0810810810810814E-2</c:v>
                </c:pt>
                <c:pt idx="36">
                  <c:v>5.921052631578947E-2</c:v>
                </c:pt>
                <c:pt idx="37">
                  <c:v>5.7692307692307696E-2</c:v>
                </c:pt>
                <c:pt idx="38">
                  <c:v>5.6250000000000001E-2</c:v>
                </c:pt>
                <c:pt idx="39">
                  <c:v>5.4878048780487805E-2</c:v>
                </c:pt>
                <c:pt idx="40">
                  <c:v>5.3571428571428568E-2</c:v>
                </c:pt>
                <c:pt idx="41">
                  <c:v>5.232558139534884E-2</c:v>
                </c:pt>
                <c:pt idx="42">
                  <c:v>5.113636363636364E-2</c:v>
                </c:pt>
                <c:pt idx="43">
                  <c:v>0.05</c:v>
                </c:pt>
                <c:pt idx="44">
                  <c:v>4.8913043478260872E-2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41-4A11-B8D6-A3DCDAE23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441264"/>
        <c:axId val="818443504"/>
      </c:scatterChart>
      <c:valAx>
        <c:axId val="818441264"/>
        <c:scaling>
          <c:orientation val="minMax"/>
          <c:max val="2025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18443504"/>
        <c:crosses val="autoZero"/>
        <c:crossBetween val="midCat"/>
      </c:valAx>
      <c:valAx>
        <c:axId val="818443504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18441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ゆらぎを加えた上限成長</a:t>
            </a:r>
            <a:endPara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各種成長曲線!$CH$16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各種成長曲線!$CG$17:$CG$147</c:f>
              <c:numCache>
                <c:formatCode>0.0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</c:numCache>
            </c:numRef>
          </c:xVal>
          <c:yVal>
            <c:numRef>
              <c:f>各種成長曲線!$CH$17:$CH$147</c:f>
              <c:numCache>
                <c:formatCode>0.000</c:formatCode>
                <c:ptCount val="131"/>
                <c:pt idx="0">
                  <c:v>1</c:v>
                </c:pt>
                <c:pt idx="1">
                  <c:v>1.1335858183842973</c:v>
                </c:pt>
                <c:pt idx="2">
                  <c:v>1.0715498167566504</c:v>
                </c:pt>
                <c:pt idx="3">
                  <c:v>1.3035472839524347</c:v>
                </c:pt>
                <c:pt idx="4">
                  <c:v>1.5008225525372589</c:v>
                </c:pt>
                <c:pt idx="5">
                  <c:v>1.9378268259282398</c:v>
                </c:pt>
                <c:pt idx="6">
                  <c:v>2.5997262655447599</c:v>
                </c:pt>
                <c:pt idx="7">
                  <c:v>2.4080555137702846</c:v>
                </c:pt>
                <c:pt idx="8">
                  <c:v>2.0866690531845649</c:v>
                </c:pt>
                <c:pt idx="9">
                  <c:v>2.3890920240756066</c:v>
                </c:pt>
                <c:pt idx="10">
                  <c:v>2.8283361254956403</c:v>
                </c:pt>
                <c:pt idx="11">
                  <c:v>2.4278901714810059</c:v>
                </c:pt>
                <c:pt idx="12">
                  <c:v>2.7359001803329814</c:v>
                </c:pt>
                <c:pt idx="13">
                  <c:v>2.9893401204769665</c:v>
                </c:pt>
                <c:pt idx="14">
                  <c:v>2.9865404901898809</c:v>
                </c:pt>
                <c:pt idx="15">
                  <c:v>3.3353246970566497</c:v>
                </c:pt>
                <c:pt idx="16">
                  <c:v>5.3275031198689016</c:v>
                </c:pt>
                <c:pt idx="17">
                  <c:v>6.7642621465674226</c:v>
                </c:pt>
                <c:pt idx="18">
                  <c:v>7.1442775335736988</c:v>
                </c:pt>
                <c:pt idx="19">
                  <c:v>10.902623722030063</c:v>
                </c:pt>
                <c:pt idx="20">
                  <c:v>9.4217391744980237</c:v>
                </c:pt>
                <c:pt idx="21">
                  <c:v>7.8323710125477914</c:v>
                </c:pt>
                <c:pt idx="22">
                  <c:v>10.082397746266182</c:v>
                </c:pt>
                <c:pt idx="23">
                  <c:v>12.915032927671275</c:v>
                </c:pt>
                <c:pt idx="24">
                  <c:v>13.083985727772466</c:v>
                </c:pt>
                <c:pt idx="25">
                  <c:v>18.580995264362894</c:v>
                </c:pt>
                <c:pt idx="26">
                  <c:v>15.839157271408215</c:v>
                </c:pt>
                <c:pt idx="27">
                  <c:v>22.063666745577599</c:v>
                </c:pt>
                <c:pt idx="28">
                  <c:v>19.263881723604509</c:v>
                </c:pt>
                <c:pt idx="29">
                  <c:v>23.696533815753249</c:v>
                </c:pt>
                <c:pt idx="30">
                  <c:v>11.561325992403486</c:v>
                </c:pt>
                <c:pt idx="31">
                  <c:v>9.0585891173642885</c:v>
                </c:pt>
                <c:pt idx="32">
                  <c:v>8.0722484470065279</c:v>
                </c:pt>
                <c:pt idx="33">
                  <c:v>8.9630481801084283</c:v>
                </c:pt>
                <c:pt idx="34">
                  <c:v>9.5356281337367239</c:v>
                </c:pt>
                <c:pt idx="35">
                  <c:v>8.9144421435261165</c:v>
                </c:pt>
                <c:pt idx="36">
                  <c:v>7.160934422160139</c:v>
                </c:pt>
                <c:pt idx="37">
                  <c:v>2.718440366431115</c:v>
                </c:pt>
                <c:pt idx="38">
                  <c:v>2.9124601484444184</c:v>
                </c:pt>
                <c:pt idx="39">
                  <c:v>3.0736811481364015</c:v>
                </c:pt>
                <c:pt idx="40">
                  <c:v>2.2705423404301239</c:v>
                </c:pt>
                <c:pt idx="41">
                  <c:v>2.1237589078798216</c:v>
                </c:pt>
                <c:pt idx="42">
                  <c:v>2.1593342837077452</c:v>
                </c:pt>
                <c:pt idx="43">
                  <c:v>1.9114739091793518</c:v>
                </c:pt>
                <c:pt idx="44">
                  <c:v>2.5488739543227217</c:v>
                </c:pt>
                <c:pt idx="45">
                  <c:v>3.5530552327437857</c:v>
                </c:pt>
                <c:pt idx="46">
                  <c:v>4.17920656547658</c:v>
                </c:pt>
                <c:pt idx="47">
                  <c:v>3.589464490669827</c:v>
                </c:pt>
                <c:pt idx="48">
                  <c:v>3.4769099039110221</c:v>
                </c:pt>
                <c:pt idx="49">
                  <c:v>3.2933361425079095</c:v>
                </c:pt>
                <c:pt idx="50">
                  <c:v>3.8958218078831597</c:v>
                </c:pt>
                <c:pt idx="51">
                  <c:v>5.1825671107870299</c:v>
                </c:pt>
                <c:pt idx="52">
                  <c:v>6.1710585128632607</c:v>
                </c:pt>
                <c:pt idx="53">
                  <c:v>7.3440015415811137</c:v>
                </c:pt>
                <c:pt idx="54">
                  <c:v>8.4424410697572263</c:v>
                </c:pt>
                <c:pt idx="55">
                  <c:v>10.960808204726009</c:v>
                </c:pt>
                <c:pt idx="56">
                  <c:v>9.1041053208366396</c:v>
                </c:pt>
                <c:pt idx="57">
                  <c:v>10.435468873505439</c:v>
                </c:pt>
                <c:pt idx="58">
                  <c:v>10.728995871327891</c:v>
                </c:pt>
                <c:pt idx="59">
                  <c:v>15.918928456276157</c:v>
                </c:pt>
                <c:pt idx="60">
                  <c:v>21.165503037677176</c:v>
                </c:pt>
                <c:pt idx="61">
                  <c:v>18.642486953449982</c:v>
                </c:pt>
                <c:pt idx="62">
                  <c:v>24.196792214895105</c:v>
                </c:pt>
                <c:pt idx="63">
                  <c:v>27.059596627665119</c:v>
                </c:pt>
                <c:pt idx="64">
                  <c:v>37.457032646696341</c:v>
                </c:pt>
                <c:pt idx="65">
                  <c:v>43.209315229056237</c:v>
                </c:pt>
                <c:pt idx="66">
                  <c:v>47.175727429749848</c:v>
                </c:pt>
                <c:pt idx="67">
                  <c:v>50.543586364136146</c:v>
                </c:pt>
                <c:pt idx="68">
                  <c:v>61.102970565743689</c:v>
                </c:pt>
                <c:pt idx="69">
                  <c:v>76.141700947099977</c:v>
                </c:pt>
                <c:pt idx="70">
                  <c:v>80.199483206375092</c:v>
                </c:pt>
                <c:pt idx="71">
                  <c:v>79.956811428508061</c:v>
                </c:pt>
                <c:pt idx="72">
                  <c:v>81.308966691993675</c:v>
                </c:pt>
                <c:pt idx="73">
                  <c:v>82.283609019419401</c:v>
                </c:pt>
                <c:pt idx="74">
                  <c:v>82.393560628847368</c:v>
                </c:pt>
                <c:pt idx="75">
                  <c:v>91.683598305038998</c:v>
                </c:pt>
                <c:pt idx="76">
                  <c:v>93.156752913933474</c:v>
                </c:pt>
                <c:pt idx="77">
                  <c:v>94.708729526583127</c:v>
                </c:pt>
                <c:pt idx="78">
                  <c:v>94.431517545299755</c:v>
                </c:pt>
                <c:pt idx="79">
                  <c:v>93.939707816646305</c:v>
                </c:pt>
                <c:pt idx="80">
                  <c:v>96.917821970605118</c:v>
                </c:pt>
                <c:pt idx="81">
                  <c:v>96.816366906441019</c:v>
                </c:pt>
                <c:pt idx="82">
                  <c:v>98.081315145803387</c:v>
                </c:pt>
                <c:pt idx="83">
                  <c:v>99.003537992213381</c:v>
                </c:pt>
                <c:pt idx="84">
                  <c:v>99.074789985837441</c:v>
                </c:pt>
                <c:pt idx="85">
                  <c:v>100.23038492594947</c:v>
                </c:pt>
                <c:pt idx="86">
                  <c:v>102.21926782426445</c:v>
                </c:pt>
                <c:pt idx="87">
                  <c:v>104.32594427771895</c:v>
                </c:pt>
                <c:pt idx="88">
                  <c:v>103.93168196377351</c:v>
                </c:pt>
                <c:pt idx="89">
                  <c:v>106.55168403657945</c:v>
                </c:pt>
                <c:pt idx="90">
                  <c:v>105.07907720962515</c:v>
                </c:pt>
                <c:pt idx="91">
                  <c:v>104.15897394060582</c:v>
                </c:pt>
                <c:pt idx="92">
                  <c:v>103.77403283108423</c:v>
                </c:pt>
                <c:pt idx="93">
                  <c:v>103.42515620484016</c:v>
                </c:pt>
                <c:pt idx="94">
                  <c:v>103.18048518716549</c:v>
                </c:pt>
                <c:pt idx="95">
                  <c:v>102.75230770373341</c:v>
                </c:pt>
                <c:pt idx="96">
                  <c:v>102.50936298398858</c:v>
                </c:pt>
                <c:pt idx="97">
                  <c:v>102.84092077213656</c:v>
                </c:pt>
                <c:pt idx="98">
                  <c:v>102.51410334962617</c:v>
                </c:pt>
                <c:pt idx="99">
                  <c:v>105.8004335043085</c:v>
                </c:pt>
                <c:pt idx="100">
                  <c:v>104.64373907255212</c:v>
                </c:pt>
                <c:pt idx="101">
                  <c:v>104.73772984472754</c:v>
                </c:pt>
                <c:pt idx="102">
                  <c:v>105.00271492372934</c:v>
                </c:pt>
                <c:pt idx="103">
                  <c:v>104.17231051996509</c:v>
                </c:pt>
                <c:pt idx="104">
                  <c:v>104.35680821999955</c:v>
                </c:pt>
                <c:pt idx="105">
                  <c:v>104.85917598487086</c:v>
                </c:pt>
                <c:pt idx="106">
                  <c:v>108.65146950284613</c:v>
                </c:pt>
                <c:pt idx="107">
                  <c:v>106.21737128672488</c:v>
                </c:pt>
                <c:pt idx="108">
                  <c:v>114.05318535289183</c:v>
                </c:pt>
                <c:pt idx="109">
                  <c:v>110.80514010073567</c:v>
                </c:pt>
                <c:pt idx="110">
                  <c:v>110.94481758423058</c:v>
                </c:pt>
                <c:pt idx="111">
                  <c:v>108.70204921794694</c:v>
                </c:pt>
                <c:pt idx="112">
                  <c:v>106.92358106505448</c:v>
                </c:pt>
                <c:pt idx="113">
                  <c:v>105.86467690314677</c:v>
                </c:pt>
                <c:pt idx="114">
                  <c:v>104.64913613834307</c:v>
                </c:pt>
                <c:pt idx="115">
                  <c:v>104.32573567487535</c:v>
                </c:pt>
                <c:pt idx="116">
                  <c:v>107.30182581646193</c:v>
                </c:pt>
                <c:pt idx="117">
                  <c:v>106.01988733613094</c:v>
                </c:pt>
                <c:pt idx="118">
                  <c:v>108.83344055575381</c:v>
                </c:pt>
                <c:pt idx="119">
                  <c:v>110.38592603895961</c:v>
                </c:pt>
                <c:pt idx="120">
                  <c:v>107.41280562258365</c:v>
                </c:pt>
                <c:pt idx="121">
                  <c:v>106.07434178764106</c:v>
                </c:pt>
                <c:pt idx="122">
                  <c:v>106.41741095474634</c:v>
                </c:pt>
                <c:pt idx="123">
                  <c:v>105.27617211742653</c:v>
                </c:pt>
                <c:pt idx="124">
                  <c:v>106.28011017562083</c:v>
                </c:pt>
                <c:pt idx="125">
                  <c:v>106.71715932573568</c:v>
                </c:pt>
                <c:pt idx="126">
                  <c:v>105.18909612314035</c:v>
                </c:pt>
                <c:pt idx="127">
                  <c:v>104.35744167005792</c:v>
                </c:pt>
                <c:pt idx="128">
                  <c:v>103.91297505658213</c:v>
                </c:pt>
                <c:pt idx="129">
                  <c:v>103.36770092083592</c:v>
                </c:pt>
                <c:pt idx="130">
                  <c:v>105.88976388286156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46-488E-A0F6-E021C9D9A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  <c:majorUnit val="20"/>
      </c:valAx>
      <c:valAx>
        <c:axId val="1213380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セブンイレブンの売上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セブンイレブンの売上と店舗数!$C$6</c:f>
              <c:strCache>
                <c:ptCount val="1"/>
                <c:pt idx="0">
                  <c:v>売上 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セブンイレブンの売上と店舗数!$B$7:$B$53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xVal>
          <c:yVal>
            <c:numRef>
              <c:f>セブンイレブンの売上と店舗数!$C$7:$C$53</c:f>
              <c:numCache>
                <c:formatCode>#,##0_);[Red]\(#,##0\)</c:formatCode>
                <c:ptCount val="47"/>
                <c:pt idx="0">
                  <c:v>7</c:v>
                </c:pt>
                <c:pt idx="1">
                  <c:v>48</c:v>
                </c:pt>
                <c:pt idx="2">
                  <c:v>174</c:v>
                </c:pt>
                <c:pt idx="3">
                  <c:v>398</c:v>
                </c:pt>
                <c:pt idx="4">
                  <c:v>725</c:v>
                </c:pt>
                <c:pt idx="5">
                  <c:v>1098</c:v>
                </c:pt>
                <c:pt idx="6">
                  <c:v>1536</c:v>
                </c:pt>
                <c:pt idx="7">
                  <c:v>2021</c:v>
                </c:pt>
                <c:pt idx="8">
                  <c:v>2565</c:v>
                </c:pt>
                <c:pt idx="9">
                  <c:v>3190</c:v>
                </c:pt>
                <c:pt idx="10">
                  <c:v>3867</c:v>
                </c:pt>
                <c:pt idx="11">
                  <c:v>4536</c:v>
                </c:pt>
                <c:pt idx="12">
                  <c:v>5219</c:v>
                </c:pt>
                <c:pt idx="13">
                  <c:v>5991</c:v>
                </c:pt>
                <c:pt idx="14">
                  <c:v>6863</c:v>
                </c:pt>
                <c:pt idx="15">
                  <c:v>7803</c:v>
                </c:pt>
                <c:pt idx="16">
                  <c:v>9319</c:v>
                </c:pt>
                <c:pt idx="17">
                  <c:v>10818</c:v>
                </c:pt>
                <c:pt idx="18">
                  <c:v>11949</c:v>
                </c:pt>
                <c:pt idx="19">
                  <c:v>12819</c:v>
                </c:pt>
                <c:pt idx="20">
                  <c:v>13923</c:v>
                </c:pt>
                <c:pt idx="21">
                  <c:v>14771</c:v>
                </c:pt>
                <c:pt idx="22">
                  <c:v>16090</c:v>
                </c:pt>
                <c:pt idx="23">
                  <c:v>17409</c:v>
                </c:pt>
                <c:pt idx="24">
                  <c:v>18481</c:v>
                </c:pt>
                <c:pt idx="25">
                  <c:v>19639</c:v>
                </c:pt>
                <c:pt idx="26">
                  <c:v>20466</c:v>
                </c:pt>
                <c:pt idx="27">
                  <c:v>21140</c:v>
                </c:pt>
                <c:pt idx="28">
                  <c:v>22132</c:v>
                </c:pt>
                <c:pt idx="29">
                  <c:v>23431</c:v>
                </c:pt>
                <c:pt idx="30">
                  <c:v>24408</c:v>
                </c:pt>
                <c:pt idx="31">
                  <c:v>24987</c:v>
                </c:pt>
                <c:pt idx="32">
                  <c:v>25335</c:v>
                </c:pt>
                <c:pt idx="33">
                  <c:v>25743</c:v>
                </c:pt>
                <c:pt idx="34">
                  <c:v>27625</c:v>
                </c:pt>
                <c:pt idx="35">
                  <c:v>27849</c:v>
                </c:pt>
                <c:pt idx="36">
                  <c:v>29476</c:v>
                </c:pt>
                <c:pt idx="37">
                  <c:v>32805</c:v>
                </c:pt>
                <c:pt idx="38">
                  <c:v>35084</c:v>
                </c:pt>
                <c:pt idx="39">
                  <c:v>37812</c:v>
                </c:pt>
                <c:pt idx="40">
                  <c:v>40082</c:v>
                </c:pt>
                <c:pt idx="41">
                  <c:v>42910</c:v>
                </c:pt>
                <c:pt idx="42">
                  <c:v>45156</c:v>
                </c:pt>
                <c:pt idx="43">
                  <c:v>46780</c:v>
                </c:pt>
                <c:pt idx="44">
                  <c:v>48988</c:v>
                </c:pt>
                <c:pt idx="45">
                  <c:v>50102</c:v>
                </c:pt>
                <c:pt idx="46">
                  <c:v>48706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32-460B-BF27-84D2FE63D918}"/>
            </c:ext>
          </c:extLst>
        </c:ser>
        <c:ser>
          <c:idx val="7"/>
          <c:order val="1"/>
          <c:tx>
            <c:strRef>
              <c:f>セブンイレブンの売上と店舗数!$E$6</c:f>
              <c:strCache>
                <c:ptCount val="1"/>
                <c:pt idx="0">
                  <c:v>売上α/t</c:v>
                </c:pt>
              </c:strCache>
            </c:strRef>
          </c:tx>
          <c:spPr>
            <a:ln w="12700" cap="rnd">
              <a:solidFill>
                <a:srgbClr val="FFC000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セブンイレブンの売上と店舗数!$B$7:$B$53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xVal>
          <c:yVal>
            <c:numRef>
              <c:f>セブンイレブンの売上と店舗数!$E$7:$E$53</c:f>
              <c:numCache>
                <c:formatCode>#,##0_);[Red]\(#,##0\)</c:formatCode>
                <c:ptCount val="47"/>
                <c:pt idx="0">
                  <c:v>7</c:v>
                </c:pt>
                <c:pt idx="1">
                  <c:v>48</c:v>
                </c:pt>
                <c:pt idx="2">
                  <c:v>174</c:v>
                </c:pt>
                <c:pt idx="3">
                  <c:v>304.5</c:v>
                </c:pt>
                <c:pt idx="4">
                  <c:v>475.78125</c:v>
                </c:pt>
                <c:pt idx="5">
                  <c:v>689.8828125</c:v>
                </c:pt>
                <c:pt idx="6">
                  <c:v>948.5888671875</c:v>
                </c:pt>
                <c:pt idx="7">
                  <c:v>1253.492431640625</c:v>
                </c:pt>
                <c:pt idx="8">
                  <c:v>1606.0371780395508</c:v>
                </c:pt>
                <c:pt idx="9">
                  <c:v>2007.5464725494385</c:v>
                </c:pt>
                <c:pt idx="10">
                  <c:v>2459.2444288730621</c:v>
                </c:pt>
                <c:pt idx="11">
                  <c:v>2962.2716984152794</c:v>
                </c:pt>
                <c:pt idx="12">
                  <c:v>3517.6976418681443</c:v>
                </c:pt>
                <c:pt idx="13">
                  <c:v>4126.5299260376314</c:v>
                </c:pt>
                <c:pt idx="14">
                  <c:v>4789.7222355793938</c:v>
                </c:pt>
                <c:pt idx="15">
                  <c:v>5508.1805709163027</c:v>
                </c:pt>
                <c:pt idx="16">
                  <c:v>6282.7684637014081</c:v>
                </c:pt>
                <c:pt idx="17">
                  <c:v>7114.3113486030652</c:v>
                </c:pt>
                <c:pt idx="18">
                  <c:v>8003.6002671784481</c:v>
                </c:pt>
                <c:pt idx="19">
                  <c:v>8951.3950356601072</c:v>
                </c:pt>
                <c:pt idx="20">
                  <c:v>9958.42697717187</c:v>
                </c:pt>
                <c:pt idx="21">
                  <c:v>11025.40129615457</c:v>
                </c:pt>
                <c:pt idx="22">
                  <c:v>12152.99915598856</c:v>
                </c:pt>
                <c:pt idx="23">
                  <c:v>13341.879508204833</c:v>
                </c:pt>
                <c:pt idx="24">
                  <c:v>14592.680712099036</c:v>
                </c:pt>
                <c:pt idx="25">
                  <c:v>15906.021976187951</c:v>
                </c:pt>
                <c:pt idx="26">
                  <c:v>17282.504647204216</c:v>
                </c:pt>
                <c:pt idx="27">
                  <c:v>18722.713367804565</c:v>
                </c:pt>
                <c:pt idx="28">
                  <c:v>20227.217120574573</c:v>
                </c:pt>
                <c:pt idx="29">
                  <c:v>21796.570173032946</c:v>
                </c:pt>
                <c:pt idx="30">
                  <c:v>23431.312936010414</c:v>
                </c:pt>
                <c:pt idx="31">
                  <c:v>25131.972745882136</c:v>
                </c:pt>
                <c:pt idx="32">
                  <c:v>26899.064579576974</c:v>
                </c:pt>
                <c:pt idx="33">
                  <c:v>28733.091710002675</c:v>
                </c:pt>
                <c:pt idx="34">
                  <c:v>30634.546308458732</c:v>
                </c:pt>
                <c:pt idx="35">
                  <c:v>32603.909999716794</c:v>
                </c:pt>
                <c:pt idx="36">
                  <c:v>34641.654374699094</c:v>
                </c:pt>
                <c:pt idx="37">
                  <c:v>36748.241465052415</c:v>
                </c:pt>
                <c:pt idx="38">
                  <c:v>38924.124183377884</c:v>
                </c:pt>
                <c:pt idx="39">
                  <c:v>41169.746732418913</c:v>
                </c:pt>
                <c:pt idx="40">
                  <c:v>43485.544986117471</c:v>
                </c:pt>
                <c:pt idx="41">
                  <c:v>45871.946845111728</c:v>
                </c:pt>
                <c:pt idx="42">
                  <c:v>48329.372568956998</c:v>
                </c:pt>
                <c:pt idx="43">
                  <c:v>50858.235087100104</c:v>
                </c:pt>
                <c:pt idx="44">
                  <c:v>53458.940290417719</c:v>
                </c:pt>
                <c:pt idx="45">
                  <c:v>56131.887304938609</c:v>
                </c:pt>
                <c:pt idx="46">
                  <c:v>58877.468749201915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32-460B-BF27-84D2FE63D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536008"/>
        <c:axId val="899536328"/>
      </c:scatterChart>
      <c:valAx>
        <c:axId val="899536008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99536328"/>
        <c:crosses val="autoZero"/>
        <c:crossBetween val="midCat"/>
      </c:valAx>
      <c:valAx>
        <c:axId val="899536328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99536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平均身長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年齢別身長と体重!$C$10</c:f>
              <c:strCache>
                <c:ptCount val="1"/>
                <c:pt idx="0">
                  <c:v>男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年齢別身長と体重!$H$12:$H$91</c:f>
              <c:numCache>
                <c:formatCode>#,##0.0;[Red]\-#,##0.0</c:formatCode>
                <c:ptCount val="80"/>
                <c:pt idx="0">
                  <c:v>78.739999999999981</c:v>
                </c:pt>
                <c:pt idx="1">
                  <c:v>88.34</c:v>
                </c:pt>
                <c:pt idx="2">
                  <c:v>95.839999999999989</c:v>
                </c:pt>
                <c:pt idx="3">
                  <c:v>102.32000000000001</c:v>
                </c:pt>
                <c:pt idx="4">
                  <c:v>109.5</c:v>
                </c:pt>
                <c:pt idx="5">
                  <c:v>115.8</c:v>
                </c:pt>
                <c:pt idx="6">
                  <c:v>121.82000000000001</c:v>
                </c:pt>
                <c:pt idx="7">
                  <c:v>127.31999999999998</c:v>
                </c:pt>
                <c:pt idx="8">
                  <c:v>133.88000000000002</c:v>
                </c:pt>
                <c:pt idx="9">
                  <c:v>138.02000000000001</c:v>
                </c:pt>
                <c:pt idx="10">
                  <c:v>145.07999999999998</c:v>
                </c:pt>
                <c:pt idx="11">
                  <c:v>151.45999999999998</c:v>
                </c:pt>
                <c:pt idx="12">
                  <c:v>159.18</c:v>
                </c:pt>
                <c:pt idx="13">
                  <c:v>164.42000000000002</c:v>
                </c:pt>
                <c:pt idx="14">
                  <c:v>167.78000000000003</c:v>
                </c:pt>
                <c:pt idx="15">
                  <c:v>169.64000000000001</c:v>
                </c:pt>
                <c:pt idx="16">
                  <c:v>171.06</c:v>
                </c:pt>
                <c:pt idx="17">
                  <c:v>170.6</c:v>
                </c:pt>
                <c:pt idx="18">
                  <c:v>171.78</c:v>
                </c:pt>
                <c:pt idx="19">
                  <c:v>172.12</c:v>
                </c:pt>
                <c:pt idx="20">
                  <c:v>171.7</c:v>
                </c:pt>
                <c:pt idx="21">
                  <c:v>171.7</c:v>
                </c:pt>
                <c:pt idx="22">
                  <c:v>171</c:v>
                </c:pt>
                <c:pt idx="23">
                  <c:v>172.14000000000001</c:v>
                </c:pt>
                <c:pt idx="24">
                  <c:v>171.48</c:v>
                </c:pt>
                <c:pt idx="25">
                  <c:v>171.32</c:v>
                </c:pt>
                <c:pt idx="26">
                  <c:v>171.32</c:v>
                </c:pt>
                <c:pt idx="27">
                  <c:v>171.32</c:v>
                </c:pt>
                <c:pt idx="28">
                  <c:v>171.32</c:v>
                </c:pt>
                <c:pt idx="29">
                  <c:v>171.4</c:v>
                </c:pt>
                <c:pt idx="30">
                  <c:v>171.4</c:v>
                </c:pt>
                <c:pt idx="31">
                  <c:v>171.4</c:v>
                </c:pt>
                <c:pt idx="32">
                  <c:v>171.4</c:v>
                </c:pt>
                <c:pt idx="33">
                  <c:v>171.4</c:v>
                </c:pt>
                <c:pt idx="34">
                  <c:v>171.4</c:v>
                </c:pt>
                <c:pt idx="35">
                  <c:v>171.4</c:v>
                </c:pt>
                <c:pt idx="36">
                  <c:v>171.4</c:v>
                </c:pt>
                <c:pt idx="37">
                  <c:v>171.4</c:v>
                </c:pt>
                <c:pt idx="38">
                  <c:v>171.4</c:v>
                </c:pt>
                <c:pt idx="39">
                  <c:v>171.06</c:v>
                </c:pt>
                <c:pt idx="40">
                  <c:v>171.06</c:v>
                </c:pt>
                <c:pt idx="41">
                  <c:v>171.06</c:v>
                </c:pt>
                <c:pt idx="42">
                  <c:v>171.06</c:v>
                </c:pt>
                <c:pt idx="43">
                  <c:v>171.06</c:v>
                </c:pt>
                <c:pt idx="44">
                  <c:v>171.06</c:v>
                </c:pt>
                <c:pt idx="45">
                  <c:v>171.06</c:v>
                </c:pt>
                <c:pt idx="46">
                  <c:v>171.06</c:v>
                </c:pt>
                <c:pt idx="47">
                  <c:v>171.06</c:v>
                </c:pt>
                <c:pt idx="48">
                  <c:v>171.06</c:v>
                </c:pt>
                <c:pt idx="49">
                  <c:v>169.62</c:v>
                </c:pt>
                <c:pt idx="50">
                  <c:v>169.62</c:v>
                </c:pt>
                <c:pt idx="51">
                  <c:v>169.62</c:v>
                </c:pt>
                <c:pt idx="52">
                  <c:v>169.62</c:v>
                </c:pt>
                <c:pt idx="53">
                  <c:v>169.62</c:v>
                </c:pt>
                <c:pt idx="54">
                  <c:v>169.62</c:v>
                </c:pt>
                <c:pt idx="55">
                  <c:v>169.62</c:v>
                </c:pt>
                <c:pt idx="56">
                  <c:v>169.62</c:v>
                </c:pt>
                <c:pt idx="57">
                  <c:v>169.62</c:v>
                </c:pt>
                <c:pt idx="58">
                  <c:v>169.62</c:v>
                </c:pt>
                <c:pt idx="59">
                  <c:v>166.66</c:v>
                </c:pt>
                <c:pt idx="60">
                  <c:v>166.66</c:v>
                </c:pt>
                <c:pt idx="61">
                  <c:v>166.66</c:v>
                </c:pt>
                <c:pt idx="62">
                  <c:v>166.66</c:v>
                </c:pt>
                <c:pt idx="63">
                  <c:v>166.66</c:v>
                </c:pt>
                <c:pt idx="64">
                  <c:v>166.66</c:v>
                </c:pt>
                <c:pt idx="65">
                  <c:v>166.66</c:v>
                </c:pt>
                <c:pt idx="66">
                  <c:v>166.66</c:v>
                </c:pt>
                <c:pt idx="67">
                  <c:v>166.66</c:v>
                </c:pt>
                <c:pt idx="68">
                  <c:v>166.66</c:v>
                </c:pt>
                <c:pt idx="69">
                  <c:v>162.14000000000001</c:v>
                </c:pt>
                <c:pt idx="70">
                  <c:v>162.14000000000001</c:v>
                </c:pt>
                <c:pt idx="71">
                  <c:v>162.14000000000001</c:v>
                </c:pt>
                <c:pt idx="72">
                  <c:v>162.14000000000001</c:v>
                </c:pt>
                <c:pt idx="73">
                  <c:v>162.14000000000001</c:v>
                </c:pt>
                <c:pt idx="74">
                  <c:v>162.14000000000001</c:v>
                </c:pt>
                <c:pt idx="75">
                  <c:v>162.14000000000001</c:v>
                </c:pt>
                <c:pt idx="76">
                  <c:v>162.14000000000001</c:v>
                </c:pt>
                <c:pt idx="77">
                  <c:v>162.14000000000001</c:v>
                </c:pt>
                <c:pt idx="78">
                  <c:v>162.14000000000001</c:v>
                </c:pt>
                <c:pt idx="79">
                  <c:v>162.14000000000001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A9-45B8-9497-FFA3A6E3D932}"/>
            </c:ext>
          </c:extLst>
        </c:ser>
        <c:ser>
          <c:idx val="1"/>
          <c:order val="1"/>
          <c:tx>
            <c:strRef>
              <c:f>年齢別身長と体重!$K$10</c:f>
              <c:strCache>
                <c:ptCount val="1"/>
                <c:pt idx="0">
                  <c:v>女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年齢別身長と体重!$P$12:$P$91</c:f>
              <c:numCache>
                <c:formatCode>#,##0.0;[Red]\-#,##0.0</c:formatCode>
                <c:ptCount val="80"/>
                <c:pt idx="0">
                  <c:v>77.72</c:v>
                </c:pt>
                <c:pt idx="1">
                  <c:v>87.72</c:v>
                </c:pt>
                <c:pt idx="2">
                  <c:v>94.97999999999999</c:v>
                </c:pt>
                <c:pt idx="3">
                  <c:v>102.2</c:v>
                </c:pt>
                <c:pt idx="4">
                  <c:v>108.55999999999999</c:v>
                </c:pt>
                <c:pt idx="5">
                  <c:v>114.96</c:v>
                </c:pt>
                <c:pt idx="6">
                  <c:v>120.96</c:v>
                </c:pt>
                <c:pt idx="7">
                  <c:v>126.38</c:v>
                </c:pt>
                <c:pt idx="8">
                  <c:v>133.66000000000003</c:v>
                </c:pt>
                <c:pt idx="9">
                  <c:v>138.58000000000001</c:v>
                </c:pt>
                <c:pt idx="10">
                  <c:v>146.78000000000003</c:v>
                </c:pt>
                <c:pt idx="11">
                  <c:v>150.62</c:v>
                </c:pt>
                <c:pt idx="12">
                  <c:v>154.54000000000002</c:v>
                </c:pt>
                <c:pt idx="13">
                  <c:v>156.74</c:v>
                </c:pt>
                <c:pt idx="14">
                  <c:v>156.72</c:v>
                </c:pt>
                <c:pt idx="15">
                  <c:v>157.84</c:v>
                </c:pt>
                <c:pt idx="16">
                  <c:v>157.1</c:v>
                </c:pt>
                <c:pt idx="17">
                  <c:v>157.44</c:v>
                </c:pt>
                <c:pt idx="18">
                  <c:v>157.13999999999999</c:v>
                </c:pt>
                <c:pt idx="19">
                  <c:v>157.44</c:v>
                </c:pt>
                <c:pt idx="20">
                  <c:v>157.47999999999999</c:v>
                </c:pt>
                <c:pt idx="21">
                  <c:v>157.92000000000002</c:v>
                </c:pt>
                <c:pt idx="22">
                  <c:v>156.82</c:v>
                </c:pt>
                <c:pt idx="23">
                  <c:v>158.06</c:v>
                </c:pt>
                <c:pt idx="24">
                  <c:v>158.58000000000001</c:v>
                </c:pt>
                <c:pt idx="25">
                  <c:v>158.26</c:v>
                </c:pt>
                <c:pt idx="26">
                  <c:v>158.26</c:v>
                </c:pt>
                <c:pt idx="27">
                  <c:v>158.26</c:v>
                </c:pt>
                <c:pt idx="28">
                  <c:v>158.26</c:v>
                </c:pt>
                <c:pt idx="29">
                  <c:v>158.30000000000001</c:v>
                </c:pt>
                <c:pt idx="30">
                  <c:v>158.30000000000001</c:v>
                </c:pt>
                <c:pt idx="31">
                  <c:v>158.30000000000001</c:v>
                </c:pt>
                <c:pt idx="32">
                  <c:v>158.30000000000001</c:v>
                </c:pt>
                <c:pt idx="33">
                  <c:v>158.30000000000001</c:v>
                </c:pt>
                <c:pt idx="34">
                  <c:v>158.30000000000001</c:v>
                </c:pt>
                <c:pt idx="35">
                  <c:v>158.30000000000001</c:v>
                </c:pt>
                <c:pt idx="36">
                  <c:v>158.30000000000001</c:v>
                </c:pt>
                <c:pt idx="37">
                  <c:v>158.30000000000001</c:v>
                </c:pt>
                <c:pt idx="38">
                  <c:v>158.30000000000001</c:v>
                </c:pt>
                <c:pt idx="39">
                  <c:v>157.98000000000002</c:v>
                </c:pt>
                <c:pt idx="40">
                  <c:v>157.98000000000002</c:v>
                </c:pt>
                <c:pt idx="41">
                  <c:v>157.98000000000002</c:v>
                </c:pt>
                <c:pt idx="42">
                  <c:v>157.98000000000002</c:v>
                </c:pt>
                <c:pt idx="43">
                  <c:v>157.98000000000002</c:v>
                </c:pt>
                <c:pt idx="44">
                  <c:v>157.98000000000002</c:v>
                </c:pt>
                <c:pt idx="45">
                  <c:v>157.98000000000002</c:v>
                </c:pt>
                <c:pt idx="46">
                  <c:v>157.98000000000002</c:v>
                </c:pt>
                <c:pt idx="47">
                  <c:v>157.98000000000002</c:v>
                </c:pt>
                <c:pt idx="48">
                  <c:v>157.98000000000002</c:v>
                </c:pt>
                <c:pt idx="49">
                  <c:v>156.42000000000002</c:v>
                </c:pt>
                <c:pt idx="50">
                  <c:v>156.42000000000002</c:v>
                </c:pt>
                <c:pt idx="51">
                  <c:v>156.42000000000002</c:v>
                </c:pt>
                <c:pt idx="52">
                  <c:v>156.42000000000002</c:v>
                </c:pt>
                <c:pt idx="53">
                  <c:v>156.42000000000002</c:v>
                </c:pt>
                <c:pt idx="54">
                  <c:v>156.42000000000002</c:v>
                </c:pt>
                <c:pt idx="55">
                  <c:v>156.42000000000002</c:v>
                </c:pt>
                <c:pt idx="56">
                  <c:v>156.42000000000002</c:v>
                </c:pt>
                <c:pt idx="57">
                  <c:v>156.42000000000002</c:v>
                </c:pt>
                <c:pt idx="58">
                  <c:v>156.42000000000002</c:v>
                </c:pt>
                <c:pt idx="59">
                  <c:v>153.38</c:v>
                </c:pt>
                <c:pt idx="60">
                  <c:v>153.38</c:v>
                </c:pt>
                <c:pt idx="61">
                  <c:v>153.38</c:v>
                </c:pt>
                <c:pt idx="62">
                  <c:v>153.38</c:v>
                </c:pt>
                <c:pt idx="63">
                  <c:v>153.38</c:v>
                </c:pt>
                <c:pt idx="64">
                  <c:v>153.38</c:v>
                </c:pt>
                <c:pt idx="65">
                  <c:v>153.38</c:v>
                </c:pt>
                <c:pt idx="66">
                  <c:v>153.38</c:v>
                </c:pt>
                <c:pt idx="67">
                  <c:v>153.38</c:v>
                </c:pt>
                <c:pt idx="68">
                  <c:v>153.38</c:v>
                </c:pt>
                <c:pt idx="69">
                  <c:v>148.54000000000002</c:v>
                </c:pt>
                <c:pt idx="70">
                  <c:v>148.54000000000002</c:v>
                </c:pt>
                <c:pt idx="71">
                  <c:v>148.54000000000002</c:v>
                </c:pt>
                <c:pt idx="72">
                  <c:v>148.54000000000002</c:v>
                </c:pt>
                <c:pt idx="73">
                  <c:v>148.54000000000002</c:v>
                </c:pt>
                <c:pt idx="74">
                  <c:v>148.54000000000002</c:v>
                </c:pt>
                <c:pt idx="75">
                  <c:v>148.54000000000002</c:v>
                </c:pt>
                <c:pt idx="76">
                  <c:v>148.54000000000002</c:v>
                </c:pt>
                <c:pt idx="77">
                  <c:v>148.54000000000002</c:v>
                </c:pt>
                <c:pt idx="78">
                  <c:v>148.54000000000002</c:v>
                </c:pt>
                <c:pt idx="79">
                  <c:v>148.54000000000002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A9-45B8-9497-FFA3A6E3D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64792"/>
        <c:axId val="415167672"/>
      </c:scatterChart>
      <c:valAx>
        <c:axId val="415164792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7672"/>
        <c:crosses val="autoZero"/>
        <c:crossBetween val="midCat"/>
        <c:majorUnit val="10"/>
      </c:valAx>
      <c:valAx>
        <c:axId val="41516767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4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平均体重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年齢別身長と体重!$T$10</c:f>
              <c:strCache>
                <c:ptCount val="1"/>
                <c:pt idx="0">
                  <c:v>男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年齢別身長と体重!$S$12:$S$91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年齢別身長と体重!$Y$12:$Y$91</c:f>
              <c:numCache>
                <c:formatCode>#,##0.0;[Red]\-#,##0.0</c:formatCode>
                <c:ptCount val="80"/>
                <c:pt idx="0">
                  <c:v>10.44</c:v>
                </c:pt>
                <c:pt idx="1">
                  <c:v>12.42</c:v>
                </c:pt>
                <c:pt idx="2">
                  <c:v>14.26</c:v>
                </c:pt>
                <c:pt idx="3">
                  <c:v>16.14</c:v>
                </c:pt>
                <c:pt idx="4">
                  <c:v>18.440000000000001</c:v>
                </c:pt>
                <c:pt idx="5">
                  <c:v>20.7</c:v>
                </c:pt>
                <c:pt idx="6">
                  <c:v>23.7</c:v>
                </c:pt>
                <c:pt idx="7">
                  <c:v>26.4</c:v>
                </c:pt>
                <c:pt idx="8">
                  <c:v>29.7</c:v>
                </c:pt>
                <c:pt idx="9">
                  <c:v>33.4</c:v>
                </c:pt>
                <c:pt idx="10">
                  <c:v>37.9</c:v>
                </c:pt>
                <c:pt idx="11">
                  <c:v>42.3</c:v>
                </c:pt>
                <c:pt idx="12">
                  <c:v>48.3</c:v>
                </c:pt>
                <c:pt idx="13">
                  <c:v>52.86</c:v>
                </c:pt>
                <c:pt idx="14">
                  <c:v>56.660000000000004</c:v>
                </c:pt>
                <c:pt idx="15">
                  <c:v>58.8</c:v>
                </c:pt>
                <c:pt idx="16">
                  <c:v>61.58</c:v>
                </c:pt>
                <c:pt idx="17">
                  <c:v>62.280000000000008</c:v>
                </c:pt>
                <c:pt idx="18">
                  <c:v>64.14</c:v>
                </c:pt>
                <c:pt idx="19">
                  <c:v>64.84</c:v>
                </c:pt>
                <c:pt idx="20">
                  <c:v>66.2</c:v>
                </c:pt>
                <c:pt idx="21">
                  <c:v>65.78</c:v>
                </c:pt>
                <c:pt idx="22">
                  <c:v>68.180000000000007</c:v>
                </c:pt>
                <c:pt idx="23">
                  <c:v>66.7</c:v>
                </c:pt>
                <c:pt idx="24">
                  <c:v>65.84</c:v>
                </c:pt>
                <c:pt idx="25">
                  <c:v>68.600000000000009</c:v>
                </c:pt>
                <c:pt idx="26">
                  <c:v>68.600000000000009</c:v>
                </c:pt>
                <c:pt idx="27">
                  <c:v>68.600000000000009</c:v>
                </c:pt>
                <c:pt idx="28">
                  <c:v>68.600000000000009</c:v>
                </c:pt>
                <c:pt idx="29">
                  <c:v>69.78</c:v>
                </c:pt>
                <c:pt idx="30">
                  <c:v>69.78</c:v>
                </c:pt>
                <c:pt idx="31">
                  <c:v>69.78</c:v>
                </c:pt>
                <c:pt idx="32">
                  <c:v>69.78</c:v>
                </c:pt>
                <c:pt idx="33">
                  <c:v>69.78</c:v>
                </c:pt>
                <c:pt idx="34">
                  <c:v>69.78</c:v>
                </c:pt>
                <c:pt idx="35">
                  <c:v>69.78</c:v>
                </c:pt>
                <c:pt idx="36">
                  <c:v>69.78</c:v>
                </c:pt>
                <c:pt idx="37">
                  <c:v>69.78</c:v>
                </c:pt>
                <c:pt idx="38">
                  <c:v>69.78</c:v>
                </c:pt>
                <c:pt idx="39">
                  <c:v>70.7</c:v>
                </c:pt>
                <c:pt idx="40">
                  <c:v>70.7</c:v>
                </c:pt>
                <c:pt idx="41">
                  <c:v>70.7</c:v>
                </c:pt>
                <c:pt idx="42">
                  <c:v>70.7</c:v>
                </c:pt>
                <c:pt idx="43">
                  <c:v>70.7</c:v>
                </c:pt>
                <c:pt idx="44">
                  <c:v>70.7</c:v>
                </c:pt>
                <c:pt idx="45">
                  <c:v>70.7</c:v>
                </c:pt>
                <c:pt idx="46">
                  <c:v>70.7</c:v>
                </c:pt>
                <c:pt idx="47">
                  <c:v>70.7</c:v>
                </c:pt>
                <c:pt idx="48">
                  <c:v>70.7</c:v>
                </c:pt>
                <c:pt idx="49">
                  <c:v>68.900000000000006</c:v>
                </c:pt>
                <c:pt idx="50">
                  <c:v>68.900000000000006</c:v>
                </c:pt>
                <c:pt idx="51">
                  <c:v>68.900000000000006</c:v>
                </c:pt>
                <c:pt idx="52">
                  <c:v>68.900000000000006</c:v>
                </c:pt>
                <c:pt idx="53">
                  <c:v>68.900000000000006</c:v>
                </c:pt>
                <c:pt idx="54">
                  <c:v>68.900000000000006</c:v>
                </c:pt>
                <c:pt idx="55">
                  <c:v>68.900000000000006</c:v>
                </c:pt>
                <c:pt idx="56">
                  <c:v>68.900000000000006</c:v>
                </c:pt>
                <c:pt idx="57">
                  <c:v>68.900000000000006</c:v>
                </c:pt>
                <c:pt idx="58">
                  <c:v>68.900000000000006</c:v>
                </c:pt>
                <c:pt idx="59">
                  <c:v>66.28</c:v>
                </c:pt>
                <c:pt idx="60">
                  <c:v>66.28</c:v>
                </c:pt>
                <c:pt idx="61">
                  <c:v>66.28</c:v>
                </c:pt>
                <c:pt idx="62">
                  <c:v>66.28</c:v>
                </c:pt>
                <c:pt idx="63">
                  <c:v>66.28</c:v>
                </c:pt>
                <c:pt idx="64">
                  <c:v>66.28</c:v>
                </c:pt>
                <c:pt idx="65">
                  <c:v>66.28</c:v>
                </c:pt>
                <c:pt idx="66">
                  <c:v>66.28</c:v>
                </c:pt>
                <c:pt idx="67">
                  <c:v>66.28</c:v>
                </c:pt>
                <c:pt idx="68">
                  <c:v>66.28</c:v>
                </c:pt>
                <c:pt idx="69">
                  <c:v>62.379999999999995</c:v>
                </c:pt>
                <c:pt idx="70">
                  <c:v>62.379999999999995</c:v>
                </c:pt>
                <c:pt idx="71">
                  <c:v>62.379999999999995</c:v>
                </c:pt>
                <c:pt idx="72">
                  <c:v>62.379999999999995</c:v>
                </c:pt>
                <c:pt idx="73">
                  <c:v>62.379999999999995</c:v>
                </c:pt>
                <c:pt idx="74">
                  <c:v>62.379999999999995</c:v>
                </c:pt>
                <c:pt idx="75">
                  <c:v>62.379999999999995</c:v>
                </c:pt>
                <c:pt idx="76">
                  <c:v>62.379999999999995</c:v>
                </c:pt>
                <c:pt idx="77">
                  <c:v>62.379999999999995</c:v>
                </c:pt>
                <c:pt idx="78">
                  <c:v>62.379999999999995</c:v>
                </c:pt>
                <c:pt idx="79">
                  <c:v>62.379999999999995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82-40DD-9979-68592A78B8F2}"/>
            </c:ext>
          </c:extLst>
        </c:ser>
        <c:ser>
          <c:idx val="1"/>
          <c:order val="1"/>
          <c:tx>
            <c:strRef>
              <c:f>年齢別身長と体重!$AC$10</c:f>
              <c:strCache>
                <c:ptCount val="1"/>
                <c:pt idx="0">
                  <c:v>女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年齢別身長と体重!$S$12:$S$91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年齢別身長と体重!$AH$12:$AH$91</c:f>
              <c:numCache>
                <c:formatCode>#,##0.0;[Red]\-#,##0.0</c:formatCode>
                <c:ptCount val="80"/>
                <c:pt idx="0">
                  <c:v>9.9</c:v>
                </c:pt>
                <c:pt idx="1">
                  <c:v>12.1</c:v>
                </c:pt>
                <c:pt idx="2">
                  <c:v>13.959999999999999</c:v>
                </c:pt>
                <c:pt idx="3">
                  <c:v>15.8</c:v>
                </c:pt>
                <c:pt idx="4">
                  <c:v>17.919999999999998</c:v>
                </c:pt>
                <c:pt idx="5">
                  <c:v>20.54</c:v>
                </c:pt>
                <c:pt idx="6">
                  <c:v>22.740000000000002</c:v>
                </c:pt>
                <c:pt idx="7">
                  <c:v>25.400000000000002</c:v>
                </c:pt>
                <c:pt idx="8">
                  <c:v>30.159999999999997</c:v>
                </c:pt>
                <c:pt idx="9">
                  <c:v>32.479999999999997</c:v>
                </c:pt>
                <c:pt idx="10">
                  <c:v>37.44</c:v>
                </c:pt>
                <c:pt idx="11">
                  <c:v>41.96</c:v>
                </c:pt>
                <c:pt idx="12">
                  <c:v>44.92</c:v>
                </c:pt>
                <c:pt idx="13">
                  <c:v>47.84</c:v>
                </c:pt>
                <c:pt idx="14">
                  <c:v>48.480000000000004</c:v>
                </c:pt>
                <c:pt idx="15">
                  <c:v>51.2</c:v>
                </c:pt>
                <c:pt idx="16">
                  <c:v>51.08</c:v>
                </c:pt>
                <c:pt idx="17">
                  <c:v>50.980000000000004</c:v>
                </c:pt>
                <c:pt idx="18">
                  <c:v>50.120000000000005</c:v>
                </c:pt>
                <c:pt idx="19">
                  <c:v>51.6</c:v>
                </c:pt>
                <c:pt idx="20">
                  <c:v>50.88</c:v>
                </c:pt>
                <c:pt idx="21">
                  <c:v>51.06</c:v>
                </c:pt>
                <c:pt idx="22">
                  <c:v>51.820000000000007</c:v>
                </c:pt>
                <c:pt idx="23">
                  <c:v>51.879999999999995</c:v>
                </c:pt>
                <c:pt idx="24">
                  <c:v>53.38000000000001</c:v>
                </c:pt>
                <c:pt idx="25">
                  <c:v>52.9</c:v>
                </c:pt>
                <c:pt idx="26">
                  <c:v>52.9</c:v>
                </c:pt>
                <c:pt idx="27">
                  <c:v>52.9</c:v>
                </c:pt>
                <c:pt idx="28">
                  <c:v>52.9</c:v>
                </c:pt>
                <c:pt idx="29">
                  <c:v>53.48</c:v>
                </c:pt>
                <c:pt idx="30">
                  <c:v>53.48</c:v>
                </c:pt>
                <c:pt idx="31">
                  <c:v>53.48</c:v>
                </c:pt>
                <c:pt idx="32">
                  <c:v>53.48</c:v>
                </c:pt>
                <c:pt idx="33">
                  <c:v>53.48</c:v>
                </c:pt>
                <c:pt idx="34">
                  <c:v>53.48</c:v>
                </c:pt>
                <c:pt idx="35">
                  <c:v>53.48</c:v>
                </c:pt>
                <c:pt idx="36">
                  <c:v>53.48</c:v>
                </c:pt>
                <c:pt idx="37">
                  <c:v>53.48</c:v>
                </c:pt>
                <c:pt idx="38">
                  <c:v>53.48</c:v>
                </c:pt>
                <c:pt idx="39">
                  <c:v>55.120000000000005</c:v>
                </c:pt>
                <c:pt idx="40">
                  <c:v>55.120000000000005</c:v>
                </c:pt>
                <c:pt idx="41">
                  <c:v>55.120000000000005</c:v>
                </c:pt>
                <c:pt idx="42">
                  <c:v>55.120000000000005</c:v>
                </c:pt>
                <c:pt idx="43">
                  <c:v>55.120000000000005</c:v>
                </c:pt>
                <c:pt idx="44">
                  <c:v>55.120000000000005</c:v>
                </c:pt>
                <c:pt idx="45">
                  <c:v>55.120000000000005</c:v>
                </c:pt>
                <c:pt idx="46">
                  <c:v>55.120000000000005</c:v>
                </c:pt>
                <c:pt idx="47">
                  <c:v>55.120000000000005</c:v>
                </c:pt>
                <c:pt idx="48">
                  <c:v>55.120000000000005</c:v>
                </c:pt>
                <c:pt idx="49">
                  <c:v>55.160000000000004</c:v>
                </c:pt>
                <c:pt idx="50">
                  <c:v>55.160000000000004</c:v>
                </c:pt>
                <c:pt idx="51">
                  <c:v>55.160000000000004</c:v>
                </c:pt>
                <c:pt idx="52">
                  <c:v>55.160000000000004</c:v>
                </c:pt>
                <c:pt idx="53">
                  <c:v>55.160000000000004</c:v>
                </c:pt>
                <c:pt idx="54">
                  <c:v>55.160000000000004</c:v>
                </c:pt>
                <c:pt idx="55">
                  <c:v>55.160000000000004</c:v>
                </c:pt>
                <c:pt idx="56">
                  <c:v>55.160000000000004</c:v>
                </c:pt>
                <c:pt idx="57">
                  <c:v>55.160000000000004</c:v>
                </c:pt>
                <c:pt idx="58">
                  <c:v>55.160000000000004</c:v>
                </c:pt>
                <c:pt idx="59">
                  <c:v>53.4</c:v>
                </c:pt>
                <c:pt idx="60">
                  <c:v>53.4</c:v>
                </c:pt>
                <c:pt idx="61">
                  <c:v>53.4</c:v>
                </c:pt>
                <c:pt idx="62">
                  <c:v>53.4</c:v>
                </c:pt>
                <c:pt idx="63">
                  <c:v>53.4</c:v>
                </c:pt>
                <c:pt idx="64">
                  <c:v>53.4</c:v>
                </c:pt>
                <c:pt idx="65">
                  <c:v>53.4</c:v>
                </c:pt>
                <c:pt idx="66">
                  <c:v>53.4</c:v>
                </c:pt>
                <c:pt idx="67">
                  <c:v>53.4</c:v>
                </c:pt>
                <c:pt idx="68">
                  <c:v>53.4</c:v>
                </c:pt>
                <c:pt idx="69">
                  <c:v>50.32</c:v>
                </c:pt>
                <c:pt idx="70">
                  <c:v>50.32</c:v>
                </c:pt>
                <c:pt idx="71">
                  <c:v>50.32</c:v>
                </c:pt>
                <c:pt idx="72">
                  <c:v>50.32</c:v>
                </c:pt>
                <c:pt idx="73">
                  <c:v>50.32</c:v>
                </c:pt>
                <c:pt idx="74">
                  <c:v>50.32</c:v>
                </c:pt>
                <c:pt idx="75">
                  <c:v>50.32</c:v>
                </c:pt>
                <c:pt idx="76">
                  <c:v>50.32</c:v>
                </c:pt>
                <c:pt idx="77">
                  <c:v>50.32</c:v>
                </c:pt>
                <c:pt idx="78">
                  <c:v>50.32</c:v>
                </c:pt>
                <c:pt idx="79">
                  <c:v>50.32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82-40DD-9979-68592A78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64792"/>
        <c:axId val="415167672"/>
      </c:scatterChart>
      <c:valAx>
        <c:axId val="415164792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7672"/>
        <c:crosses val="autoZero"/>
        <c:crossBetween val="midCat"/>
        <c:majorUnit val="10"/>
      </c:valAx>
      <c:valAx>
        <c:axId val="41516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4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平均身長の変化率</a:t>
            </a:r>
            <a:endParaRPr lang="en-US" alt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年齢別身長と体重!$C$10</c:f>
              <c:strCache>
                <c:ptCount val="1"/>
                <c:pt idx="0">
                  <c:v>男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年齢別身長と体重!$I$12:$I$91</c:f>
              <c:numCache>
                <c:formatCode>0.0%</c:formatCode>
                <c:ptCount val="80"/>
                <c:pt idx="1">
                  <c:v>0.121920243840488</c:v>
                </c:pt>
                <c:pt idx="2">
                  <c:v>8.4899252886574433E-2</c:v>
                </c:pt>
                <c:pt idx="3">
                  <c:v>6.7612687813021904E-2</c:v>
                </c:pt>
                <c:pt idx="4">
                  <c:v>7.017200938232987E-2</c:v>
                </c:pt>
                <c:pt idx="5">
                  <c:v>5.7534246575342438E-2</c:v>
                </c:pt>
                <c:pt idx="6">
                  <c:v>5.1986183074266064E-2</c:v>
                </c:pt>
                <c:pt idx="7">
                  <c:v>4.5148579871941971E-2</c:v>
                </c:pt>
                <c:pt idx="8">
                  <c:v>5.1523719761231906E-2</c:v>
                </c:pt>
                <c:pt idx="9">
                  <c:v>3.0923214819241002E-2</c:v>
                </c:pt>
                <c:pt idx="10">
                  <c:v>5.1152006955513502E-2</c:v>
                </c:pt>
                <c:pt idx="11">
                  <c:v>4.3975737524124592E-2</c:v>
                </c:pt>
                <c:pt idx="12">
                  <c:v>5.0970553281394618E-2</c:v>
                </c:pt>
                <c:pt idx="13">
                  <c:v>3.2918708380449864E-2</c:v>
                </c:pt>
                <c:pt idx="14">
                  <c:v>2.0435470137452946E-2</c:v>
                </c:pt>
                <c:pt idx="15">
                  <c:v>1.1085945881511412E-2</c:v>
                </c:pt>
                <c:pt idx="16">
                  <c:v>8.3706672954491114E-3</c:v>
                </c:pt>
                <c:pt idx="17">
                  <c:v>-2.6891149304338123E-3</c:v>
                </c:pt>
                <c:pt idx="18">
                  <c:v>6.9167643610785869E-3</c:v>
                </c:pt>
                <c:pt idx="19">
                  <c:v>1.9792758179066447E-3</c:v>
                </c:pt>
                <c:pt idx="20">
                  <c:v>-2.4401580292819887E-3</c:v>
                </c:pt>
                <c:pt idx="21">
                  <c:v>0</c:v>
                </c:pt>
                <c:pt idx="22">
                  <c:v>-4.0768782760628348E-3</c:v>
                </c:pt>
                <c:pt idx="23">
                  <c:v>6.666666666666753E-3</c:v>
                </c:pt>
                <c:pt idx="24">
                  <c:v>-3.8340885325898974E-3</c:v>
                </c:pt>
                <c:pt idx="25">
                  <c:v>-9.330534173081211E-4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4.6696240952610619E-4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-1.9836639439906848E-3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-8.4180989126622103E-3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-1.745077231458559E-2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-2.7121084843393626E-2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CE-4657-91B4-540668A7542E}"/>
            </c:ext>
          </c:extLst>
        </c:ser>
        <c:ser>
          <c:idx val="1"/>
          <c:order val="1"/>
          <c:tx>
            <c:strRef>
              <c:f>年齢別身長と体重!$K$10</c:f>
              <c:strCache>
                <c:ptCount val="1"/>
                <c:pt idx="0">
                  <c:v>女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年齢別身長と体重!$Q$12:$Q$91</c:f>
              <c:numCache>
                <c:formatCode>0.0%</c:formatCode>
                <c:ptCount val="80"/>
                <c:pt idx="1">
                  <c:v>0.12866700977869275</c:v>
                </c:pt>
                <c:pt idx="2">
                  <c:v>8.2763337893296748E-2</c:v>
                </c:pt>
                <c:pt idx="3">
                  <c:v>7.6016003369130489E-2</c:v>
                </c:pt>
                <c:pt idx="4">
                  <c:v>6.2230919765166197E-2</c:v>
                </c:pt>
                <c:pt idx="5">
                  <c:v>5.895357406042747E-2</c:v>
                </c:pt>
                <c:pt idx="6">
                  <c:v>5.2192066805845518E-2</c:v>
                </c:pt>
                <c:pt idx="7">
                  <c:v>4.4808201058201075E-2</c:v>
                </c:pt>
                <c:pt idx="8">
                  <c:v>5.7604051273935988E-2</c:v>
                </c:pt>
                <c:pt idx="9">
                  <c:v>3.6809815950920144E-2</c:v>
                </c:pt>
                <c:pt idx="10">
                  <c:v>5.917159763313621E-2</c:v>
                </c:pt>
                <c:pt idx="11">
                  <c:v>2.6161602398146709E-2</c:v>
                </c:pt>
                <c:pt idx="12">
                  <c:v>2.6025760191209772E-2</c:v>
                </c:pt>
                <c:pt idx="13">
                  <c:v>1.4235796557525484E-2</c:v>
                </c:pt>
                <c:pt idx="14">
                  <c:v>-1.27599846880249E-4</c:v>
                </c:pt>
                <c:pt idx="15">
                  <c:v>7.146503318019427E-3</c:v>
                </c:pt>
                <c:pt idx="16">
                  <c:v>-4.6882919412063427E-3</c:v>
                </c:pt>
                <c:pt idx="17">
                  <c:v>2.1642266072565463E-3</c:v>
                </c:pt>
                <c:pt idx="18">
                  <c:v>-1.9054878048781209E-3</c:v>
                </c:pt>
                <c:pt idx="19">
                  <c:v>1.9091256204658992E-3</c:v>
                </c:pt>
                <c:pt idx="20">
                  <c:v>2.5406504065035595E-4</c:v>
                </c:pt>
                <c:pt idx="21">
                  <c:v>2.7940055880113423E-3</c:v>
                </c:pt>
                <c:pt idx="22">
                  <c:v>-6.9655521783182793E-3</c:v>
                </c:pt>
                <c:pt idx="23">
                  <c:v>7.9071546996557149E-3</c:v>
                </c:pt>
                <c:pt idx="24">
                  <c:v>3.2898899152221323E-3</c:v>
                </c:pt>
                <c:pt idx="25">
                  <c:v>-2.0179089418591346E-3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2.5274864147618138E-4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-2.0214782059380489E-3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-9.8746676794531085E-3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-1.9434854877892982E-2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-3.15556135089319E-2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CE-4657-91B4-540668A7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64792"/>
        <c:axId val="415167672"/>
      </c:scatterChart>
      <c:valAx>
        <c:axId val="41516479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7672"/>
        <c:crosses val="autoZero"/>
        <c:crossBetween val="midCat"/>
        <c:majorUnit val="10"/>
      </c:valAx>
      <c:valAx>
        <c:axId val="41516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4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平均体重の変化率</a:t>
            </a:r>
            <a:endParaRPr lang="en-US" alt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年齢別身長と体重!$C$10</c:f>
              <c:strCache>
                <c:ptCount val="1"/>
                <c:pt idx="0">
                  <c:v>男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年齢別身長と体重!$Z$12:$Z$91</c:f>
              <c:numCache>
                <c:formatCode>0.0%</c:formatCode>
                <c:ptCount val="80"/>
                <c:pt idx="1">
                  <c:v>0.18965517241379315</c:v>
                </c:pt>
                <c:pt idx="2">
                  <c:v>0.14814814814814814</c:v>
                </c:pt>
                <c:pt idx="3">
                  <c:v>0.13183730715287523</c:v>
                </c:pt>
                <c:pt idx="4">
                  <c:v>0.14250309789343252</c:v>
                </c:pt>
                <c:pt idx="5">
                  <c:v>0.12255965292841636</c:v>
                </c:pt>
                <c:pt idx="6">
                  <c:v>0.14492753623188406</c:v>
                </c:pt>
                <c:pt idx="7">
                  <c:v>0.11392405063291136</c:v>
                </c:pt>
                <c:pt idx="8">
                  <c:v>0.12500000000000003</c:v>
                </c:pt>
                <c:pt idx="9">
                  <c:v>0.12457912457912455</c:v>
                </c:pt>
                <c:pt idx="10">
                  <c:v>0.1347305389221557</c:v>
                </c:pt>
                <c:pt idx="11">
                  <c:v>0.11609498680738783</c:v>
                </c:pt>
                <c:pt idx="12">
                  <c:v>0.14184397163120568</c:v>
                </c:pt>
                <c:pt idx="13">
                  <c:v>9.4409937888198806E-2</c:v>
                </c:pt>
                <c:pt idx="14">
                  <c:v>7.1888006053726902E-2</c:v>
                </c:pt>
                <c:pt idx="15">
                  <c:v>3.7769149311683611E-2</c:v>
                </c:pt>
                <c:pt idx="16">
                  <c:v>4.7278911564625874E-2</c:v>
                </c:pt>
                <c:pt idx="17">
                  <c:v>1.1367327054238551E-2</c:v>
                </c:pt>
                <c:pt idx="18">
                  <c:v>2.9865125240847657E-2</c:v>
                </c:pt>
                <c:pt idx="19">
                  <c:v>1.0913626442157823E-2</c:v>
                </c:pt>
                <c:pt idx="20">
                  <c:v>2.0974706971005543E-2</c:v>
                </c:pt>
                <c:pt idx="21">
                  <c:v>-6.3444108761329561E-3</c:v>
                </c:pt>
                <c:pt idx="22">
                  <c:v>3.6485253876558307E-2</c:v>
                </c:pt>
                <c:pt idx="23">
                  <c:v>-2.1707245526547431E-2</c:v>
                </c:pt>
                <c:pt idx="24">
                  <c:v>-1.2893553223388296E-2</c:v>
                </c:pt>
                <c:pt idx="25">
                  <c:v>4.1919805589307489E-2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1.7201166180757909E-2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1.31842934938378E-2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-2.5459688826025419E-2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-3.8026124818577714E-2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-5.8841279420639797E-2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EF-453F-BBB7-B28DA00241C8}"/>
            </c:ext>
          </c:extLst>
        </c:ser>
        <c:ser>
          <c:idx val="1"/>
          <c:order val="1"/>
          <c:tx>
            <c:strRef>
              <c:f>年齢別身長と体重!$K$10</c:f>
              <c:strCache>
                <c:ptCount val="1"/>
                <c:pt idx="0">
                  <c:v>女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年齢別身長と体重!$AI$12:$AI$91</c:f>
              <c:numCache>
                <c:formatCode>0.0%</c:formatCode>
                <c:ptCount val="80"/>
                <c:pt idx="1">
                  <c:v>0.22222222222222215</c:v>
                </c:pt>
                <c:pt idx="2">
                  <c:v>0.15371900826446278</c:v>
                </c:pt>
                <c:pt idx="3">
                  <c:v>0.13180515759312333</c:v>
                </c:pt>
                <c:pt idx="4">
                  <c:v>0.13417721518987324</c:v>
                </c:pt>
                <c:pt idx="5">
                  <c:v>0.14620535714285721</c:v>
                </c:pt>
                <c:pt idx="6">
                  <c:v>0.10710808179162624</c:v>
                </c:pt>
                <c:pt idx="7">
                  <c:v>0.11697449428320141</c:v>
                </c:pt>
                <c:pt idx="8">
                  <c:v>0.18740157480314937</c:v>
                </c:pt>
                <c:pt idx="9">
                  <c:v>7.6923076923076941E-2</c:v>
                </c:pt>
                <c:pt idx="10">
                  <c:v>0.15270935960591137</c:v>
                </c:pt>
                <c:pt idx="11">
                  <c:v>0.12072649572649581</c:v>
                </c:pt>
                <c:pt idx="12">
                  <c:v>7.0543374642516699E-2</c:v>
                </c:pt>
                <c:pt idx="13">
                  <c:v>6.5004452359750706E-2</c:v>
                </c:pt>
                <c:pt idx="14">
                  <c:v>1.3377926421404692E-2</c:v>
                </c:pt>
                <c:pt idx="15">
                  <c:v>5.6105610561056077E-2</c:v>
                </c:pt>
                <c:pt idx="16">
                  <c:v>-2.3437500000000888E-3</c:v>
                </c:pt>
                <c:pt idx="17">
                  <c:v>-1.9577133907594814E-3</c:v>
                </c:pt>
                <c:pt idx="18">
                  <c:v>-1.6869360533542554E-2</c:v>
                </c:pt>
                <c:pt idx="19">
                  <c:v>2.9529130087789242E-2</c:v>
                </c:pt>
                <c:pt idx="20">
                  <c:v>-1.3953488372093001E-2</c:v>
                </c:pt>
                <c:pt idx="21">
                  <c:v>3.5377358490565982E-3</c:v>
                </c:pt>
                <c:pt idx="22">
                  <c:v>1.4884449667058462E-2</c:v>
                </c:pt>
                <c:pt idx="23">
                  <c:v>1.1578541103818612E-3</c:v>
                </c:pt>
                <c:pt idx="24">
                  <c:v>2.8912875867386553E-2</c:v>
                </c:pt>
                <c:pt idx="25">
                  <c:v>-8.9921318846011809E-3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1.0964083175803371E-2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3.0665669409125053E-2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7.2568940493467245E-4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-3.1907179115301033E-2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-5.7677902621722815E-2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EF-453F-BBB7-B28DA00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64792"/>
        <c:axId val="415167672"/>
      </c:scatterChart>
      <c:valAx>
        <c:axId val="41516479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7672"/>
        <c:crosses val="autoZero"/>
        <c:crossBetween val="midCat"/>
        <c:majorUnit val="10"/>
      </c:valAx>
      <c:valAx>
        <c:axId val="41516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4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r>
              <a:rPr lang="ja-JP" altLang="en-US" sz="10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平均身長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年齢別身長と体重!$C$10</c:f>
              <c:strCache>
                <c:ptCount val="1"/>
                <c:pt idx="0">
                  <c:v>男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年齢別身長と体重!$H$12:$H$91</c:f>
              <c:numCache>
                <c:formatCode>#,##0.0;[Red]\-#,##0.0</c:formatCode>
                <c:ptCount val="80"/>
                <c:pt idx="0">
                  <c:v>78.739999999999981</c:v>
                </c:pt>
                <c:pt idx="1">
                  <c:v>88.34</c:v>
                </c:pt>
                <c:pt idx="2">
                  <c:v>95.839999999999989</c:v>
                </c:pt>
                <c:pt idx="3">
                  <c:v>102.32000000000001</c:v>
                </c:pt>
                <c:pt idx="4">
                  <c:v>109.5</c:v>
                </c:pt>
                <c:pt idx="5">
                  <c:v>115.8</c:v>
                </c:pt>
                <c:pt idx="6">
                  <c:v>121.82000000000001</c:v>
                </c:pt>
                <c:pt idx="7">
                  <c:v>127.31999999999998</c:v>
                </c:pt>
                <c:pt idx="8">
                  <c:v>133.88000000000002</c:v>
                </c:pt>
                <c:pt idx="9">
                  <c:v>138.02000000000001</c:v>
                </c:pt>
                <c:pt idx="10">
                  <c:v>145.07999999999998</c:v>
                </c:pt>
                <c:pt idx="11">
                  <c:v>151.45999999999998</c:v>
                </c:pt>
                <c:pt idx="12">
                  <c:v>159.18</c:v>
                </c:pt>
                <c:pt idx="13">
                  <c:v>164.42000000000002</c:v>
                </c:pt>
                <c:pt idx="14">
                  <c:v>167.78000000000003</c:v>
                </c:pt>
                <c:pt idx="15">
                  <c:v>169.64000000000001</c:v>
                </c:pt>
                <c:pt idx="16">
                  <c:v>171.06</c:v>
                </c:pt>
                <c:pt idx="17">
                  <c:v>170.6</c:v>
                </c:pt>
                <c:pt idx="18">
                  <c:v>171.78</c:v>
                </c:pt>
                <c:pt idx="19">
                  <c:v>172.12</c:v>
                </c:pt>
                <c:pt idx="20">
                  <c:v>171.7</c:v>
                </c:pt>
                <c:pt idx="21">
                  <c:v>171.7</c:v>
                </c:pt>
                <c:pt idx="22">
                  <c:v>171</c:v>
                </c:pt>
                <c:pt idx="23">
                  <c:v>172.14000000000001</c:v>
                </c:pt>
                <c:pt idx="24">
                  <c:v>171.48</c:v>
                </c:pt>
                <c:pt idx="25">
                  <c:v>171.32</c:v>
                </c:pt>
                <c:pt idx="26">
                  <c:v>171.32</c:v>
                </c:pt>
                <c:pt idx="27">
                  <c:v>171.32</c:v>
                </c:pt>
                <c:pt idx="28">
                  <c:v>171.32</c:v>
                </c:pt>
                <c:pt idx="29">
                  <c:v>171.4</c:v>
                </c:pt>
                <c:pt idx="30">
                  <c:v>171.4</c:v>
                </c:pt>
                <c:pt idx="31">
                  <c:v>171.4</c:v>
                </c:pt>
                <c:pt idx="32">
                  <c:v>171.4</c:v>
                </c:pt>
                <c:pt idx="33">
                  <c:v>171.4</c:v>
                </c:pt>
                <c:pt idx="34">
                  <c:v>171.4</c:v>
                </c:pt>
                <c:pt idx="35">
                  <c:v>171.4</c:v>
                </c:pt>
                <c:pt idx="36">
                  <c:v>171.4</c:v>
                </c:pt>
                <c:pt idx="37">
                  <c:v>171.4</c:v>
                </c:pt>
                <c:pt idx="38">
                  <c:v>171.4</c:v>
                </c:pt>
                <c:pt idx="39">
                  <c:v>171.06</c:v>
                </c:pt>
                <c:pt idx="40">
                  <c:v>171.06</c:v>
                </c:pt>
                <c:pt idx="41">
                  <c:v>171.06</c:v>
                </c:pt>
                <c:pt idx="42">
                  <c:v>171.06</c:v>
                </c:pt>
                <c:pt idx="43">
                  <c:v>171.06</c:v>
                </c:pt>
                <c:pt idx="44">
                  <c:v>171.06</c:v>
                </c:pt>
                <c:pt idx="45">
                  <c:v>171.06</c:v>
                </c:pt>
                <c:pt idx="46">
                  <c:v>171.06</c:v>
                </c:pt>
                <c:pt idx="47">
                  <c:v>171.06</c:v>
                </c:pt>
                <c:pt idx="48">
                  <c:v>171.06</c:v>
                </c:pt>
                <c:pt idx="49">
                  <c:v>169.62</c:v>
                </c:pt>
                <c:pt idx="50">
                  <c:v>169.62</c:v>
                </c:pt>
                <c:pt idx="51">
                  <c:v>169.62</c:v>
                </c:pt>
                <c:pt idx="52">
                  <c:v>169.62</c:v>
                </c:pt>
                <c:pt idx="53">
                  <c:v>169.62</c:v>
                </c:pt>
                <c:pt idx="54">
                  <c:v>169.62</c:v>
                </c:pt>
                <c:pt idx="55">
                  <c:v>169.62</c:v>
                </c:pt>
                <c:pt idx="56">
                  <c:v>169.62</c:v>
                </c:pt>
                <c:pt idx="57">
                  <c:v>169.62</c:v>
                </c:pt>
                <c:pt idx="58">
                  <c:v>169.62</c:v>
                </c:pt>
                <c:pt idx="59">
                  <c:v>166.66</c:v>
                </c:pt>
                <c:pt idx="60">
                  <c:v>166.66</c:v>
                </c:pt>
                <c:pt idx="61">
                  <c:v>166.66</c:v>
                </c:pt>
                <c:pt idx="62">
                  <c:v>166.66</c:v>
                </c:pt>
                <c:pt idx="63">
                  <c:v>166.66</c:v>
                </c:pt>
                <c:pt idx="64">
                  <c:v>166.66</c:v>
                </c:pt>
                <c:pt idx="65">
                  <c:v>166.66</c:v>
                </c:pt>
                <c:pt idx="66">
                  <c:v>166.66</c:v>
                </c:pt>
                <c:pt idx="67">
                  <c:v>166.66</c:v>
                </c:pt>
                <c:pt idx="68">
                  <c:v>166.66</c:v>
                </c:pt>
                <c:pt idx="69">
                  <c:v>162.14000000000001</c:v>
                </c:pt>
                <c:pt idx="70">
                  <c:v>162.14000000000001</c:v>
                </c:pt>
                <c:pt idx="71">
                  <c:v>162.14000000000001</c:v>
                </c:pt>
                <c:pt idx="72">
                  <c:v>162.14000000000001</c:v>
                </c:pt>
                <c:pt idx="73">
                  <c:v>162.14000000000001</c:v>
                </c:pt>
                <c:pt idx="74">
                  <c:v>162.14000000000001</c:v>
                </c:pt>
                <c:pt idx="75">
                  <c:v>162.14000000000001</c:v>
                </c:pt>
                <c:pt idx="76">
                  <c:v>162.14000000000001</c:v>
                </c:pt>
                <c:pt idx="77">
                  <c:v>162.14000000000001</c:v>
                </c:pt>
                <c:pt idx="78">
                  <c:v>162.14000000000001</c:v>
                </c:pt>
                <c:pt idx="79">
                  <c:v>162.14000000000001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F-44BC-B091-788C20E835C6}"/>
            </c:ext>
          </c:extLst>
        </c:ser>
        <c:ser>
          <c:idx val="1"/>
          <c:order val="1"/>
          <c:tx>
            <c:strRef>
              <c:f>年齢別身長と体重!$K$10</c:f>
              <c:strCache>
                <c:ptCount val="1"/>
                <c:pt idx="0">
                  <c:v>女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年齢別身長と体重!$B$12:$B$91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年齢別身長と体重!$P$12:$P$91</c:f>
              <c:numCache>
                <c:formatCode>#,##0.0;[Red]\-#,##0.0</c:formatCode>
                <c:ptCount val="80"/>
                <c:pt idx="0">
                  <c:v>77.72</c:v>
                </c:pt>
                <c:pt idx="1">
                  <c:v>87.72</c:v>
                </c:pt>
                <c:pt idx="2">
                  <c:v>94.97999999999999</c:v>
                </c:pt>
                <c:pt idx="3">
                  <c:v>102.2</c:v>
                </c:pt>
                <c:pt idx="4">
                  <c:v>108.55999999999999</c:v>
                </c:pt>
                <c:pt idx="5">
                  <c:v>114.96</c:v>
                </c:pt>
                <c:pt idx="6">
                  <c:v>120.96</c:v>
                </c:pt>
                <c:pt idx="7">
                  <c:v>126.38</c:v>
                </c:pt>
                <c:pt idx="8">
                  <c:v>133.66000000000003</c:v>
                </c:pt>
                <c:pt idx="9">
                  <c:v>138.58000000000001</c:v>
                </c:pt>
                <c:pt idx="10">
                  <c:v>146.78000000000003</c:v>
                </c:pt>
                <c:pt idx="11">
                  <c:v>150.62</c:v>
                </c:pt>
                <c:pt idx="12">
                  <c:v>154.54000000000002</c:v>
                </c:pt>
                <c:pt idx="13">
                  <c:v>156.74</c:v>
                </c:pt>
                <c:pt idx="14">
                  <c:v>156.72</c:v>
                </c:pt>
                <c:pt idx="15">
                  <c:v>157.84</c:v>
                </c:pt>
                <c:pt idx="16">
                  <c:v>157.1</c:v>
                </c:pt>
                <c:pt idx="17">
                  <c:v>157.44</c:v>
                </c:pt>
                <c:pt idx="18">
                  <c:v>157.13999999999999</c:v>
                </c:pt>
                <c:pt idx="19">
                  <c:v>157.44</c:v>
                </c:pt>
                <c:pt idx="20">
                  <c:v>157.47999999999999</c:v>
                </c:pt>
                <c:pt idx="21">
                  <c:v>157.92000000000002</c:v>
                </c:pt>
                <c:pt idx="22">
                  <c:v>156.82</c:v>
                </c:pt>
                <c:pt idx="23">
                  <c:v>158.06</c:v>
                </c:pt>
                <c:pt idx="24">
                  <c:v>158.58000000000001</c:v>
                </c:pt>
                <c:pt idx="25">
                  <c:v>158.26</c:v>
                </c:pt>
                <c:pt idx="26">
                  <c:v>158.26</c:v>
                </c:pt>
                <c:pt idx="27">
                  <c:v>158.26</c:v>
                </c:pt>
                <c:pt idx="28">
                  <c:v>158.26</c:v>
                </c:pt>
                <c:pt idx="29">
                  <c:v>158.30000000000001</c:v>
                </c:pt>
                <c:pt idx="30">
                  <c:v>158.30000000000001</c:v>
                </c:pt>
                <c:pt idx="31">
                  <c:v>158.30000000000001</c:v>
                </c:pt>
                <c:pt idx="32">
                  <c:v>158.30000000000001</c:v>
                </c:pt>
                <c:pt idx="33">
                  <c:v>158.30000000000001</c:v>
                </c:pt>
                <c:pt idx="34">
                  <c:v>158.30000000000001</c:v>
                </c:pt>
                <c:pt idx="35">
                  <c:v>158.30000000000001</c:v>
                </c:pt>
                <c:pt idx="36">
                  <c:v>158.30000000000001</c:v>
                </c:pt>
                <c:pt idx="37">
                  <c:v>158.30000000000001</c:v>
                </c:pt>
                <c:pt idx="38">
                  <c:v>158.30000000000001</c:v>
                </c:pt>
                <c:pt idx="39">
                  <c:v>157.98000000000002</c:v>
                </c:pt>
                <c:pt idx="40">
                  <c:v>157.98000000000002</c:v>
                </c:pt>
                <c:pt idx="41">
                  <c:v>157.98000000000002</c:v>
                </c:pt>
                <c:pt idx="42">
                  <c:v>157.98000000000002</c:v>
                </c:pt>
                <c:pt idx="43">
                  <c:v>157.98000000000002</c:v>
                </c:pt>
                <c:pt idx="44">
                  <c:v>157.98000000000002</c:v>
                </c:pt>
                <c:pt idx="45">
                  <c:v>157.98000000000002</c:v>
                </c:pt>
                <c:pt idx="46">
                  <c:v>157.98000000000002</c:v>
                </c:pt>
                <c:pt idx="47">
                  <c:v>157.98000000000002</c:v>
                </c:pt>
                <c:pt idx="48">
                  <c:v>157.98000000000002</c:v>
                </c:pt>
                <c:pt idx="49">
                  <c:v>156.42000000000002</c:v>
                </c:pt>
                <c:pt idx="50">
                  <c:v>156.42000000000002</c:v>
                </c:pt>
                <c:pt idx="51">
                  <c:v>156.42000000000002</c:v>
                </c:pt>
                <c:pt idx="52">
                  <c:v>156.42000000000002</c:v>
                </c:pt>
                <c:pt idx="53">
                  <c:v>156.42000000000002</c:v>
                </c:pt>
                <c:pt idx="54">
                  <c:v>156.42000000000002</c:v>
                </c:pt>
                <c:pt idx="55">
                  <c:v>156.42000000000002</c:v>
                </c:pt>
                <c:pt idx="56">
                  <c:v>156.42000000000002</c:v>
                </c:pt>
                <c:pt idx="57">
                  <c:v>156.42000000000002</c:v>
                </c:pt>
                <c:pt idx="58">
                  <c:v>156.42000000000002</c:v>
                </c:pt>
                <c:pt idx="59">
                  <c:v>153.38</c:v>
                </c:pt>
                <c:pt idx="60">
                  <c:v>153.38</c:v>
                </c:pt>
                <c:pt idx="61">
                  <c:v>153.38</c:v>
                </c:pt>
                <c:pt idx="62">
                  <c:v>153.38</c:v>
                </c:pt>
                <c:pt idx="63">
                  <c:v>153.38</c:v>
                </c:pt>
                <c:pt idx="64">
                  <c:v>153.38</c:v>
                </c:pt>
                <c:pt idx="65">
                  <c:v>153.38</c:v>
                </c:pt>
                <c:pt idx="66">
                  <c:v>153.38</c:v>
                </c:pt>
                <c:pt idx="67">
                  <c:v>153.38</c:v>
                </c:pt>
                <c:pt idx="68">
                  <c:v>153.38</c:v>
                </c:pt>
                <c:pt idx="69">
                  <c:v>148.54000000000002</c:v>
                </c:pt>
                <c:pt idx="70">
                  <c:v>148.54000000000002</c:v>
                </c:pt>
                <c:pt idx="71">
                  <c:v>148.54000000000002</c:v>
                </c:pt>
                <c:pt idx="72">
                  <c:v>148.54000000000002</c:v>
                </c:pt>
                <c:pt idx="73">
                  <c:v>148.54000000000002</c:v>
                </c:pt>
                <c:pt idx="74">
                  <c:v>148.54000000000002</c:v>
                </c:pt>
                <c:pt idx="75">
                  <c:v>148.54000000000002</c:v>
                </c:pt>
                <c:pt idx="76">
                  <c:v>148.54000000000002</c:v>
                </c:pt>
                <c:pt idx="77">
                  <c:v>148.54000000000002</c:v>
                </c:pt>
                <c:pt idx="78">
                  <c:v>148.54000000000002</c:v>
                </c:pt>
                <c:pt idx="79">
                  <c:v>148.54000000000002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EF-44BC-B091-788C20E835C6}"/>
            </c:ext>
          </c:extLst>
        </c:ser>
        <c:ser>
          <c:idx val="2"/>
          <c:order val="2"/>
          <c:tx>
            <c:strRef>
              <c:f>年齢別身長と体重!$AS$10</c:f>
              <c:strCache>
                <c:ptCount val="1"/>
                <c:pt idx="0">
                  <c:v>理論値 男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年齢別身長と体重!$AQ$11:$AQ$90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年齢別身長と体重!$AS$11:$AS$90</c:f>
              <c:numCache>
                <c:formatCode>0.000</c:formatCode>
                <c:ptCount val="80"/>
                <c:pt idx="0">
                  <c:v>78.7</c:v>
                </c:pt>
                <c:pt idx="1">
                  <c:v>87.558122222222224</c:v>
                </c:pt>
                <c:pt idx="2">
                  <c:v>96.517902107244765</c:v>
                </c:pt>
                <c:pt idx="3">
                  <c:v>105.39630599012082</c:v>
                </c:pt>
                <c:pt idx="4">
                  <c:v>114.00933541900778</c:v>
                </c:pt>
                <c:pt idx="5">
                  <c:v>122.18753065990096</c:v>
                </c:pt>
                <c:pt idx="6">
                  <c:v>129.78946414303297</c:v>
                </c:pt>
                <c:pt idx="7">
                  <c:v>136.7111906888079</c:v>
                </c:pt>
                <c:pt idx="8">
                  <c:v>142.89043081431421</c:v>
                </c:pt>
                <c:pt idx="9">
                  <c:v>148.30546800105253</c:v>
                </c:pt>
                <c:pt idx="10">
                  <c:v>152.96981587994745</c:v>
                </c:pt>
                <c:pt idx="11">
                  <c:v>156.92432232231602</c:v>
                </c:pt>
                <c:pt idx="12">
                  <c:v>160.22844190113489</c:v>
                </c:pt>
                <c:pt idx="13">
                  <c:v>162.95205988771144</c:v>
                </c:pt>
                <c:pt idx="14">
                  <c:v>165.16871835050094</c:v>
                </c:pt>
                <c:pt idx="15">
                  <c:v>166.95058079411848</c:v>
                </c:pt>
                <c:pt idx="16">
                  <c:v>168.36509172456809</c:v>
                </c:pt>
                <c:pt idx="17">
                  <c:v>169.47306997991939</c:v>
                </c:pt>
                <c:pt idx="18">
                  <c:v>170.32789304752518</c:v>
                </c:pt>
                <c:pt idx="19">
                  <c:v>170.97543727053917</c:v>
                </c:pt>
                <c:pt idx="20">
                  <c:v>171.45449215112609</c:v>
                </c:pt>
                <c:pt idx="21">
                  <c:v>171.79743472857075</c:v>
                </c:pt>
                <c:pt idx="22">
                  <c:v>172.03101428841939</c:v>
                </c:pt>
                <c:pt idx="23">
                  <c:v>172.17715047816208</c:v>
                </c:pt>
                <c:pt idx="24">
                  <c:v>172.25368745252729</c:v>
                </c:pt>
                <c:pt idx="25">
                  <c:v>172.27507423876736</c:v>
                </c:pt>
                <c:pt idx="26">
                  <c:v>172.25295954070029</c:v>
                </c:pt>
                <c:pt idx="27">
                  <c:v>172.19670022523212</c:v>
                </c:pt>
                <c:pt idx="28">
                  <c:v>172.11378892349941</c:v>
                </c:pt>
                <c:pt idx="29">
                  <c:v>172.01020919934814</c:v>
                </c:pt>
                <c:pt idx="30">
                  <c:v>171.89072779064745</c:v>
                </c:pt>
                <c:pt idx="31">
                  <c:v>171.75913333350945</c:v>
                </c:pt>
                <c:pt idx="32">
                  <c:v>171.61843027147219</c:v>
                </c:pt>
                <c:pt idx="33">
                  <c:v>171.47099566646816</c:v>
                </c:pt>
                <c:pt idx="34">
                  <c:v>171.31870556604474</c:v>
                </c:pt>
                <c:pt idx="35">
                  <c:v>171.16303655384482</c:v>
                </c:pt>
                <c:pt idx="36">
                  <c:v>171.00514717443858</c:v>
                </c:pt>
                <c:pt idx="37">
                  <c:v>170.84594310236128</c:v>
                </c:pt>
                <c:pt idx="38">
                  <c:v>170.68612922247112</c:v>
                </c:pt>
                <c:pt idx="39">
                  <c:v>170.52625119792734</c:v>
                </c:pt>
                <c:pt idx="40">
                  <c:v>170.36672861170359</c:v>
                </c:pt>
                <c:pt idx="41">
                  <c:v>170.20788136438114</c:v>
                </c:pt>
                <c:pt idx="42">
                  <c:v>170.04995068186929</c:v>
                </c:pt>
                <c:pt idx="43">
                  <c:v>169.89311581953811</c:v>
                </c:pt>
                <c:pt idx="44">
                  <c:v>169.73750733327711</c:v>
                </c:pt>
                <c:pt idx="45">
                  <c:v>169.58321761397517</c:v>
                </c:pt>
                <c:pt idx="46">
                  <c:v>169.43030924206039</c:v>
                </c:pt>
                <c:pt idx="47">
                  <c:v>169.27882160656085</c:v>
                </c:pt>
                <c:pt idx="48">
                  <c:v>169.12877614331239</c:v>
                </c:pt>
                <c:pt idx="49">
                  <c:v>168.9801804750872</c:v>
                </c:pt>
                <c:pt idx="50">
                  <c:v>168.83303167900351</c:v>
                </c:pt>
                <c:pt idx="51">
                  <c:v>168.68731886073738</c:v>
                </c:pt>
                <c:pt idx="52">
                  <c:v>168.54302517848214</c:v>
                </c:pt>
                <c:pt idx="53">
                  <c:v>168.40012943043291</c:v>
                </c:pt>
                <c:pt idx="54">
                  <c:v>168.25860729632231</c:v>
                </c:pt>
                <c:pt idx="55">
                  <c:v>168.11843230500625</c:v>
                </c:pt>
                <c:pt idx="56">
                  <c:v>167.97957658533915</c:v>
                </c:pt>
                <c:pt idx="57">
                  <c:v>167.8420114458257</c:v>
                </c:pt>
                <c:pt idx="58">
                  <c:v>167.70570781917829</c:v>
                </c:pt>
                <c:pt idx="59">
                  <c:v>167.57063660046219</c:v>
                </c:pt>
                <c:pt idx="60">
                  <c:v>167.43676890158454</c:v>
                </c:pt>
                <c:pt idx="61">
                  <c:v>167.3040762401688</c:v>
                </c:pt>
                <c:pt idx="62">
                  <c:v>167.17253067710843</c:v>
                </c:pt>
                <c:pt idx="63">
                  <c:v>167.04210491411263</c:v>
                </c:pt>
                <c:pt idx="64">
                  <c:v>166.91277236018928</c:v>
                </c:pt>
                <c:pt idx="65">
                  <c:v>166.78450717412909</c:v>
                </c:pt>
                <c:pt idx="66">
                  <c:v>166.65728428856127</c:v>
                </c:pt>
                <c:pt idx="67">
                  <c:v>166.53107941996615</c:v>
                </c:pt>
                <c:pt idx="68">
                  <c:v>166.40586906808997</c:v>
                </c:pt>
                <c:pt idx="69">
                  <c:v>166.28163050746284</c:v>
                </c:pt>
                <c:pt idx="70">
                  <c:v>166.15834177313045</c:v>
                </c:pt>
                <c:pt idx="71">
                  <c:v>166.03598164224442</c:v>
                </c:pt>
                <c:pt idx="72">
                  <c:v>165.91452961278685</c:v>
                </c:pt>
                <c:pt idx="73">
                  <c:v>165.79396588041422</c:v>
                </c:pt>
                <c:pt idx="74">
                  <c:v>165.67427131417656</c:v>
                </c:pt>
                <c:pt idx="75">
                  <c:v>165.55542743168749</c:v>
                </c:pt>
                <c:pt idx="76">
                  <c:v>165.43741637417898</c:v>
                </c:pt>
                <c:pt idx="77">
                  <c:v>165.3202208817645</c:v>
                </c:pt>
                <c:pt idx="78">
                  <c:v>165.2038242691473</c:v>
                </c:pt>
                <c:pt idx="79">
                  <c:v>165.08821040194351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EF-44BC-B091-788C20E835C6}"/>
            </c:ext>
          </c:extLst>
        </c:ser>
        <c:ser>
          <c:idx val="3"/>
          <c:order val="3"/>
          <c:tx>
            <c:strRef>
              <c:f>年齢別身長と体重!$BA$10</c:f>
              <c:strCache>
                <c:ptCount val="1"/>
                <c:pt idx="0">
                  <c:v>理論値 女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年齢別身長と体重!$AQ$11:$AQ$90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年齢別身長と体重!$BA$11:$BA$90</c:f>
              <c:numCache>
                <c:formatCode>0.000</c:formatCode>
                <c:ptCount val="80"/>
                <c:pt idx="0">
                  <c:v>77.7</c:v>
                </c:pt>
                <c:pt idx="1">
                  <c:v>86.009712574850298</c:v>
                </c:pt>
                <c:pt idx="2">
                  <c:v>94.314497172825952</c:v>
                </c:pt>
                <c:pt idx="3">
                  <c:v>102.44186242799667</c:v>
                </c:pt>
                <c:pt idx="4">
                  <c:v>110.22642389151021</c:v>
                </c:pt>
                <c:pt idx="5">
                  <c:v>117.52389327162595</c:v>
                </c:pt>
                <c:pt idx="6">
                  <c:v>124.22183488822674</c:v>
                </c:pt>
                <c:pt idx="7">
                  <c:v>130.24577853700569</c:v>
                </c:pt>
                <c:pt idx="8">
                  <c:v>135.56021349034134</c:v>
                </c:pt>
                <c:pt idx="9">
                  <c:v>140.16508130455631</c:v>
                </c:pt>
                <c:pt idx="10">
                  <c:v>144.08916357534147</c:v>
                </c:pt>
                <c:pt idx="11">
                  <c:v>147.38203034295066</c:v>
                </c:pt>
                <c:pt idx="12">
                  <c:v>150.10602395644324</c:v>
                </c:pt>
                <c:pt idx="13">
                  <c:v>152.32929557223187</c:v>
                </c:pt>
                <c:pt idx="14">
                  <c:v>154.12039998348075</c:v>
                </c:pt>
                <c:pt idx="15">
                  <c:v>155.54453580372535</c:v>
                </c:pt>
                <c:pt idx="16">
                  <c:v>156.66125050916907</c:v>
                </c:pt>
                <c:pt idx="17">
                  <c:v>157.52330533041686</c:v>
                </c:pt>
                <c:pt idx="18">
                  <c:v>158.17637358020284</c:v>
                </c:pt>
                <c:pt idx="19">
                  <c:v>158.65928337074641</c:v>
                </c:pt>
                <c:pt idx="20">
                  <c:v>159.00457700564442</c:v>
                </c:pt>
                <c:pt idx="21">
                  <c:v>159.23922279733077</c:v>
                </c:pt>
                <c:pt idx="22">
                  <c:v>159.38536976410197</c:v>
                </c:pt>
                <c:pt idx="23">
                  <c:v>159.4610779666919</c:v>
                </c:pt>
                <c:pt idx="24">
                  <c:v>159.4809874983209</c:v>
                </c:pt>
                <c:pt idx="25">
                  <c:v>159.45690939783123</c:v>
                </c:pt>
                <c:pt idx="26">
                  <c:v>159.39833446560661</c:v>
                </c:pt>
                <c:pt idx="27">
                  <c:v>159.31286334930633</c:v>
                </c:pt>
                <c:pt idx="28">
                  <c:v>159.20656510143655</c:v>
                </c:pt>
                <c:pt idx="29">
                  <c:v>159.08427299588732</c:v>
                </c:pt>
                <c:pt idx="30">
                  <c:v>158.94982663091179</c:v>
                </c:pt>
                <c:pt idx="31">
                  <c:v>158.806268842116</c:v>
                </c:pt>
                <c:pt idx="32">
                  <c:v>158.65600508254909</c:v>
                </c:pt>
                <c:pt idx="33">
                  <c:v>158.50093192971678</c:v>
                </c:pt>
                <c:pt idx="34">
                  <c:v>158.34254038427102</c:v>
                </c:pt>
                <c:pt idx="35">
                  <c:v>158.18199870239189</c:v>
                </c:pt>
                <c:pt idx="36">
                  <c:v>158.02021868507407</c:v>
                </c:pt>
                <c:pt idx="37">
                  <c:v>157.85790864163485</c:v>
                </c:pt>
                <c:pt idx="38">
                  <c:v>157.69561564826415</c:v>
                </c:pt>
                <c:pt idx="39">
                  <c:v>157.53375922557362</c:v>
                </c:pt>
                <c:pt idx="40">
                  <c:v>157.3726581495917</c:v>
                </c:pt>
                <c:pt idx="41">
                  <c:v>157.21255177580377</c:v>
                </c:pt>
                <c:pt idx="42">
                  <c:v>157.05361698368668</c:v>
                </c:pt>
                <c:pt idx="43">
                  <c:v>156.895981629017</c:v>
                </c:pt>
                <c:pt idx="44">
                  <c:v>156.73973521375032</c:v>
                </c:pt>
                <c:pt idx="45">
                  <c:v>156.58493734059587</c:v>
                </c:pt>
                <c:pt idx="46">
                  <c:v>156.43162440497034</c:v>
                </c:pt>
                <c:pt idx="47">
                  <c:v>156.27981488537506</c:v>
                </c:pt>
                <c:pt idx="48">
                  <c:v>156.1295135199596</c:v>
                </c:pt>
                <c:pt idx="49">
                  <c:v>155.98071459849606</c:v>
                </c:pt>
                <c:pt idx="50">
                  <c:v>155.83340455226661</c:v>
                </c:pt>
                <c:pt idx="51">
                  <c:v>155.68756398710221</c:v>
                </c:pt>
                <c:pt idx="52">
                  <c:v>155.5431692751053</c:v>
                </c:pt>
                <c:pt idx="53">
                  <c:v>155.40019379692177</c:v>
                </c:pt>
                <c:pt idx="54">
                  <c:v>155.25860890757676</c:v>
                </c:pt>
                <c:pt idx="55">
                  <c:v>155.11838468388177</c:v>
                </c:pt>
                <c:pt idx="56">
                  <c:v>154.97949049947513</c:v>
                </c:pt>
                <c:pt idx="57">
                  <c:v>154.84189546405369</c:v>
                </c:pt>
                <c:pt idx="58">
                  <c:v>154.70556875579376</c:v>
                </c:pt>
                <c:pt idx="59">
                  <c:v>154.57047986994718</c:v>
                </c:pt>
                <c:pt idx="60">
                  <c:v>154.43659880181951</c:v>
                </c:pt>
                <c:pt idx="61">
                  <c:v>154.30389617853936</c:v>
                </c:pt>
                <c:pt idx="62">
                  <c:v>154.17234335101057</c:v>
                </c:pt>
                <c:pt idx="63">
                  <c:v>154.04191245504379</c:v>
                </c:pt>
                <c:pt idx="64">
                  <c:v>153.9125764487618</c:v>
                </c:pt>
                <c:pt idx="65">
                  <c:v>153.78430913186506</c:v>
                </c:pt>
                <c:pt idx="66">
                  <c:v>153.65708515114758</c:v>
                </c:pt>
                <c:pt idx="67">
                  <c:v>153.53087999570633</c:v>
                </c:pt>
                <c:pt idx="68">
                  <c:v>153.40566998453667</c:v>
                </c:pt>
                <c:pt idx="69">
                  <c:v>153.28143224861378</c:v>
                </c:pt>
                <c:pt idx="70">
                  <c:v>153.15814470909089</c:v>
                </c:pt>
                <c:pt idx="71">
                  <c:v>153.03578605287538</c:v>
                </c:pt>
                <c:pt idx="72">
                  <c:v>152.91433570655283</c:v>
                </c:pt>
                <c:pt idx="73">
                  <c:v>152.79377380939926</c:v>
                </c:pt>
                <c:pt idx="74">
                  <c:v>152.67408118604232</c:v>
                </c:pt>
                <c:pt idx="75">
                  <c:v>152.5552393191912</c:v>
                </c:pt>
                <c:pt idx="76">
                  <c:v>152.43723032274454</c:v>
                </c:pt>
                <c:pt idx="77">
                  <c:v>152.32003691550057</c:v>
                </c:pt>
                <c:pt idx="78">
                  <c:v>152.20364239562682</c:v>
                </c:pt>
                <c:pt idx="79">
                  <c:v>152.08803061599551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EF-44BC-B091-788C20E8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64792"/>
        <c:axId val="415167672"/>
      </c:scatterChart>
      <c:valAx>
        <c:axId val="415164792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7672"/>
        <c:crosses val="autoZero"/>
        <c:crossBetween val="midCat"/>
        <c:majorUnit val="10"/>
      </c:valAx>
      <c:valAx>
        <c:axId val="41516767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4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r>
              <a:rPr lang="ja-JP" altLang="en-US" sz="10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平均体重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年齢別身長と体重!$T$10</c:f>
              <c:strCache>
                <c:ptCount val="1"/>
                <c:pt idx="0">
                  <c:v>男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年齢別身長と体重!$S$12:$S$91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年齢別身長と体重!$Y$12:$Y$91</c:f>
              <c:numCache>
                <c:formatCode>#,##0.0;[Red]\-#,##0.0</c:formatCode>
                <c:ptCount val="80"/>
                <c:pt idx="0">
                  <c:v>10.44</c:v>
                </c:pt>
                <c:pt idx="1">
                  <c:v>12.42</c:v>
                </c:pt>
                <c:pt idx="2">
                  <c:v>14.26</c:v>
                </c:pt>
                <c:pt idx="3">
                  <c:v>16.14</c:v>
                </c:pt>
                <c:pt idx="4">
                  <c:v>18.440000000000001</c:v>
                </c:pt>
                <c:pt idx="5">
                  <c:v>20.7</c:v>
                </c:pt>
                <c:pt idx="6">
                  <c:v>23.7</c:v>
                </c:pt>
                <c:pt idx="7">
                  <c:v>26.4</c:v>
                </c:pt>
                <c:pt idx="8">
                  <c:v>29.7</c:v>
                </c:pt>
                <c:pt idx="9">
                  <c:v>33.4</c:v>
                </c:pt>
                <c:pt idx="10">
                  <c:v>37.9</c:v>
                </c:pt>
                <c:pt idx="11">
                  <c:v>42.3</c:v>
                </c:pt>
                <c:pt idx="12">
                  <c:v>48.3</c:v>
                </c:pt>
                <c:pt idx="13">
                  <c:v>52.86</c:v>
                </c:pt>
                <c:pt idx="14">
                  <c:v>56.660000000000004</c:v>
                </c:pt>
                <c:pt idx="15">
                  <c:v>58.8</c:v>
                </c:pt>
                <c:pt idx="16">
                  <c:v>61.58</c:v>
                </c:pt>
                <c:pt idx="17">
                  <c:v>62.280000000000008</c:v>
                </c:pt>
                <c:pt idx="18">
                  <c:v>64.14</c:v>
                </c:pt>
                <c:pt idx="19">
                  <c:v>64.84</c:v>
                </c:pt>
                <c:pt idx="20">
                  <c:v>66.2</c:v>
                </c:pt>
                <c:pt idx="21">
                  <c:v>65.78</c:v>
                </c:pt>
                <c:pt idx="22">
                  <c:v>68.180000000000007</c:v>
                </c:pt>
                <c:pt idx="23">
                  <c:v>66.7</c:v>
                </c:pt>
                <c:pt idx="24">
                  <c:v>65.84</c:v>
                </c:pt>
                <c:pt idx="25">
                  <c:v>68.600000000000009</c:v>
                </c:pt>
                <c:pt idx="26">
                  <c:v>68.600000000000009</c:v>
                </c:pt>
                <c:pt idx="27">
                  <c:v>68.600000000000009</c:v>
                </c:pt>
                <c:pt idx="28">
                  <c:v>68.600000000000009</c:v>
                </c:pt>
                <c:pt idx="29">
                  <c:v>69.78</c:v>
                </c:pt>
                <c:pt idx="30">
                  <c:v>69.78</c:v>
                </c:pt>
                <c:pt idx="31">
                  <c:v>69.78</c:v>
                </c:pt>
                <c:pt idx="32">
                  <c:v>69.78</c:v>
                </c:pt>
                <c:pt idx="33">
                  <c:v>69.78</c:v>
                </c:pt>
                <c:pt idx="34">
                  <c:v>69.78</c:v>
                </c:pt>
                <c:pt idx="35">
                  <c:v>69.78</c:v>
                </c:pt>
                <c:pt idx="36">
                  <c:v>69.78</c:v>
                </c:pt>
                <c:pt idx="37">
                  <c:v>69.78</c:v>
                </c:pt>
                <c:pt idx="38">
                  <c:v>69.78</c:v>
                </c:pt>
                <c:pt idx="39">
                  <c:v>70.7</c:v>
                </c:pt>
                <c:pt idx="40">
                  <c:v>70.7</c:v>
                </c:pt>
                <c:pt idx="41">
                  <c:v>70.7</c:v>
                </c:pt>
                <c:pt idx="42">
                  <c:v>70.7</c:v>
                </c:pt>
                <c:pt idx="43">
                  <c:v>70.7</c:v>
                </c:pt>
                <c:pt idx="44">
                  <c:v>70.7</c:v>
                </c:pt>
                <c:pt idx="45">
                  <c:v>70.7</c:v>
                </c:pt>
                <c:pt idx="46">
                  <c:v>70.7</c:v>
                </c:pt>
                <c:pt idx="47">
                  <c:v>70.7</c:v>
                </c:pt>
                <c:pt idx="48">
                  <c:v>70.7</c:v>
                </c:pt>
                <c:pt idx="49">
                  <c:v>68.900000000000006</c:v>
                </c:pt>
                <c:pt idx="50">
                  <c:v>68.900000000000006</c:v>
                </c:pt>
                <c:pt idx="51">
                  <c:v>68.900000000000006</c:v>
                </c:pt>
                <c:pt idx="52">
                  <c:v>68.900000000000006</c:v>
                </c:pt>
                <c:pt idx="53">
                  <c:v>68.900000000000006</c:v>
                </c:pt>
                <c:pt idx="54">
                  <c:v>68.900000000000006</c:v>
                </c:pt>
                <c:pt idx="55">
                  <c:v>68.900000000000006</c:v>
                </c:pt>
                <c:pt idx="56">
                  <c:v>68.900000000000006</c:v>
                </c:pt>
                <c:pt idx="57">
                  <c:v>68.900000000000006</c:v>
                </c:pt>
                <c:pt idx="58">
                  <c:v>68.900000000000006</c:v>
                </c:pt>
                <c:pt idx="59">
                  <c:v>66.28</c:v>
                </c:pt>
                <c:pt idx="60">
                  <c:v>66.28</c:v>
                </c:pt>
                <c:pt idx="61">
                  <c:v>66.28</c:v>
                </c:pt>
                <c:pt idx="62">
                  <c:v>66.28</c:v>
                </c:pt>
                <c:pt idx="63">
                  <c:v>66.28</c:v>
                </c:pt>
                <c:pt idx="64">
                  <c:v>66.28</c:v>
                </c:pt>
                <c:pt idx="65">
                  <c:v>66.28</c:v>
                </c:pt>
                <c:pt idx="66">
                  <c:v>66.28</c:v>
                </c:pt>
                <c:pt idx="67">
                  <c:v>66.28</c:v>
                </c:pt>
                <c:pt idx="68">
                  <c:v>66.28</c:v>
                </c:pt>
                <c:pt idx="69">
                  <c:v>62.379999999999995</c:v>
                </c:pt>
                <c:pt idx="70">
                  <c:v>62.379999999999995</c:v>
                </c:pt>
                <c:pt idx="71">
                  <c:v>62.379999999999995</c:v>
                </c:pt>
                <c:pt idx="72">
                  <c:v>62.379999999999995</c:v>
                </c:pt>
                <c:pt idx="73">
                  <c:v>62.379999999999995</c:v>
                </c:pt>
                <c:pt idx="74">
                  <c:v>62.379999999999995</c:v>
                </c:pt>
                <c:pt idx="75">
                  <c:v>62.379999999999995</c:v>
                </c:pt>
                <c:pt idx="76">
                  <c:v>62.379999999999995</c:v>
                </c:pt>
                <c:pt idx="77">
                  <c:v>62.379999999999995</c:v>
                </c:pt>
                <c:pt idx="78">
                  <c:v>62.379999999999995</c:v>
                </c:pt>
                <c:pt idx="79">
                  <c:v>62.379999999999995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8A-4C74-B82D-B1A9D4B9199E}"/>
            </c:ext>
          </c:extLst>
        </c:ser>
        <c:ser>
          <c:idx val="1"/>
          <c:order val="1"/>
          <c:tx>
            <c:strRef>
              <c:f>年齢別身長と体重!$AC$10</c:f>
              <c:strCache>
                <c:ptCount val="1"/>
                <c:pt idx="0">
                  <c:v>女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年齢別身長と体重!$S$12:$S$91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年齢別身長と体重!$AH$12:$AH$91</c:f>
              <c:numCache>
                <c:formatCode>#,##0.0;[Red]\-#,##0.0</c:formatCode>
                <c:ptCount val="80"/>
                <c:pt idx="0">
                  <c:v>9.9</c:v>
                </c:pt>
                <c:pt idx="1">
                  <c:v>12.1</c:v>
                </c:pt>
                <c:pt idx="2">
                  <c:v>13.959999999999999</c:v>
                </c:pt>
                <c:pt idx="3">
                  <c:v>15.8</c:v>
                </c:pt>
                <c:pt idx="4">
                  <c:v>17.919999999999998</c:v>
                </c:pt>
                <c:pt idx="5">
                  <c:v>20.54</c:v>
                </c:pt>
                <c:pt idx="6">
                  <c:v>22.740000000000002</c:v>
                </c:pt>
                <c:pt idx="7">
                  <c:v>25.400000000000002</c:v>
                </c:pt>
                <c:pt idx="8">
                  <c:v>30.159999999999997</c:v>
                </c:pt>
                <c:pt idx="9">
                  <c:v>32.479999999999997</c:v>
                </c:pt>
                <c:pt idx="10">
                  <c:v>37.44</c:v>
                </c:pt>
                <c:pt idx="11">
                  <c:v>41.96</c:v>
                </c:pt>
                <c:pt idx="12">
                  <c:v>44.92</c:v>
                </c:pt>
                <c:pt idx="13">
                  <c:v>47.84</c:v>
                </c:pt>
                <c:pt idx="14">
                  <c:v>48.480000000000004</c:v>
                </c:pt>
                <c:pt idx="15">
                  <c:v>51.2</c:v>
                </c:pt>
                <c:pt idx="16">
                  <c:v>51.08</c:v>
                </c:pt>
                <c:pt idx="17">
                  <c:v>50.980000000000004</c:v>
                </c:pt>
                <c:pt idx="18">
                  <c:v>50.120000000000005</c:v>
                </c:pt>
                <c:pt idx="19">
                  <c:v>51.6</c:v>
                </c:pt>
                <c:pt idx="20">
                  <c:v>50.88</c:v>
                </c:pt>
                <c:pt idx="21">
                  <c:v>51.06</c:v>
                </c:pt>
                <c:pt idx="22">
                  <c:v>51.820000000000007</c:v>
                </c:pt>
                <c:pt idx="23">
                  <c:v>51.879999999999995</c:v>
                </c:pt>
                <c:pt idx="24">
                  <c:v>53.38000000000001</c:v>
                </c:pt>
                <c:pt idx="25">
                  <c:v>52.9</c:v>
                </c:pt>
                <c:pt idx="26">
                  <c:v>52.9</c:v>
                </c:pt>
                <c:pt idx="27">
                  <c:v>52.9</c:v>
                </c:pt>
                <c:pt idx="28">
                  <c:v>52.9</c:v>
                </c:pt>
                <c:pt idx="29">
                  <c:v>53.48</c:v>
                </c:pt>
                <c:pt idx="30">
                  <c:v>53.48</c:v>
                </c:pt>
                <c:pt idx="31">
                  <c:v>53.48</c:v>
                </c:pt>
                <c:pt idx="32">
                  <c:v>53.48</c:v>
                </c:pt>
                <c:pt idx="33">
                  <c:v>53.48</c:v>
                </c:pt>
                <c:pt idx="34">
                  <c:v>53.48</c:v>
                </c:pt>
                <c:pt idx="35">
                  <c:v>53.48</c:v>
                </c:pt>
                <c:pt idx="36">
                  <c:v>53.48</c:v>
                </c:pt>
                <c:pt idx="37">
                  <c:v>53.48</c:v>
                </c:pt>
                <c:pt idx="38">
                  <c:v>53.48</c:v>
                </c:pt>
                <c:pt idx="39">
                  <c:v>55.120000000000005</c:v>
                </c:pt>
                <c:pt idx="40">
                  <c:v>55.120000000000005</c:v>
                </c:pt>
                <c:pt idx="41">
                  <c:v>55.120000000000005</c:v>
                </c:pt>
                <c:pt idx="42">
                  <c:v>55.120000000000005</c:v>
                </c:pt>
                <c:pt idx="43">
                  <c:v>55.120000000000005</c:v>
                </c:pt>
                <c:pt idx="44">
                  <c:v>55.120000000000005</c:v>
                </c:pt>
                <c:pt idx="45">
                  <c:v>55.120000000000005</c:v>
                </c:pt>
                <c:pt idx="46">
                  <c:v>55.120000000000005</c:v>
                </c:pt>
                <c:pt idx="47">
                  <c:v>55.120000000000005</c:v>
                </c:pt>
                <c:pt idx="48">
                  <c:v>55.120000000000005</c:v>
                </c:pt>
                <c:pt idx="49">
                  <c:v>55.160000000000004</c:v>
                </c:pt>
                <c:pt idx="50">
                  <c:v>55.160000000000004</c:v>
                </c:pt>
                <c:pt idx="51">
                  <c:v>55.160000000000004</c:v>
                </c:pt>
                <c:pt idx="52">
                  <c:v>55.160000000000004</c:v>
                </c:pt>
                <c:pt idx="53">
                  <c:v>55.160000000000004</c:v>
                </c:pt>
                <c:pt idx="54">
                  <c:v>55.160000000000004</c:v>
                </c:pt>
                <c:pt idx="55">
                  <c:v>55.160000000000004</c:v>
                </c:pt>
                <c:pt idx="56">
                  <c:v>55.160000000000004</c:v>
                </c:pt>
                <c:pt idx="57">
                  <c:v>55.160000000000004</c:v>
                </c:pt>
                <c:pt idx="58">
                  <c:v>55.160000000000004</c:v>
                </c:pt>
                <c:pt idx="59">
                  <c:v>53.4</c:v>
                </c:pt>
                <c:pt idx="60">
                  <c:v>53.4</c:v>
                </c:pt>
                <c:pt idx="61">
                  <c:v>53.4</c:v>
                </c:pt>
                <c:pt idx="62">
                  <c:v>53.4</c:v>
                </c:pt>
                <c:pt idx="63">
                  <c:v>53.4</c:v>
                </c:pt>
                <c:pt idx="64">
                  <c:v>53.4</c:v>
                </c:pt>
                <c:pt idx="65">
                  <c:v>53.4</c:v>
                </c:pt>
                <c:pt idx="66">
                  <c:v>53.4</c:v>
                </c:pt>
                <c:pt idx="67">
                  <c:v>53.4</c:v>
                </c:pt>
                <c:pt idx="68">
                  <c:v>53.4</c:v>
                </c:pt>
                <c:pt idx="69">
                  <c:v>50.32</c:v>
                </c:pt>
                <c:pt idx="70">
                  <c:v>50.32</c:v>
                </c:pt>
                <c:pt idx="71">
                  <c:v>50.32</c:v>
                </c:pt>
                <c:pt idx="72">
                  <c:v>50.32</c:v>
                </c:pt>
                <c:pt idx="73">
                  <c:v>50.32</c:v>
                </c:pt>
                <c:pt idx="74">
                  <c:v>50.32</c:v>
                </c:pt>
                <c:pt idx="75">
                  <c:v>50.32</c:v>
                </c:pt>
                <c:pt idx="76">
                  <c:v>50.32</c:v>
                </c:pt>
                <c:pt idx="77">
                  <c:v>50.32</c:v>
                </c:pt>
                <c:pt idx="78">
                  <c:v>50.32</c:v>
                </c:pt>
                <c:pt idx="79">
                  <c:v>50.32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8A-4C74-B82D-B1A9D4B9199E}"/>
            </c:ext>
          </c:extLst>
        </c:ser>
        <c:ser>
          <c:idx val="2"/>
          <c:order val="2"/>
          <c:tx>
            <c:strRef>
              <c:f>年齢別身長と体重!$BP$10</c:f>
              <c:strCache>
                <c:ptCount val="1"/>
                <c:pt idx="0">
                  <c:v>理論値 男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年齢別身長と体重!$BN$11:$BN$90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年齢別身長と体重!$BP$11:$BP$90</c:f>
              <c:numCache>
                <c:formatCode>0.000</c:formatCode>
                <c:ptCount val="80"/>
                <c:pt idx="0">
                  <c:v>10.4</c:v>
                </c:pt>
                <c:pt idx="1">
                  <c:v>12.206177215189873</c:v>
                </c:pt>
                <c:pt idx="2">
                  <c:v>14.266814225641586</c:v>
                </c:pt>
                <c:pt idx="3">
                  <c:v>16.596364251805472</c:v>
                </c:pt>
                <c:pt idx="4">
                  <c:v>19.202207406908695</c:v>
                </c:pt>
                <c:pt idx="5">
                  <c:v>22.082031997444595</c:v>
                </c:pt>
                <c:pt idx="6">
                  <c:v>25.221289053077658</c:v>
                </c:pt>
                <c:pt idx="7">
                  <c:v>28.591170181280095</c:v>
                </c:pt>
                <c:pt idx="8">
                  <c:v>32.14764157721585</c:v>
                </c:pt>
                <c:pt idx="9">
                  <c:v>35.8320534734478</c:v>
                </c:pt>
                <c:pt idx="10">
                  <c:v>39.573675840334552</c:v>
                </c:pt>
                <c:pt idx="11">
                  <c:v>43.294173083000004</c:v>
                </c:pt>
                <c:pt idx="12">
                  <c:v>46.913579642358165</c:v>
                </c:pt>
                <c:pt idx="13">
                  <c:v>50.356907004389114</c:v>
                </c:pt>
                <c:pt idx="14">
                  <c:v>53.560266445461892</c:v>
                </c:pt>
                <c:pt idx="15">
                  <c:v>56.47545095105049</c:v>
                </c:pt>
                <c:pt idx="16">
                  <c:v>59.072285644288108</c:v>
                </c:pt>
                <c:pt idx="17">
                  <c:v>61.338598616418665</c:v>
                </c:pt>
                <c:pt idx="18">
                  <c:v>63.278185021867216</c:v>
                </c:pt>
                <c:pt idx="19">
                  <c:v>64.907470465334157</c:v>
                </c:pt>
                <c:pt idx="20">
                  <c:v>66.251661716771608</c:v>
                </c:pt>
                <c:pt idx="21">
                  <c:v>67.341046976199564</c:v>
                </c:pt>
                <c:pt idx="22">
                  <c:v>68.207875174586889</c:v>
                </c:pt>
                <c:pt idx="23">
                  <c:v>68.884003469923613</c:v>
                </c:pt>
                <c:pt idx="24">
                  <c:v>69.399316385254025</c:v>
                </c:pt>
                <c:pt idx="25">
                  <c:v>69.780808885265699</c:v>
                </c:pt>
                <c:pt idx="26">
                  <c:v>70.052180115108627</c:v>
                </c:pt>
                <c:pt idx="27">
                  <c:v>70.233783550466555</c:v>
                </c:pt>
                <c:pt idx="28">
                  <c:v>70.342801987607686</c:v>
                </c:pt>
                <c:pt idx="29">
                  <c:v>70.393546695322186</c:v>
                </c:pt>
                <c:pt idx="30">
                  <c:v>70.39781002952688</c:v>
                </c:pt>
                <c:pt idx="31">
                  <c:v>70.365225692074816</c:v>
                </c:pt>
                <c:pt idx="32">
                  <c:v>70.303609520113781</c:v>
                </c:pt>
                <c:pt idx="33">
                  <c:v>70.219266739404674</c:v>
                </c:pt>
                <c:pt idx="34">
                  <c:v>70.117260133047324</c:v>
                </c:pt>
                <c:pt idx="35">
                  <c:v>70.001638766945447</c:v>
                </c:pt>
                <c:pt idx="36">
                  <c:v>69.875629808985522</c:v>
                </c:pt>
                <c:pt idx="37">
                  <c:v>69.741797377596725</c:v>
                </c:pt>
                <c:pt idx="38">
                  <c:v>69.602172829460727</c:v>
                </c:pt>
                <c:pt idx="39">
                  <c:v>69.458360835083681</c:v>
                </c:pt>
                <c:pt idx="40">
                  <c:v>69.311625247865649</c:v>
                </c:pt>
                <c:pt idx="41">
                  <c:v>69.162958304594937</c:v>
                </c:pt>
                <c:pt idx="42">
                  <c:v>69.013136196004254</c:v>
                </c:pt>
                <c:pt idx="43">
                  <c:v>68.86276356657973</c:v>
                </c:pt>
                <c:pt idx="44">
                  <c:v>68.712309068676518</c:v>
                </c:pt>
                <c:pt idx="45">
                  <c:v>68.562133717074033</c:v>
                </c:pt>
                <c:pt idx="46">
                  <c:v>68.41251346745301</c:v>
                </c:pt>
                <c:pt idx="47">
                  <c:v>68.263657172276993</c:v>
                </c:pt>
                <c:pt idx="48">
                  <c:v>68.115720844455652</c:v>
                </c:pt>
                <c:pt idx="49">
                  <c:v>67.968818976529874</c:v>
                </c:pt>
                <c:pt idx="50">
                  <c:v>67.823033514659102</c:v>
                </c:pt>
                <c:pt idx="51">
                  <c:v>67.678420966660127</c:v>
                </c:pt>
                <c:pt idx="52">
                  <c:v>67.535018026699646</c:v>
                </c:pt>
                <c:pt idx="53">
                  <c:v>67.392846021671772</c:v>
                </c:pt>
                <c:pt idx="54">
                  <c:v>67.251914422185507</c:v>
                </c:pt>
                <c:pt idx="55">
                  <c:v>67.112223611458134</c:v>
                </c:pt>
                <c:pt idx="56">
                  <c:v>66.973767065812225</c:v>
                </c:pt>
                <c:pt idx="57">
                  <c:v>66.836533068915543</c:v>
                </c:pt>
                <c:pt idx="58">
                  <c:v>66.700506056776874</c:v>
                </c:pt>
                <c:pt idx="59">
                  <c:v>66.565667670518934</c:v>
                </c:pt>
                <c:pt idx="60">
                  <c:v>66.431997578053711</c:v>
                </c:pt>
                <c:pt idx="61">
                  <c:v>66.299474113151632</c:v>
                </c:pt>
                <c:pt idx="62">
                  <c:v>66.168074770358743</c:v>
                </c:pt>
                <c:pt idx="63">
                  <c:v>66.037776586244718</c:v>
                </c:pt>
                <c:pt idx="64">
                  <c:v>65.908556431135381</c:v>
                </c:pt>
                <c:pt idx="65">
                  <c:v>65.780391230459514</c:v>
                </c:pt>
                <c:pt idx="66">
                  <c:v>65.653258130853203</c:v>
                </c:pt>
                <c:pt idx="67">
                  <c:v>65.527134623001658</c:v>
                </c:pt>
                <c:pt idx="68">
                  <c:v>65.401998630690031</c:v>
                </c:pt>
                <c:pt idx="69">
                  <c:v>65.277828573545236</c:v>
                </c:pt>
                <c:pt idx="70">
                  <c:v>65.154603409373692</c:v>
                </c:pt>
                <c:pt idx="71">
                  <c:v>65.03230266075046</c:v>
                </c:pt>
                <c:pt idx="72">
                  <c:v>64.910906429525227</c:v>
                </c:pt>
                <c:pt idx="73">
                  <c:v>64.790395402126705</c:v>
                </c:pt>
                <c:pt idx="74">
                  <c:v>64.670750847926783</c:v>
                </c:pt>
                <c:pt idx="75">
                  <c:v>64.551954612435154</c:v>
                </c:pt>
                <c:pt idx="76">
                  <c:v>64.433989106707457</c:v>
                </c:pt>
                <c:pt idx="77">
                  <c:v>64.31683729404368</c:v>
                </c:pt>
                <c:pt idx="78">
                  <c:v>64.200482674811937</c:v>
                </c:pt>
                <c:pt idx="79">
                  <c:v>64.084909270042544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8A-4C74-B82D-B1A9D4B9199E}"/>
            </c:ext>
          </c:extLst>
        </c:ser>
        <c:ser>
          <c:idx val="3"/>
          <c:order val="3"/>
          <c:tx>
            <c:strRef>
              <c:f>年齢別身長と体重!$BX$10</c:f>
              <c:strCache>
                <c:ptCount val="1"/>
                <c:pt idx="0">
                  <c:v>理論値 女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年齢別身長と体重!$BN$11:$BN$91</c:f>
              <c:numCache>
                <c:formatCode>General</c:formatCode>
                <c:ptCount val="8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</c:numCache>
            </c:numRef>
          </c:xVal>
          <c:yVal>
            <c:numRef>
              <c:f>年齢別身長と体重!$BX$11:$BX$91</c:f>
              <c:numCache>
                <c:formatCode>0.000</c:formatCode>
                <c:ptCount val="81"/>
                <c:pt idx="0">
                  <c:v>9.9</c:v>
                </c:pt>
                <c:pt idx="1">
                  <c:v>11.819752773375594</c:v>
                </c:pt>
                <c:pt idx="2">
                  <c:v>14.023876220603395</c:v>
                </c:pt>
                <c:pt idx="3">
                  <c:v>16.519129112208606</c:v>
                </c:pt>
                <c:pt idx="4">
                  <c:v>19.297896133229429</c:v>
                </c:pt>
                <c:pt idx="5">
                  <c:v>22.334350943854428</c:v>
                </c:pt>
                <c:pt idx="6">
                  <c:v>25.581896454813148</c:v>
                </c:pt>
                <c:pt idx="7">
                  <c:v>28.973020579770555</c:v>
                </c:pt>
                <c:pt idx="8">
                  <c:v>32.42249766038146</c:v>
                </c:pt>
                <c:pt idx="9">
                  <c:v>35.834204676717881</c:v>
                </c:pt>
                <c:pt idx="10">
                  <c:v>39.110784588551034</c:v>
                </c:pt>
                <c:pt idx="11">
                  <c:v>42.164332375832203</c:v>
                </c:pt>
                <c:pt idx="12">
                  <c:v>44.925715419859507</c:v>
                </c:pt>
                <c:pt idx="13">
                  <c:v>47.35043480643953</c:v>
                </c:pt>
                <c:pt idx="14">
                  <c:v>49.420019550282518</c:v>
                </c:pt>
                <c:pt idx="15">
                  <c:v>51.139314195709254</c:v>
                </c:pt>
                <c:pt idx="16">
                  <c:v>52.531048944983276</c:v>
                </c:pt>
                <c:pt idx="17">
                  <c:v>53.629419520963275</c:v>
                </c:pt>
                <c:pt idx="18">
                  <c:v>54.47411318035568</c:v>
                </c:pt>
                <c:pt idx="19">
                  <c:v>55.10561671471708</c:v>
                </c:pt>
                <c:pt idx="20">
                  <c:v>55.562055297330232</c:v>
                </c:pt>
                <c:pt idx="21">
                  <c:v>55.877414534376527</c:v>
                </c:pt>
                <c:pt idx="22">
                  <c:v>56.080816785313516</c:v>
                </c:pt>
                <c:pt idx="23">
                  <c:v>56.196498119042232</c:v>
                </c:pt>
                <c:pt idx="24">
                  <c:v>56.244189306173489</c:v>
                </c:pt>
                <c:pt idx="25">
                  <c:v>56.239686575447138</c:v>
                </c:pt>
                <c:pt idx="26">
                  <c:v>56.195474397385645</c:v>
                </c:pt>
                <c:pt idx="27">
                  <c:v>56.121321451172044</c:v>
                </c:pt>
                <c:pt idx="28">
                  <c:v>56.024811125299607</c:v>
                </c:pt>
                <c:pt idx="29">
                  <c:v>55.911792831184556</c:v>
                </c:pt>
                <c:pt idx="30">
                  <c:v>55.786754459962964</c:v>
                </c:pt>
                <c:pt idx="31">
                  <c:v>55.653123300295199</c:v>
                </c:pt>
                <c:pt idx="32">
                  <c:v>55.513505477397224</c:v>
                </c:pt>
                <c:pt idx="33">
                  <c:v>55.369874359686378</c:v>
                </c:pt>
                <c:pt idx="34">
                  <c:v>55.223717588164227</c:v>
                </c:pt>
                <c:pt idx="35">
                  <c:v>55.076151105814965</c:v>
                </c:pt>
                <c:pt idx="36">
                  <c:v>54.928007178434513</c:v>
                </c:pt>
                <c:pt idx="37">
                  <c:v>54.779902093919986</c:v>
                </c:pt>
                <c:pt idx="38">
                  <c:v>54.632288084946886</c:v>
                </c:pt>
                <c:pt idx="39">
                  <c:v>54.48549306197188</c:v>
                </c:pt>
                <c:pt idx="40">
                  <c:v>54.339750961899782</c:v>
                </c:pt>
                <c:pt idx="41">
                  <c:v>54.195224891947291</c:v>
                </c:pt>
                <c:pt idx="42">
                  <c:v>54.052024753733967</c:v>
                </c:pt>
                <c:pt idx="43">
                  <c:v>53.910220645559249</c:v>
                </c:pt>
                <c:pt idx="44">
                  <c:v>53.769853039920505</c:v>
                </c:pt>
                <c:pt idx="45">
                  <c:v>53.630940500588494</c:v>
                </c:pt>
                <c:pt idx="46">
                  <c:v>53.493485524214378</c:v>
                </c:pt>
                <c:pt idx="47">
                  <c:v>53.357478953631315</c:v>
                </c:pt>
                <c:pt idx="48">
                  <c:v>53.222903304336519</c:v>
                </c:pt>
                <c:pt idx="49">
                  <c:v>53.089735264731544</c:v>
                </c:pt>
                <c:pt idx="50">
                  <c:v>52.957947568826917</c:v>
                </c:pt>
                <c:pt idx="51">
                  <c:v>52.827510392846662</c:v>
                </c:pt>
                <c:pt idx="52">
                  <c:v>52.698392391078229</c:v>
                </c:pt>
                <c:pt idx="53">
                  <c:v>52.570561458774947</c:v>
                </c:pt>
                <c:pt idx="54">
                  <c:v>52.443985288914966</c:v>
                </c:pt>
                <c:pt idx="55">
                  <c:v>52.318631773607947</c:v>
                </c:pt>
                <c:pt idx="56">
                  <c:v>52.194469288737636</c:v>
                </c:pt>
                <c:pt idx="57">
                  <c:v>52.071466891131621</c:v>
                </c:pt>
                <c:pt idx="58">
                  <c:v>51.949594450469775</c:v>
                </c:pt>
                <c:pt idx="59">
                  <c:v>51.828822732753444</c:v>
                </c:pt>
                <c:pt idx="60">
                  <c:v>51.709123448056978</c:v>
                </c:pt>
                <c:pt idx="61">
                  <c:v>51.590469272164498</c:v>
                </c:pt>
                <c:pt idx="62">
                  <c:v>51.472833849325319</c:v>
                </c:pt>
                <c:pt idx="63">
                  <c:v>51.356191781561307</c:v>
                </c:pt>
                <c:pt idx="64">
                  <c:v>51.240518608594257</c:v>
                </c:pt>
                <c:pt idx="65">
                  <c:v>51.125790781426282</c:v>
                </c:pt>
                <c:pt idx="66">
                  <c:v>51.011985631822995</c:v>
                </c:pt>
                <c:pt idx="67">
                  <c:v>50.899081339357203</c:v>
                </c:pt>
                <c:pt idx="68">
                  <c:v>50.787056897224403</c:v>
                </c:pt>
                <c:pt idx="69">
                  <c:v>50.675892077705257</c:v>
                </c:pt>
                <c:pt idx="70">
                  <c:v>50.565567397898292</c:v>
                </c:pt>
                <c:pt idx="71">
                  <c:v>50.456064086157276</c:v>
                </c:pt>
                <c:pt idx="72">
                  <c:v>50.347364049527734</c:v>
                </c:pt>
                <c:pt idx="73">
                  <c:v>50.239449842372778</c:v>
                </c:pt>
                <c:pt idx="74">
                  <c:v>50.132304636302358</c:v>
                </c:pt>
                <c:pt idx="75">
                  <c:v>50.025912191464094</c:v>
                </c:pt>
                <c:pt idx="76">
                  <c:v>49.920256829213962</c:v>
                </c:pt>
                <c:pt idx="77">
                  <c:v>49.815323406156445</c:v>
                </c:pt>
                <c:pt idx="78">
                  <c:v>49.711097289524204</c:v>
                </c:pt>
                <c:pt idx="79">
                  <c:v>49.607564333853986</c:v>
                </c:pt>
                <c:pt idx="80">
                  <c:v>49.50471085890689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8A-4C74-B82D-B1A9D4B91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164792"/>
        <c:axId val="415167672"/>
      </c:scatterChart>
      <c:valAx>
        <c:axId val="415164792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7672"/>
        <c:crosses val="autoZero"/>
        <c:crossBetween val="midCat"/>
        <c:majorUnit val="10"/>
      </c:valAx>
      <c:valAx>
        <c:axId val="41516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15164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耐久消費財の普及率（</a:t>
            </a:r>
            <a:r>
              <a:rPr lang="en-US" altLang="ja-JP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1960</a:t>
            </a:r>
            <a:r>
              <a:rPr lang="ja-JP" altLang="en-US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～</a:t>
            </a:r>
            <a:r>
              <a:rPr lang="en-US" altLang="ja-JP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2018</a:t>
            </a:r>
            <a:r>
              <a:rPr lang="ja-JP" altLang="en-US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年</a:t>
            </a:r>
            <a:r>
              <a:rPr lang="en-US" altLang="ja-JP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</a:p>
          <a:p>
            <a:pPr>
              <a:defRPr sz="1200"/>
            </a:pPr>
            <a:r>
              <a:rPr lang="ja-JP" altLang="en-US" sz="10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内閣部消費動向調査より抜粋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7"/>
          <c:order val="0"/>
          <c:tx>
            <c:strRef>
              <c:f>普耐久消費財の及率!$L$4:$L$7</c:f>
              <c:strCache>
                <c:ptCount val="4"/>
                <c:pt idx="0">
                  <c:v>ルームエアコン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普耐久消費財の及率!$D$8:$D$66</c:f>
              <c:strCach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strCache>
            </c:strRef>
          </c:xVal>
          <c:yVal>
            <c:numRef>
              <c:f>普耐久消費財の及率!$L$8:$L$66</c:f>
              <c:numCache>
                <c:formatCode>0.0_);[Red]\(0.0\)</c:formatCode>
                <c:ptCount val="59"/>
                <c:pt idx="0">
                  <c:v>0</c:v>
                </c:pt>
                <c:pt idx="1">
                  <c:v>0.4</c:v>
                </c:pt>
                <c:pt idx="2">
                  <c:v>0.7</c:v>
                </c:pt>
                <c:pt idx="3">
                  <c:v>1.3</c:v>
                </c:pt>
                <c:pt idx="4">
                  <c:v>1.7</c:v>
                </c:pt>
                <c:pt idx="5">
                  <c:v>2</c:v>
                </c:pt>
                <c:pt idx="6">
                  <c:v>2</c:v>
                </c:pt>
                <c:pt idx="7">
                  <c:v>2.8</c:v>
                </c:pt>
                <c:pt idx="8">
                  <c:v>3.9</c:v>
                </c:pt>
                <c:pt idx="9">
                  <c:v>4.7</c:v>
                </c:pt>
                <c:pt idx="10">
                  <c:v>5.9</c:v>
                </c:pt>
                <c:pt idx="11">
                  <c:v>7.7</c:v>
                </c:pt>
                <c:pt idx="12">
                  <c:v>9.3000000000000007</c:v>
                </c:pt>
                <c:pt idx="13">
                  <c:v>12.9</c:v>
                </c:pt>
                <c:pt idx="14">
                  <c:v>12.4</c:v>
                </c:pt>
                <c:pt idx="15">
                  <c:v>17.2</c:v>
                </c:pt>
                <c:pt idx="16">
                  <c:v>19.5</c:v>
                </c:pt>
                <c:pt idx="17">
                  <c:v>25.7</c:v>
                </c:pt>
                <c:pt idx="18">
                  <c:v>29.9</c:v>
                </c:pt>
                <c:pt idx="19">
                  <c:v>35.5</c:v>
                </c:pt>
                <c:pt idx="20">
                  <c:v>39.200000000000003</c:v>
                </c:pt>
                <c:pt idx="21">
                  <c:v>41.2</c:v>
                </c:pt>
                <c:pt idx="22">
                  <c:v>42.2</c:v>
                </c:pt>
                <c:pt idx="23">
                  <c:v>49.6</c:v>
                </c:pt>
                <c:pt idx="24">
                  <c:v>49.3</c:v>
                </c:pt>
                <c:pt idx="25">
                  <c:v>52.3</c:v>
                </c:pt>
                <c:pt idx="26">
                  <c:v>54.6</c:v>
                </c:pt>
                <c:pt idx="27">
                  <c:v>57</c:v>
                </c:pt>
                <c:pt idx="28">
                  <c:v>59.3</c:v>
                </c:pt>
                <c:pt idx="29">
                  <c:v>63.3</c:v>
                </c:pt>
                <c:pt idx="30">
                  <c:v>63.7</c:v>
                </c:pt>
                <c:pt idx="31">
                  <c:v>68.099999999999994</c:v>
                </c:pt>
                <c:pt idx="32">
                  <c:v>69.8</c:v>
                </c:pt>
                <c:pt idx="33">
                  <c:v>72.3</c:v>
                </c:pt>
                <c:pt idx="34">
                  <c:v>74.2</c:v>
                </c:pt>
                <c:pt idx="35">
                  <c:v>77.2</c:v>
                </c:pt>
                <c:pt idx="36">
                  <c:v>77.2</c:v>
                </c:pt>
                <c:pt idx="37">
                  <c:v>79.3</c:v>
                </c:pt>
                <c:pt idx="38">
                  <c:v>81.900000000000006</c:v>
                </c:pt>
                <c:pt idx="39">
                  <c:v>84.4</c:v>
                </c:pt>
                <c:pt idx="40">
                  <c:v>86.2</c:v>
                </c:pt>
                <c:pt idx="41">
                  <c:v>86.2</c:v>
                </c:pt>
                <c:pt idx="42">
                  <c:v>87.2</c:v>
                </c:pt>
                <c:pt idx="43">
                  <c:v>88.8</c:v>
                </c:pt>
                <c:pt idx="44">
                  <c:v>87.1</c:v>
                </c:pt>
                <c:pt idx="45">
                  <c:v>87</c:v>
                </c:pt>
                <c:pt idx="46">
                  <c:v>88.2</c:v>
                </c:pt>
                <c:pt idx="47">
                  <c:v>88.6</c:v>
                </c:pt>
                <c:pt idx="48">
                  <c:v>89</c:v>
                </c:pt>
                <c:pt idx="49">
                  <c:v>87.9</c:v>
                </c:pt>
                <c:pt idx="50">
                  <c:v>89</c:v>
                </c:pt>
                <c:pt idx="51">
                  <c:v>89.2</c:v>
                </c:pt>
                <c:pt idx="52">
                  <c:v>90</c:v>
                </c:pt>
                <c:pt idx="53">
                  <c:v>90.5</c:v>
                </c:pt>
                <c:pt idx="54">
                  <c:v>90.6</c:v>
                </c:pt>
                <c:pt idx="55">
                  <c:v>91.2</c:v>
                </c:pt>
                <c:pt idx="56">
                  <c:v>92.5</c:v>
                </c:pt>
                <c:pt idx="57">
                  <c:v>91.1</c:v>
                </c:pt>
                <c:pt idx="58">
                  <c:v>91.1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39-4D9D-A639-EF98BB752767}"/>
            </c:ext>
          </c:extLst>
        </c:ser>
        <c:ser>
          <c:idx val="9"/>
          <c:order val="1"/>
          <c:tx>
            <c:strRef>
              <c:f>普耐久消費財の及率!$N$4:$N$7</c:f>
              <c:strCache>
                <c:ptCount val="4"/>
                <c:pt idx="0">
                  <c:v>カラーテレビ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普耐久消費財の及率!$D$8:$D$66</c:f>
              <c:strCach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strCache>
            </c:strRef>
          </c:xVal>
          <c:yVal>
            <c:numRef>
              <c:f>普耐久消費財の及率!$N$8:$N$66</c:f>
              <c:numCache>
                <c:formatCode>0.0_);[Red]\(0.0\)</c:formatCode>
                <c:ptCount val="59"/>
                <c:pt idx="6">
                  <c:v>0.3</c:v>
                </c:pt>
                <c:pt idx="7">
                  <c:v>1.6</c:v>
                </c:pt>
                <c:pt idx="8">
                  <c:v>5.4</c:v>
                </c:pt>
                <c:pt idx="9">
                  <c:v>13.9</c:v>
                </c:pt>
                <c:pt idx="10">
                  <c:v>26.3</c:v>
                </c:pt>
                <c:pt idx="11">
                  <c:v>42.3</c:v>
                </c:pt>
                <c:pt idx="12">
                  <c:v>61.1</c:v>
                </c:pt>
                <c:pt idx="13">
                  <c:v>75.8</c:v>
                </c:pt>
                <c:pt idx="14">
                  <c:v>85.9</c:v>
                </c:pt>
                <c:pt idx="15">
                  <c:v>90.3</c:v>
                </c:pt>
                <c:pt idx="16">
                  <c:v>93.7</c:v>
                </c:pt>
                <c:pt idx="17">
                  <c:v>95.4</c:v>
                </c:pt>
                <c:pt idx="18">
                  <c:v>97.7</c:v>
                </c:pt>
                <c:pt idx="19">
                  <c:v>97.8</c:v>
                </c:pt>
                <c:pt idx="20">
                  <c:v>98.2</c:v>
                </c:pt>
                <c:pt idx="21">
                  <c:v>98.5</c:v>
                </c:pt>
                <c:pt idx="22">
                  <c:v>98.9</c:v>
                </c:pt>
                <c:pt idx="23">
                  <c:v>98.8</c:v>
                </c:pt>
                <c:pt idx="24">
                  <c:v>99.2</c:v>
                </c:pt>
                <c:pt idx="25">
                  <c:v>99.1</c:v>
                </c:pt>
                <c:pt idx="26">
                  <c:v>98.9</c:v>
                </c:pt>
                <c:pt idx="27">
                  <c:v>98.7</c:v>
                </c:pt>
                <c:pt idx="28">
                  <c:v>99</c:v>
                </c:pt>
                <c:pt idx="29">
                  <c:v>99.3</c:v>
                </c:pt>
                <c:pt idx="30">
                  <c:v>99.4</c:v>
                </c:pt>
                <c:pt idx="31">
                  <c:v>99.3</c:v>
                </c:pt>
                <c:pt idx="32">
                  <c:v>99</c:v>
                </c:pt>
                <c:pt idx="33">
                  <c:v>99.1</c:v>
                </c:pt>
                <c:pt idx="34">
                  <c:v>99</c:v>
                </c:pt>
                <c:pt idx="35">
                  <c:v>98.9</c:v>
                </c:pt>
                <c:pt idx="36">
                  <c:v>99.1</c:v>
                </c:pt>
                <c:pt idx="37">
                  <c:v>99.2</c:v>
                </c:pt>
                <c:pt idx="38">
                  <c:v>99.2</c:v>
                </c:pt>
                <c:pt idx="39">
                  <c:v>98.9</c:v>
                </c:pt>
                <c:pt idx="40">
                  <c:v>99</c:v>
                </c:pt>
                <c:pt idx="41">
                  <c:v>99.2</c:v>
                </c:pt>
                <c:pt idx="42">
                  <c:v>99.3</c:v>
                </c:pt>
                <c:pt idx="43">
                  <c:v>99.4</c:v>
                </c:pt>
                <c:pt idx="44">
                  <c:v>99</c:v>
                </c:pt>
                <c:pt idx="45">
                  <c:v>99.3</c:v>
                </c:pt>
                <c:pt idx="46">
                  <c:v>99.4</c:v>
                </c:pt>
                <c:pt idx="47">
                  <c:v>99.5</c:v>
                </c:pt>
                <c:pt idx="48">
                  <c:v>99.7</c:v>
                </c:pt>
                <c:pt idx="49">
                  <c:v>99.4</c:v>
                </c:pt>
                <c:pt idx="50">
                  <c:v>99.5</c:v>
                </c:pt>
                <c:pt idx="51">
                  <c:v>99.6</c:v>
                </c:pt>
                <c:pt idx="52">
                  <c:v>99.4</c:v>
                </c:pt>
                <c:pt idx="53">
                  <c:v>99.3</c:v>
                </c:pt>
                <c:pt idx="54">
                  <c:v>96.5</c:v>
                </c:pt>
                <c:pt idx="55">
                  <c:v>97.5</c:v>
                </c:pt>
                <c:pt idx="56">
                  <c:v>98.1</c:v>
                </c:pt>
                <c:pt idx="57">
                  <c:v>96.7</c:v>
                </c:pt>
                <c:pt idx="58">
                  <c:v>96.6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39-4D9D-A639-EF98BB752767}"/>
            </c:ext>
          </c:extLst>
        </c:ser>
        <c:ser>
          <c:idx val="11"/>
          <c:order val="2"/>
          <c:tx>
            <c:strRef>
              <c:f>普耐久消費財の及率!$O$6:$O$7</c:f>
              <c:strCache>
                <c:ptCount val="2"/>
                <c:pt idx="0">
                  <c:v>薄型テレビ（液晶、プラズマ等）　</c:v>
                </c:pt>
              </c:strCache>
            </c:strRef>
          </c:tx>
          <c:spPr>
            <a:ln w="12700" cap="rnd">
              <a:solidFill>
                <a:schemeClr val="accent6">
                  <a:lumMod val="6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普耐久消費財の及率!$D$8:$D$66</c:f>
              <c:strCach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strCache>
            </c:strRef>
          </c:xVal>
          <c:yVal>
            <c:numRef>
              <c:f>普耐久消費財の及率!$O$8:$O$66</c:f>
              <c:numCache>
                <c:formatCode>0.0_);[Red]\(0.0\)</c:formatCode>
                <c:ptCount val="59"/>
                <c:pt idx="45">
                  <c:v>11.5</c:v>
                </c:pt>
                <c:pt idx="46">
                  <c:v>19.8</c:v>
                </c:pt>
                <c:pt idx="47">
                  <c:v>29.4</c:v>
                </c:pt>
                <c:pt idx="48">
                  <c:v>43.9</c:v>
                </c:pt>
                <c:pt idx="49">
                  <c:v>54.9</c:v>
                </c:pt>
                <c:pt idx="50">
                  <c:v>69.2</c:v>
                </c:pt>
                <c:pt idx="51">
                  <c:v>87.9</c:v>
                </c:pt>
                <c:pt idx="52">
                  <c:v>95.2</c:v>
                </c:pt>
                <c:pt idx="53">
                  <c:v>96.4</c:v>
                </c:pt>
                <c:pt idx="54">
                  <c:v>96.5</c:v>
                </c:pt>
                <c:pt idx="55">
                  <c:v>97.5</c:v>
                </c:pt>
                <c:pt idx="56">
                  <c:v>98.1</c:v>
                </c:pt>
                <c:pt idx="57">
                  <c:v>96.7</c:v>
                </c:pt>
                <c:pt idx="58">
                  <c:v>96.6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39-4D9D-A639-EF98BB752767}"/>
            </c:ext>
          </c:extLst>
        </c:ser>
        <c:ser>
          <c:idx val="15"/>
          <c:order val="3"/>
          <c:tx>
            <c:strRef>
              <c:f>普耐久消費財の及率!$S$4:$S$7</c:f>
              <c:strCache>
                <c:ptCount val="4"/>
                <c:pt idx="0">
                  <c:v>パソコン</c:v>
                </c:pt>
              </c:strCache>
            </c:strRef>
          </c:tx>
          <c:spPr>
            <a:ln w="12700" cap="rnd">
              <a:solidFill>
                <a:schemeClr val="accent4">
                  <a:lumMod val="80000"/>
                  <a:lumOff val="2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普耐久消費財の及率!$D$8:$D$66</c:f>
              <c:strCach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strCache>
            </c:strRef>
          </c:xVal>
          <c:yVal>
            <c:numRef>
              <c:f>普耐久消費財の及率!$S$8:$S$66</c:f>
              <c:numCache>
                <c:formatCode>0.0_);[Red]\(0.0\)</c:formatCode>
                <c:ptCount val="59"/>
                <c:pt idx="27">
                  <c:v>11.7</c:v>
                </c:pt>
                <c:pt idx="28">
                  <c:v>9.6999999999999993</c:v>
                </c:pt>
                <c:pt idx="29">
                  <c:v>11.6</c:v>
                </c:pt>
                <c:pt idx="30">
                  <c:v>10.6</c:v>
                </c:pt>
                <c:pt idx="31">
                  <c:v>11.5</c:v>
                </c:pt>
                <c:pt idx="32">
                  <c:v>12.2</c:v>
                </c:pt>
                <c:pt idx="33">
                  <c:v>11.9</c:v>
                </c:pt>
                <c:pt idx="34">
                  <c:v>13.9</c:v>
                </c:pt>
                <c:pt idx="35">
                  <c:v>15.6</c:v>
                </c:pt>
                <c:pt idx="36">
                  <c:v>17.3</c:v>
                </c:pt>
                <c:pt idx="37">
                  <c:v>22.1</c:v>
                </c:pt>
                <c:pt idx="38">
                  <c:v>25.2</c:v>
                </c:pt>
                <c:pt idx="39">
                  <c:v>29.5</c:v>
                </c:pt>
                <c:pt idx="40">
                  <c:v>38.6</c:v>
                </c:pt>
                <c:pt idx="41">
                  <c:v>50.1</c:v>
                </c:pt>
                <c:pt idx="42">
                  <c:v>57.2</c:v>
                </c:pt>
                <c:pt idx="43">
                  <c:v>63.3</c:v>
                </c:pt>
                <c:pt idx="44">
                  <c:v>65.7</c:v>
                </c:pt>
                <c:pt idx="45">
                  <c:v>64.599999999999994</c:v>
                </c:pt>
                <c:pt idx="46">
                  <c:v>68.3</c:v>
                </c:pt>
                <c:pt idx="47">
                  <c:v>71</c:v>
                </c:pt>
                <c:pt idx="48">
                  <c:v>73.099999999999994</c:v>
                </c:pt>
                <c:pt idx="49">
                  <c:v>73.2</c:v>
                </c:pt>
                <c:pt idx="50">
                  <c:v>74.599999999999994</c:v>
                </c:pt>
                <c:pt idx="51">
                  <c:v>76</c:v>
                </c:pt>
                <c:pt idx="52">
                  <c:v>77.3</c:v>
                </c:pt>
                <c:pt idx="53">
                  <c:v>78</c:v>
                </c:pt>
                <c:pt idx="54">
                  <c:v>78.7</c:v>
                </c:pt>
                <c:pt idx="55">
                  <c:v>78</c:v>
                </c:pt>
                <c:pt idx="56">
                  <c:v>79.099999999999994</c:v>
                </c:pt>
                <c:pt idx="57">
                  <c:v>76.7</c:v>
                </c:pt>
                <c:pt idx="58">
                  <c:v>78.400000000000006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39-4D9D-A639-EF98BB752767}"/>
            </c:ext>
          </c:extLst>
        </c:ser>
        <c:ser>
          <c:idx val="18"/>
          <c:order val="4"/>
          <c:tx>
            <c:strRef>
              <c:f>普耐久消費財の及率!$V$4:$V$7</c:f>
              <c:strCache>
                <c:ptCount val="4"/>
                <c:pt idx="0">
                  <c:v>乗用車</c:v>
                </c:pt>
              </c:strCache>
            </c:strRef>
          </c:tx>
          <c:spPr>
            <a:ln w="12700" cap="rnd">
              <a:solidFill>
                <a:schemeClr val="accent1">
                  <a:lumMod val="8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普耐久消費財の及率!$D$8:$D$66</c:f>
              <c:strCach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strCache>
            </c:strRef>
          </c:xVal>
          <c:yVal>
            <c:numRef>
              <c:f>普耐久消費財の及率!$V$8:$V$66</c:f>
              <c:numCache>
                <c:formatCode>0.0_);[Red]\(0.0\)</c:formatCode>
                <c:ptCount val="59"/>
                <c:pt idx="0">
                  <c:v>0</c:v>
                </c:pt>
                <c:pt idx="1">
                  <c:v>2.8</c:v>
                </c:pt>
                <c:pt idx="2">
                  <c:v>5.0999999999999996</c:v>
                </c:pt>
                <c:pt idx="3">
                  <c:v>6.1</c:v>
                </c:pt>
                <c:pt idx="4">
                  <c:v>6</c:v>
                </c:pt>
                <c:pt idx="5">
                  <c:v>9.1999999999999993</c:v>
                </c:pt>
                <c:pt idx="6">
                  <c:v>12.1</c:v>
                </c:pt>
                <c:pt idx="7">
                  <c:v>9.5</c:v>
                </c:pt>
                <c:pt idx="8">
                  <c:v>13.1</c:v>
                </c:pt>
                <c:pt idx="9">
                  <c:v>17.3</c:v>
                </c:pt>
                <c:pt idx="10">
                  <c:v>22.1</c:v>
                </c:pt>
                <c:pt idx="11">
                  <c:v>26.8</c:v>
                </c:pt>
                <c:pt idx="12">
                  <c:v>30.1</c:v>
                </c:pt>
                <c:pt idx="13">
                  <c:v>36.700000000000003</c:v>
                </c:pt>
                <c:pt idx="14">
                  <c:v>39.799999999999997</c:v>
                </c:pt>
                <c:pt idx="15">
                  <c:v>41.2</c:v>
                </c:pt>
                <c:pt idx="16">
                  <c:v>44</c:v>
                </c:pt>
                <c:pt idx="17">
                  <c:v>48.7</c:v>
                </c:pt>
                <c:pt idx="18">
                  <c:v>51.7</c:v>
                </c:pt>
                <c:pt idx="19">
                  <c:v>54.6</c:v>
                </c:pt>
                <c:pt idx="20">
                  <c:v>57.2</c:v>
                </c:pt>
                <c:pt idx="21">
                  <c:v>58.5</c:v>
                </c:pt>
                <c:pt idx="22">
                  <c:v>62</c:v>
                </c:pt>
                <c:pt idx="23">
                  <c:v>62.9</c:v>
                </c:pt>
                <c:pt idx="24">
                  <c:v>64.8</c:v>
                </c:pt>
                <c:pt idx="25">
                  <c:v>67.400000000000006</c:v>
                </c:pt>
                <c:pt idx="26">
                  <c:v>67.400000000000006</c:v>
                </c:pt>
                <c:pt idx="27">
                  <c:v>70.599999999999994</c:v>
                </c:pt>
                <c:pt idx="28">
                  <c:v>71.900000000000006</c:v>
                </c:pt>
                <c:pt idx="29">
                  <c:v>76</c:v>
                </c:pt>
                <c:pt idx="30">
                  <c:v>77.3</c:v>
                </c:pt>
                <c:pt idx="31">
                  <c:v>79.5</c:v>
                </c:pt>
                <c:pt idx="32">
                  <c:v>78.599999999999994</c:v>
                </c:pt>
                <c:pt idx="33">
                  <c:v>80</c:v>
                </c:pt>
                <c:pt idx="34">
                  <c:v>79.7</c:v>
                </c:pt>
                <c:pt idx="35">
                  <c:v>80</c:v>
                </c:pt>
                <c:pt idx="36">
                  <c:v>80.099999999999994</c:v>
                </c:pt>
                <c:pt idx="37">
                  <c:v>82.6</c:v>
                </c:pt>
                <c:pt idx="38">
                  <c:v>83.1</c:v>
                </c:pt>
                <c:pt idx="39">
                  <c:v>82.5</c:v>
                </c:pt>
                <c:pt idx="40">
                  <c:v>83.6</c:v>
                </c:pt>
                <c:pt idx="41">
                  <c:v>85.3</c:v>
                </c:pt>
                <c:pt idx="42">
                  <c:v>84.4</c:v>
                </c:pt>
                <c:pt idx="43">
                  <c:v>86.4</c:v>
                </c:pt>
                <c:pt idx="44">
                  <c:v>86</c:v>
                </c:pt>
                <c:pt idx="45">
                  <c:v>81.599999999999994</c:v>
                </c:pt>
                <c:pt idx="46">
                  <c:v>83.9</c:v>
                </c:pt>
                <c:pt idx="47">
                  <c:v>83.9</c:v>
                </c:pt>
                <c:pt idx="48">
                  <c:v>85.1</c:v>
                </c:pt>
                <c:pt idx="49">
                  <c:v>83.2</c:v>
                </c:pt>
                <c:pt idx="50">
                  <c:v>83.3</c:v>
                </c:pt>
                <c:pt idx="51">
                  <c:v>82.7</c:v>
                </c:pt>
                <c:pt idx="52">
                  <c:v>84.2</c:v>
                </c:pt>
                <c:pt idx="53">
                  <c:v>84.1</c:v>
                </c:pt>
                <c:pt idx="54">
                  <c:v>81</c:v>
                </c:pt>
                <c:pt idx="55">
                  <c:v>80.099999999999994</c:v>
                </c:pt>
                <c:pt idx="56">
                  <c:v>81.8</c:v>
                </c:pt>
                <c:pt idx="57">
                  <c:v>79.099999999999994</c:v>
                </c:pt>
                <c:pt idx="58">
                  <c:v>79.900000000000006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39-4D9D-A639-EF98BB752767}"/>
            </c:ext>
          </c:extLst>
        </c:ser>
        <c:ser>
          <c:idx val="0"/>
          <c:order val="5"/>
          <c:tx>
            <c:strRef>
              <c:f>普耐久消費財の及率!$U$4:$U$6</c:f>
              <c:strCache>
                <c:ptCount val="3"/>
                <c:pt idx="0">
                  <c:v>携帯電話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普耐久消費財の及率!$D$8:$D$66</c:f>
              <c:strCach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strCache>
            </c:strRef>
          </c:xVal>
          <c:yVal>
            <c:numRef>
              <c:f>普耐久消費財の及率!$U$8:$U$66</c:f>
              <c:numCache>
                <c:formatCode>0.0_);[Red]\(0.0\)</c:formatCode>
                <c:ptCount val="59"/>
                <c:pt idx="42">
                  <c:v>78.599999999999994</c:v>
                </c:pt>
                <c:pt idx="43">
                  <c:v>83.3</c:v>
                </c:pt>
                <c:pt idx="44">
                  <c:v>85.1</c:v>
                </c:pt>
                <c:pt idx="45">
                  <c:v>82</c:v>
                </c:pt>
                <c:pt idx="46">
                  <c:v>85.3</c:v>
                </c:pt>
                <c:pt idx="47">
                  <c:v>88</c:v>
                </c:pt>
                <c:pt idx="48">
                  <c:v>90.5</c:v>
                </c:pt>
                <c:pt idx="49">
                  <c:v>90.2</c:v>
                </c:pt>
                <c:pt idx="50">
                  <c:v>92.4</c:v>
                </c:pt>
                <c:pt idx="51">
                  <c:v>92.9</c:v>
                </c:pt>
                <c:pt idx="52">
                  <c:v>94.5</c:v>
                </c:pt>
                <c:pt idx="53">
                  <c:v>95</c:v>
                </c:pt>
                <c:pt idx="54">
                  <c:v>93.2</c:v>
                </c:pt>
                <c:pt idx="55">
                  <c:v>94.4</c:v>
                </c:pt>
                <c:pt idx="56">
                  <c:v>95.3</c:v>
                </c:pt>
                <c:pt idx="57">
                  <c:v>93</c:v>
                </c:pt>
                <c:pt idx="58">
                  <c:v>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839-4D9D-A639-EF98BB75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24216"/>
        <c:axId val="469923896"/>
      </c:scatterChart>
      <c:valAx>
        <c:axId val="46992421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9923896"/>
        <c:crosses val="autoZero"/>
        <c:crossBetween val="midCat"/>
      </c:valAx>
      <c:valAx>
        <c:axId val="469923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992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耐久消費財の普及率（</a:t>
            </a:r>
            <a:r>
              <a:rPr lang="en-US" altLang="ja-JP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1992</a:t>
            </a:r>
            <a:r>
              <a:rPr lang="ja-JP" altLang="en-US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～</a:t>
            </a:r>
            <a:r>
              <a:rPr lang="en-US" altLang="ja-JP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2018</a:t>
            </a:r>
            <a:r>
              <a:rPr lang="ja-JP" altLang="en-US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年</a:t>
            </a:r>
            <a:r>
              <a:rPr lang="en-US" altLang="ja-JP" sz="12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</a:p>
          <a:p>
            <a:pPr>
              <a:defRPr sz="1200"/>
            </a:pPr>
            <a:r>
              <a:rPr lang="ja-JP" altLang="en-US" sz="10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内閣部消費動向調査より抜粋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普耐久消費財の及率!$E$4:$E$7</c:f>
              <c:strCache>
                <c:ptCount val="4"/>
                <c:pt idx="0">
                  <c:v>温水洗浄便座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普耐久消費財の及率!$D$40:$D$66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xVal>
          <c:yVal>
            <c:numRef>
              <c:f>普耐久消費財の及率!$E$40:$E$66</c:f>
              <c:numCache>
                <c:formatCode>0.0_);[Red]\(0.0\)</c:formatCode>
                <c:ptCount val="27"/>
                <c:pt idx="0">
                  <c:v>14.2</c:v>
                </c:pt>
                <c:pt idx="1">
                  <c:v>17.600000000000001</c:v>
                </c:pt>
                <c:pt idx="2">
                  <c:v>21.3</c:v>
                </c:pt>
                <c:pt idx="3">
                  <c:v>23.6</c:v>
                </c:pt>
                <c:pt idx="4">
                  <c:v>26.3</c:v>
                </c:pt>
                <c:pt idx="5">
                  <c:v>30.3</c:v>
                </c:pt>
                <c:pt idx="6">
                  <c:v>33.9</c:v>
                </c:pt>
                <c:pt idx="7">
                  <c:v>36.5</c:v>
                </c:pt>
                <c:pt idx="8">
                  <c:v>41</c:v>
                </c:pt>
                <c:pt idx="9">
                  <c:v>43.2</c:v>
                </c:pt>
                <c:pt idx="10">
                  <c:v>47.1</c:v>
                </c:pt>
                <c:pt idx="11">
                  <c:v>51.7</c:v>
                </c:pt>
                <c:pt idx="12">
                  <c:v>53</c:v>
                </c:pt>
                <c:pt idx="13">
                  <c:v>59.7</c:v>
                </c:pt>
                <c:pt idx="14">
                  <c:v>62.7</c:v>
                </c:pt>
                <c:pt idx="15">
                  <c:v>65.3</c:v>
                </c:pt>
                <c:pt idx="16">
                  <c:v>68.3</c:v>
                </c:pt>
                <c:pt idx="17">
                  <c:v>69.099999999999994</c:v>
                </c:pt>
                <c:pt idx="18">
                  <c:v>71.599999999999994</c:v>
                </c:pt>
                <c:pt idx="19">
                  <c:v>70.900000000000006</c:v>
                </c:pt>
                <c:pt idx="20">
                  <c:v>73.5</c:v>
                </c:pt>
                <c:pt idx="21">
                  <c:v>74</c:v>
                </c:pt>
                <c:pt idx="22">
                  <c:v>76</c:v>
                </c:pt>
                <c:pt idx="23">
                  <c:v>77.5</c:v>
                </c:pt>
                <c:pt idx="24">
                  <c:v>81.2</c:v>
                </c:pt>
                <c:pt idx="25">
                  <c:v>79.099999999999994</c:v>
                </c:pt>
                <c:pt idx="26">
                  <c:v>80.2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B7-4130-9FFD-731B6D33AEAB}"/>
            </c:ext>
          </c:extLst>
        </c:ser>
        <c:ser>
          <c:idx val="1"/>
          <c:order val="1"/>
          <c:tx>
            <c:strRef>
              <c:f>普耐久消費財の及率!$F$4:$F$7</c:f>
              <c:strCache>
                <c:ptCount val="4"/>
                <c:pt idx="0">
                  <c:v>洗髪洗面化粧台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普耐久消費財の及率!$D$40:$D$66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xVal>
          <c:yVal>
            <c:numRef>
              <c:f>普耐久消費財の及率!$F$40:$F$66</c:f>
              <c:numCache>
                <c:formatCode>0.0_);[Red]\(0.0\)</c:formatCode>
                <c:ptCount val="27"/>
                <c:pt idx="0">
                  <c:v>26.2</c:v>
                </c:pt>
                <c:pt idx="1">
                  <c:v>29.9</c:v>
                </c:pt>
                <c:pt idx="2">
                  <c:v>29.7</c:v>
                </c:pt>
                <c:pt idx="3">
                  <c:v>30.8</c:v>
                </c:pt>
                <c:pt idx="4">
                  <c:v>32</c:v>
                </c:pt>
                <c:pt idx="5">
                  <c:v>37.299999999999997</c:v>
                </c:pt>
                <c:pt idx="6">
                  <c:v>38.4</c:v>
                </c:pt>
                <c:pt idx="7">
                  <c:v>40.299999999999997</c:v>
                </c:pt>
                <c:pt idx="8">
                  <c:v>43.9</c:v>
                </c:pt>
                <c:pt idx="9">
                  <c:v>46.7</c:v>
                </c:pt>
                <c:pt idx="10">
                  <c:v>48.5</c:v>
                </c:pt>
                <c:pt idx="11">
                  <c:v>51.5</c:v>
                </c:pt>
                <c:pt idx="12">
                  <c:v>52.6</c:v>
                </c:pt>
                <c:pt idx="13">
                  <c:v>57.4</c:v>
                </c:pt>
                <c:pt idx="14">
                  <c:v>58</c:v>
                </c:pt>
                <c:pt idx="15">
                  <c:v>61.4</c:v>
                </c:pt>
                <c:pt idx="16">
                  <c:v>63.3</c:v>
                </c:pt>
                <c:pt idx="17">
                  <c:v>64.099999999999994</c:v>
                </c:pt>
                <c:pt idx="18">
                  <c:v>66.400000000000006</c:v>
                </c:pt>
                <c:pt idx="19">
                  <c:v>66.8</c:v>
                </c:pt>
                <c:pt idx="20">
                  <c:v>68.900000000000006</c:v>
                </c:pt>
                <c:pt idx="21">
                  <c:v>70.3</c:v>
                </c:pt>
                <c:pt idx="22">
                  <c:v>70.400000000000006</c:v>
                </c:pt>
                <c:pt idx="23">
                  <c:v>71.5</c:v>
                </c:pt>
                <c:pt idx="24">
                  <c:v>74.400000000000006</c:v>
                </c:pt>
                <c:pt idx="25">
                  <c:v>71.3</c:v>
                </c:pt>
                <c:pt idx="26">
                  <c:v>70.400000000000006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B7-4130-9FFD-731B6D33AEAB}"/>
            </c:ext>
          </c:extLst>
        </c:ser>
        <c:ser>
          <c:idx val="2"/>
          <c:order val="2"/>
          <c:tx>
            <c:strRef>
              <c:f>普耐久消費財の及率!$G$4:$G$7</c:f>
              <c:strCache>
                <c:ptCount val="4"/>
                <c:pt idx="0">
                  <c:v>ｼｽﾃﾑｷｯﾁﾝ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普耐久消費財の及率!$D$40:$D$66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xVal>
          <c:yVal>
            <c:numRef>
              <c:f>普耐久消費財の及率!$G$40:$G$66</c:f>
              <c:numCache>
                <c:formatCode>0.0_);[Red]\(0.0\)</c:formatCode>
                <c:ptCount val="27"/>
                <c:pt idx="0">
                  <c:v>24.4</c:v>
                </c:pt>
                <c:pt idx="1">
                  <c:v>26.3</c:v>
                </c:pt>
                <c:pt idx="2">
                  <c:v>26.8</c:v>
                </c:pt>
                <c:pt idx="3">
                  <c:v>28.2</c:v>
                </c:pt>
                <c:pt idx="4">
                  <c:v>29.3</c:v>
                </c:pt>
                <c:pt idx="5">
                  <c:v>33.700000000000003</c:v>
                </c:pt>
                <c:pt idx="6">
                  <c:v>34.1</c:v>
                </c:pt>
                <c:pt idx="7">
                  <c:v>35.5</c:v>
                </c:pt>
                <c:pt idx="8">
                  <c:v>39.9</c:v>
                </c:pt>
                <c:pt idx="9">
                  <c:v>40.799999999999997</c:v>
                </c:pt>
                <c:pt idx="10">
                  <c:v>42.9</c:v>
                </c:pt>
                <c:pt idx="11">
                  <c:v>46.2</c:v>
                </c:pt>
                <c:pt idx="12">
                  <c:v>46.5</c:v>
                </c:pt>
                <c:pt idx="13">
                  <c:v>49.6</c:v>
                </c:pt>
                <c:pt idx="14">
                  <c:v>50.8</c:v>
                </c:pt>
                <c:pt idx="15">
                  <c:v>54.2</c:v>
                </c:pt>
                <c:pt idx="16">
                  <c:v>57.8</c:v>
                </c:pt>
                <c:pt idx="17">
                  <c:v>59.2</c:v>
                </c:pt>
                <c:pt idx="18">
                  <c:v>59</c:v>
                </c:pt>
                <c:pt idx="19">
                  <c:v>60.7</c:v>
                </c:pt>
                <c:pt idx="20">
                  <c:v>63.2</c:v>
                </c:pt>
                <c:pt idx="21">
                  <c:v>64.099999999999994</c:v>
                </c:pt>
                <c:pt idx="22">
                  <c:v>66.3</c:v>
                </c:pt>
                <c:pt idx="23">
                  <c:v>68.599999999999994</c:v>
                </c:pt>
                <c:pt idx="24">
                  <c:v>71.400000000000006</c:v>
                </c:pt>
                <c:pt idx="25">
                  <c:v>66.400000000000006</c:v>
                </c:pt>
                <c:pt idx="26">
                  <c:v>66.099999999999994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B7-4130-9FFD-731B6D33AEAB}"/>
            </c:ext>
          </c:extLst>
        </c:ser>
        <c:ser>
          <c:idx val="5"/>
          <c:order val="3"/>
          <c:tx>
            <c:strRef>
              <c:f>普耐久消費財の及率!$J$4:$J$7</c:f>
              <c:strCache>
                <c:ptCount val="4"/>
                <c:pt idx="0">
                  <c:v>食器洗い機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普耐久消費財の及率!$D$40:$D$66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xVal>
          <c:yVal>
            <c:numRef>
              <c:f>普耐久消費財の及率!$J$40:$J$66</c:f>
              <c:numCache>
                <c:formatCode>0.0_);[Red]\(0.0\)</c:formatCode>
                <c:ptCount val="27"/>
                <c:pt idx="13">
                  <c:v>21.6</c:v>
                </c:pt>
                <c:pt idx="14">
                  <c:v>24.4</c:v>
                </c:pt>
                <c:pt idx="15">
                  <c:v>25.8</c:v>
                </c:pt>
                <c:pt idx="16">
                  <c:v>27.4</c:v>
                </c:pt>
                <c:pt idx="17">
                  <c:v>28.8</c:v>
                </c:pt>
                <c:pt idx="18">
                  <c:v>29.7</c:v>
                </c:pt>
                <c:pt idx="19">
                  <c:v>29.4</c:v>
                </c:pt>
                <c:pt idx="20">
                  <c:v>28.7</c:v>
                </c:pt>
                <c:pt idx="21">
                  <c:v>30.6</c:v>
                </c:pt>
                <c:pt idx="22">
                  <c:v>30.9</c:v>
                </c:pt>
                <c:pt idx="23">
                  <c:v>32.6</c:v>
                </c:pt>
                <c:pt idx="24">
                  <c:v>34.4</c:v>
                </c:pt>
                <c:pt idx="25">
                  <c:v>32.4</c:v>
                </c:pt>
                <c:pt idx="26">
                  <c:v>32.1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B7-4130-9FFD-731B6D33AEAB}"/>
            </c:ext>
          </c:extLst>
        </c:ser>
        <c:ser>
          <c:idx val="8"/>
          <c:order val="4"/>
          <c:tx>
            <c:strRef>
              <c:f>普耐久消費財の及率!$M$4:$M$7</c:f>
              <c:strCache>
                <c:ptCount val="4"/>
                <c:pt idx="0">
                  <c:v>空気清浄機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strRef>
              <c:f>普耐久消費財の及率!$D$40:$D$66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xVal>
          <c:yVal>
            <c:numRef>
              <c:f>普耐久消費財の及率!$M$40:$M$66</c:f>
              <c:numCache>
                <c:formatCode>0.0_);[Red]\(0.0\)</c:formatCode>
                <c:ptCount val="27"/>
                <c:pt idx="15">
                  <c:v>35.799999999999997</c:v>
                </c:pt>
                <c:pt idx="16">
                  <c:v>37.1</c:v>
                </c:pt>
                <c:pt idx="17">
                  <c:v>35.700000000000003</c:v>
                </c:pt>
                <c:pt idx="18">
                  <c:v>36.6</c:v>
                </c:pt>
                <c:pt idx="19">
                  <c:v>38.799999999999997</c:v>
                </c:pt>
                <c:pt idx="20">
                  <c:v>40</c:v>
                </c:pt>
                <c:pt idx="21">
                  <c:v>43.5</c:v>
                </c:pt>
                <c:pt idx="22">
                  <c:v>42.3</c:v>
                </c:pt>
                <c:pt idx="23">
                  <c:v>44.4</c:v>
                </c:pt>
                <c:pt idx="24">
                  <c:v>44.3</c:v>
                </c:pt>
                <c:pt idx="25">
                  <c:v>42.6</c:v>
                </c:pt>
                <c:pt idx="26">
                  <c:v>43.8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B7-4130-9FFD-731B6D33A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24216"/>
        <c:axId val="469923896"/>
      </c:scatterChart>
      <c:valAx>
        <c:axId val="46992421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9923896"/>
        <c:crosses val="autoZero"/>
        <c:crossBetween val="midCat"/>
      </c:valAx>
      <c:valAx>
        <c:axId val="469923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992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各種成長曲線!$D$16</c:f>
              <c:strCache>
                <c:ptCount val="1"/>
                <c:pt idx="0">
                  <c:v>変化率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各種成長曲線!$B$18:$B$127</c:f>
              <c:numCache>
                <c:formatCode>#,##0_);[Red]\(#,##0\)</c:formatCode>
                <c:ptCount val="1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</c:numCache>
            </c:numRef>
          </c:xVal>
          <c:yVal>
            <c:numRef>
              <c:f>各種成長曲線!$D$18:$D$127</c:f>
              <c:numCache>
                <c:formatCode>0.0%</c:formatCode>
                <c:ptCount val="110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>
                  <c:v>0.1</c:v>
                </c:pt>
                <c:pt idx="10">
                  <c:v>9.0909090909090912E-2</c:v>
                </c:pt>
                <c:pt idx="11">
                  <c:v>8.3333333333333329E-2</c:v>
                </c:pt>
                <c:pt idx="12">
                  <c:v>7.6923076923076927E-2</c:v>
                </c:pt>
                <c:pt idx="13">
                  <c:v>7.1428571428571425E-2</c:v>
                </c:pt>
                <c:pt idx="14">
                  <c:v>6.6666666666666666E-2</c:v>
                </c:pt>
                <c:pt idx="15">
                  <c:v>6.25E-2</c:v>
                </c:pt>
                <c:pt idx="16">
                  <c:v>5.8823529411764705E-2</c:v>
                </c:pt>
                <c:pt idx="17">
                  <c:v>5.5555555555555552E-2</c:v>
                </c:pt>
                <c:pt idx="18">
                  <c:v>5.2631578947368418E-2</c:v>
                </c:pt>
                <c:pt idx="19">
                  <c:v>0.05</c:v>
                </c:pt>
                <c:pt idx="20">
                  <c:v>4.7619047619047616E-2</c:v>
                </c:pt>
                <c:pt idx="21">
                  <c:v>4.5454545454545456E-2</c:v>
                </c:pt>
                <c:pt idx="22">
                  <c:v>4.3478260869565216E-2</c:v>
                </c:pt>
                <c:pt idx="23">
                  <c:v>4.1666666666666664E-2</c:v>
                </c:pt>
                <c:pt idx="24">
                  <c:v>0.04</c:v>
                </c:pt>
                <c:pt idx="25">
                  <c:v>3.8461538461538464E-2</c:v>
                </c:pt>
                <c:pt idx="26">
                  <c:v>3.7037037037037035E-2</c:v>
                </c:pt>
                <c:pt idx="27">
                  <c:v>3.5714285714285712E-2</c:v>
                </c:pt>
                <c:pt idx="28">
                  <c:v>3.4482758620689655E-2</c:v>
                </c:pt>
                <c:pt idx="29">
                  <c:v>3.3333333333333333E-2</c:v>
                </c:pt>
                <c:pt idx="30">
                  <c:v>3.2258064516129031E-2</c:v>
                </c:pt>
                <c:pt idx="31">
                  <c:v>3.125E-2</c:v>
                </c:pt>
                <c:pt idx="32">
                  <c:v>3.0303030303030304E-2</c:v>
                </c:pt>
                <c:pt idx="33">
                  <c:v>2.9411764705882353E-2</c:v>
                </c:pt>
                <c:pt idx="34">
                  <c:v>2.8571428571428571E-2</c:v>
                </c:pt>
                <c:pt idx="35">
                  <c:v>2.7777777777777776E-2</c:v>
                </c:pt>
                <c:pt idx="36">
                  <c:v>2.7027027027027029E-2</c:v>
                </c:pt>
                <c:pt idx="37">
                  <c:v>2.6315789473684209E-2</c:v>
                </c:pt>
                <c:pt idx="38">
                  <c:v>2.564102564102564E-2</c:v>
                </c:pt>
                <c:pt idx="39">
                  <c:v>2.5000000000000001E-2</c:v>
                </c:pt>
                <c:pt idx="40">
                  <c:v>2.4390243902439025E-2</c:v>
                </c:pt>
                <c:pt idx="41">
                  <c:v>2.3809523809523808E-2</c:v>
                </c:pt>
                <c:pt idx="42">
                  <c:v>2.3255813953488372E-2</c:v>
                </c:pt>
                <c:pt idx="43">
                  <c:v>2.2727272727272728E-2</c:v>
                </c:pt>
                <c:pt idx="44">
                  <c:v>2.2222222222222223E-2</c:v>
                </c:pt>
                <c:pt idx="45">
                  <c:v>2.1739130434782608E-2</c:v>
                </c:pt>
                <c:pt idx="46">
                  <c:v>2.1276595744680851E-2</c:v>
                </c:pt>
                <c:pt idx="47">
                  <c:v>2.0833333333333332E-2</c:v>
                </c:pt>
                <c:pt idx="48">
                  <c:v>2.0408163265306121E-2</c:v>
                </c:pt>
                <c:pt idx="49">
                  <c:v>0.02</c:v>
                </c:pt>
                <c:pt idx="50">
                  <c:v>1.9607843137254902E-2</c:v>
                </c:pt>
                <c:pt idx="51">
                  <c:v>1.9230769230769232E-2</c:v>
                </c:pt>
                <c:pt idx="52">
                  <c:v>1.8867924528301886E-2</c:v>
                </c:pt>
                <c:pt idx="53">
                  <c:v>1.8518518518518517E-2</c:v>
                </c:pt>
                <c:pt idx="54">
                  <c:v>1.8181818181818181E-2</c:v>
                </c:pt>
                <c:pt idx="55">
                  <c:v>1.7857142857142856E-2</c:v>
                </c:pt>
                <c:pt idx="56">
                  <c:v>1.7543859649122806E-2</c:v>
                </c:pt>
                <c:pt idx="57">
                  <c:v>1.7241379310344827E-2</c:v>
                </c:pt>
                <c:pt idx="58">
                  <c:v>1.6949152542372881E-2</c:v>
                </c:pt>
                <c:pt idx="59">
                  <c:v>1.6666666666666666E-2</c:v>
                </c:pt>
                <c:pt idx="60">
                  <c:v>1.6393442622950821E-2</c:v>
                </c:pt>
                <c:pt idx="61">
                  <c:v>1.6129032258064516E-2</c:v>
                </c:pt>
                <c:pt idx="62">
                  <c:v>1.5873015873015872E-2</c:v>
                </c:pt>
                <c:pt idx="63">
                  <c:v>1.5625E-2</c:v>
                </c:pt>
                <c:pt idx="64">
                  <c:v>1.5384615384615385E-2</c:v>
                </c:pt>
                <c:pt idx="65">
                  <c:v>1.5151515151515152E-2</c:v>
                </c:pt>
                <c:pt idx="66">
                  <c:v>1.4925373134328358E-2</c:v>
                </c:pt>
                <c:pt idx="67">
                  <c:v>1.4705882352941176E-2</c:v>
                </c:pt>
                <c:pt idx="68">
                  <c:v>1.4492753623188406E-2</c:v>
                </c:pt>
                <c:pt idx="69">
                  <c:v>1.4285714285714285E-2</c:v>
                </c:pt>
                <c:pt idx="70">
                  <c:v>1.4084507042253521E-2</c:v>
                </c:pt>
                <c:pt idx="71">
                  <c:v>1.3888888888888888E-2</c:v>
                </c:pt>
                <c:pt idx="72">
                  <c:v>1.3698630136986301E-2</c:v>
                </c:pt>
                <c:pt idx="73">
                  <c:v>1.3513513513513514E-2</c:v>
                </c:pt>
                <c:pt idx="74">
                  <c:v>1.3333333333333334E-2</c:v>
                </c:pt>
                <c:pt idx="75">
                  <c:v>1.3157894736842105E-2</c:v>
                </c:pt>
                <c:pt idx="76">
                  <c:v>1.2987012987012988E-2</c:v>
                </c:pt>
                <c:pt idx="77">
                  <c:v>1.282051282051282E-2</c:v>
                </c:pt>
                <c:pt idx="78">
                  <c:v>1.2658227848101266E-2</c:v>
                </c:pt>
                <c:pt idx="79">
                  <c:v>1.2500000000000001E-2</c:v>
                </c:pt>
                <c:pt idx="80">
                  <c:v>1.2345679012345678E-2</c:v>
                </c:pt>
                <c:pt idx="81">
                  <c:v>1.2195121951219513E-2</c:v>
                </c:pt>
                <c:pt idx="82">
                  <c:v>1.2048192771084338E-2</c:v>
                </c:pt>
                <c:pt idx="83">
                  <c:v>1.1904761904761904E-2</c:v>
                </c:pt>
                <c:pt idx="84">
                  <c:v>1.1764705882352941E-2</c:v>
                </c:pt>
                <c:pt idx="85">
                  <c:v>1.1627906976744186E-2</c:v>
                </c:pt>
                <c:pt idx="86">
                  <c:v>1.1494252873563218E-2</c:v>
                </c:pt>
                <c:pt idx="87">
                  <c:v>1.1363636363636364E-2</c:v>
                </c:pt>
                <c:pt idx="88">
                  <c:v>1.1235955056179775E-2</c:v>
                </c:pt>
                <c:pt idx="89">
                  <c:v>1.1111111111111112E-2</c:v>
                </c:pt>
                <c:pt idx="90">
                  <c:v>1.098901098901099E-2</c:v>
                </c:pt>
                <c:pt idx="91">
                  <c:v>1.0869565217391304E-2</c:v>
                </c:pt>
                <c:pt idx="92">
                  <c:v>1.0752688172043012E-2</c:v>
                </c:pt>
                <c:pt idx="93">
                  <c:v>1.0638297872340425E-2</c:v>
                </c:pt>
                <c:pt idx="94">
                  <c:v>1.0526315789473684E-2</c:v>
                </c:pt>
                <c:pt idx="95">
                  <c:v>1.0416666666666666E-2</c:v>
                </c:pt>
                <c:pt idx="96">
                  <c:v>1.0309278350515464E-2</c:v>
                </c:pt>
                <c:pt idx="97">
                  <c:v>1.020408163265306E-2</c:v>
                </c:pt>
                <c:pt idx="98">
                  <c:v>1.0101010101010102E-2</c:v>
                </c:pt>
                <c:pt idx="99">
                  <c:v>0.01</c:v>
                </c:pt>
                <c:pt idx="100">
                  <c:v>9.9009900990099011E-3</c:v>
                </c:pt>
                <c:pt idx="101">
                  <c:v>9.8039215686274508E-3</c:v>
                </c:pt>
                <c:pt idx="102">
                  <c:v>9.7087378640776691E-3</c:v>
                </c:pt>
                <c:pt idx="103">
                  <c:v>9.6153846153846159E-3</c:v>
                </c:pt>
                <c:pt idx="104">
                  <c:v>9.5238095238095247E-3</c:v>
                </c:pt>
                <c:pt idx="105">
                  <c:v>9.433962264150943E-3</c:v>
                </c:pt>
                <c:pt idx="106">
                  <c:v>9.3457943925233638E-3</c:v>
                </c:pt>
                <c:pt idx="107">
                  <c:v>9.2592592592592587E-3</c:v>
                </c:pt>
                <c:pt idx="108">
                  <c:v>9.1743119266055051E-3</c:v>
                </c:pt>
                <c:pt idx="109">
                  <c:v>9.0909090909090905E-3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4B-48A6-BF46-593DFAB6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  <c:majorUnit val="20"/>
      </c:valAx>
      <c:valAx>
        <c:axId val="1213380976"/>
        <c:scaling>
          <c:orientation val="minMax"/>
          <c:max val="0.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各種成長曲線!$BU$16</c:f>
              <c:strCache>
                <c:ptCount val="1"/>
                <c:pt idx="0">
                  <c:v>変化率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  <a:tailEnd type="none"/>
            </a:ln>
            <a:effectLst/>
          </c:spPr>
          <c:marker>
            <c:symbol val="none"/>
          </c:marker>
          <c:xVal>
            <c:numRef>
              <c:f>各種成長曲線!$BS$18:$BS$137</c:f>
              <c:numCache>
                <c:formatCode>0.0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各種成長曲線!$BU$18:$BU$137</c:f>
              <c:numCache>
                <c:formatCode>0.000%</c:formatCode>
                <c:ptCount val="120"/>
                <c:pt idx="0">
                  <c:v>6.3972170348719271E-2</c:v>
                </c:pt>
                <c:pt idx="1">
                  <c:v>-1.2145178989044726E-2</c:v>
                </c:pt>
                <c:pt idx="2">
                  <c:v>9.7529495886492318E-2</c:v>
                </c:pt>
                <c:pt idx="3">
                  <c:v>7.1330128924638983E-2</c:v>
                </c:pt>
                <c:pt idx="4">
                  <c:v>0.12821071335949921</c:v>
                </c:pt>
                <c:pt idx="5">
                  <c:v>0.14926044105046241</c:v>
                </c:pt>
                <c:pt idx="6">
                  <c:v>-2.0292522287696665E-2</c:v>
                </c:pt>
                <c:pt idx="7">
                  <c:v>-4.4735253640955423E-2</c:v>
                </c:pt>
                <c:pt idx="8">
                  <c:v>6.9201832604331562E-2</c:v>
                </c:pt>
                <c:pt idx="9">
                  <c:v>8.532543631013835E-2</c:v>
                </c:pt>
                <c:pt idx="10">
                  <c:v>-4.8324619621157888E-2</c:v>
                </c:pt>
                <c:pt idx="11">
                  <c:v>6.2004120386679219E-2</c:v>
                </c:pt>
                <c:pt idx="12">
                  <c:v>4.8096760196368042E-2</c:v>
                </c:pt>
                <c:pt idx="13">
                  <c:v>9.6137198399096329E-3</c:v>
                </c:pt>
                <c:pt idx="14">
                  <c:v>5.8149216235981634E-2</c:v>
                </c:pt>
                <c:pt idx="15">
                  <c:v>0.25674393388760791</c:v>
                </c:pt>
                <c:pt idx="16">
                  <c:v>0.12382920518475719</c:v>
                </c:pt>
                <c:pt idx="17">
                  <c:v>3.4109267741132605E-2</c:v>
                </c:pt>
                <c:pt idx="18">
                  <c:v>0.23584410996510025</c:v>
                </c:pt>
                <c:pt idx="19">
                  <c:v>-5.1173948724550125E-2</c:v>
                </c:pt>
                <c:pt idx="20">
                  <c:v>-6.4724911731722012E-2</c:v>
                </c:pt>
                <c:pt idx="21">
                  <c:v>0.13445534516056962</c:v>
                </c:pt>
                <c:pt idx="22">
                  <c:v>0.13469056554220787</c:v>
                </c:pt>
                <c:pt idx="23">
                  <c:v>1.6016430643939452E-2</c:v>
                </c:pt>
                <c:pt idx="24">
                  <c:v>0.20228944526006548</c:v>
                </c:pt>
                <c:pt idx="25">
                  <c:v>-6.2978911640965488E-2</c:v>
                </c:pt>
                <c:pt idx="26">
                  <c:v>0.19555074541295669</c:v>
                </c:pt>
                <c:pt idx="27">
                  <c:v>-5.5631868258809711E-2</c:v>
                </c:pt>
                <c:pt idx="28">
                  <c:v>0.12351308393255132</c:v>
                </c:pt>
                <c:pt idx="29">
                  <c:v>-0.2658009629099044</c:v>
                </c:pt>
                <c:pt idx="30">
                  <c:v>-8.837039791867457E-2</c:v>
                </c:pt>
                <c:pt idx="31">
                  <c:v>-3.7999740975311294E-2</c:v>
                </c:pt>
                <c:pt idx="32">
                  <c:v>5.8009005915671062E-2</c:v>
                </c:pt>
                <c:pt idx="33">
                  <c:v>3.8076989778590684E-2</c:v>
                </c:pt>
                <c:pt idx="34">
                  <c:v>-1.8857409803917896E-2</c:v>
                </c:pt>
                <c:pt idx="35">
                  <c:v>-7.6659484517340976E-2</c:v>
                </c:pt>
                <c:pt idx="36">
                  <c:v>-0.25902965950063561</c:v>
                </c:pt>
                <c:pt idx="37">
                  <c:v>3.9348646148436014E-2</c:v>
                </c:pt>
                <c:pt idx="38">
                  <c:v>3.280942558674077E-2</c:v>
                </c:pt>
                <c:pt idx="39">
                  <c:v>-9.7964109545012348E-2</c:v>
                </c:pt>
                <c:pt idx="40">
                  <c:v>-1.6469910527841327E-2</c:v>
                </c:pt>
                <c:pt idx="41">
                  <c:v>1.6847085588869978E-2</c:v>
                </c:pt>
                <c:pt idx="42">
                  <c:v>-3.6950567664852357E-2</c:v>
                </c:pt>
                <c:pt idx="43">
                  <c:v>0.14592124564742495</c:v>
                </c:pt>
                <c:pt idx="44">
                  <c:v>0.17158532967672099</c:v>
                </c:pt>
                <c:pt idx="45">
                  <c:v>8.3066400418465858E-2</c:v>
                </c:pt>
                <c:pt idx="46">
                  <c:v>-4.8972472618560713E-2</c:v>
                </c:pt>
                <c:pt idx="47">
                  <c:v>-3.0162617565973201E-3</c:v>
                </c:pt>
                <c:pt idx="48">
                  <c:v>-1.1892324555342714E-2</c:v>
                </c:pt>
                <c:pt idx="49">
                  <c:v>8.5645593298523504E-2</c:v>
                </c:pt>
                <c:pt idx="50">
                  <c:v>0.14733878181447416</c:v>
                </c:pt>
                <c:pt idx="51">
                  <c:v>9.0419682751282968E-2</c:v>
                </c:pt>
                <c:pt idx="52">
                  <c:v>9.0974988958023292E-2</c:v>
                </c:pt>
                <c:pt idx="53">
                  <c:v>7.4538670052646805E-2</c:v>
                </c:pt>
                <c:pt idx="54">
                  <c:v>0.14005765746481741</c:v>
                </c:pt>
                <c:pt idx="55">
                  <c:v>-6.6380707959321411E-2</c:v>
                </c:pt>
                <c:pt idx="56">
                  <c:v>7.4315014451251757E-2</c:v>
                </c:pt>
                <c:pt idx="57">
                  <c:v>2.2572149204461118E-2</c:v>
                </c:pt>
                <c:pt idx="58">
                  <c:v>0.22565624930086192</c:v>
                </c:pt>
                <c:pt idx="59">
                  <c:v>0.16596006362067883</c:v>
                </c:pt>
                <c:pt idx="60">
                  <c:v>-5.090643477697808E-2</c:v>
                </c:pt>
                <c:pt idx="61">
                  <c:v>0.15562485971018392</c:v>
                </c:pt>
                <c:pt idx="62">
                  <c:v>7.2321466207826396E-2</c:v>
                </c:pt>
                <c:pt idx="63">
                  <c:v>0.21761786082381054</c:v>
                </c:pt>
                <c:pt idx="64">
                  <c:v>0.1073923200056404</c:v>
                </c:pt>
                <c:pt idx="65">
                  <c:v>7.4358790849828243E-2</c:v>
                </c:pt>
                <c:pt idx="66">
                  <c:v>6.3891652196106569E-2</c:v>
                </c:pt>
                <c:pt idx="67">
                  <c:v>0.17393513457765161</c:v>
                </c:pt>
                <c:pt idx="68">
                  <c:v>0.24581246363436657</c:v>
                </c:pt>
                <c:pt idx="69">
                  <c:v>9.6206574231357089E-2</c:v>
                </c:pt>
                <c:pt idx="70">
                  <c:v>3.5821298300050225E-3</c:v>
                </c:pt>
                <c:pt idx="71">
                  <c:v>4.3954296194915261E-2</c:v>
                </c:pt>
                <c:pt idx="72">
                  <c:v>3.6049326351402712E-2</c:v>
                </c:pt>
                <c:pt idx="73">
                  <c:v>1.31531412695717E-2</c:v>
                </c:pt>
                <c:pt idx="74">
                  <c:v>0.22428984432863783</c:v>
                </c:pt>
                <c:pt idx="75">
                  <c:v>8.12057618648796E-2</c:v>
                </c:pt>
                <c:pt idx="76">
                  <c:v>9.4656135284040752E-2</c:v>
                </c:pt>
                <c:pt idx="77">
                  <c:v>-2.3208668642385345E-2</c:v>
                </c:pt>
                <c:pt idx="78">
                  <c:v>-6.5376106837800707E-2</c:v>
                </c:pt>
                <c:pt idx="79">
                  <c:v>0.15847809348594522</c:v>
                </c:pt>
                <c:pt idx="80">
                  <c:v>-4.1523068293280029E-2</c:v>
                </c:pt>
                <c:pt idx="81">
                  <c:v>0.11854504609208676</c:v>
                </c:pt>
                <c:pt idx="82">
                  <c:v>-0.12964266914548545</c:v>
                </c:pt>
                <c:pt idx="83">
                  <c:v>4.397913581985341E-2</c:v>
                </c:pt>
                <c:pt idx="84">
                  <c:v>0.14980731938928346</c:v>
                </c:pt>
                <c:pt idx="85">
                  <c:v>0.21815387499436245</c:v>
                </c:pt>
                <c:pt idx="86">
                  <c:v>-0.11472451858505357</c:v>
                </c:pt>
                <c:pt idx="87">
                  <c:v>0.18787177506005109</c:v>
                </c:pt>
                <c:pt idx="88">
                  <c:v>-0.11144559459895861</c:v>
                </c:pt>
                <c:pt idx="89">
                  <c:v>0.14867511266477904</c:v>
                </c:pt>
                <c:pt idx="90">
                  <c:v>0.10770952644900518</c:v>
                </c:pt>
                <c:pt idx="91">
                  <c:v>0.18055804350055496</c:v>
                </c:pt>
                <c:pt idx="92">
                  <c:v>4.4282417274228818E-2</c:v>
                </c:pt>
                <c:pt idx="93">
                  <c:v>3.4768319668534005E-2</c:v>
                </c:pt>
                <c:pt idx="94">
                  <c:v>0.10948952660947121</c:v>
                </c:pt>
                <c:pt idx="95">
                  <c:v>0.12718792681652594</c:v>
                </c:pt>
                <c:pt idx="96">
                  <c:v>-1.9867340035921412E-2</c:v>
                </c:pt>
                <c:pt idx="97">
                  <c:v>5.8433198557989362E-2</c:v>
                </c:pt>
                <c:pt idx="98">
                  <c:v>-0.15134162014041139</c:v>
                </c:pt>
                <c:pt idx="99">
                  <c:v>0.16812870332044799</c:v>
                </c:pt>
                <c:pt idx="100">
                  <c:v>3.8736869797707804E-3</c:v>
                </c:pt>
                <c:pt idx="101">
                  <c:v>0.25676155911780335</c:v>
                </c:pt>
                <c:pt idx="102">
                  <c:v>8.9628811121856097E-2</c:v>
                </c:pt>
                <c:pt idx="103">
                  <c:v>-2.7324974354334544E-3</c:v>
                </c:pt>
                <c:pt idx="104">
                  <c:v>-2.0863883508876271E-2</c:v>
                </c:pt>
                <c:pt idx="105">
                  <c:v>-0.13533470663759656</c:v>
                </c:pt>
                <c:pt idx="106">
                  <c:v>0.20658684371102704</c:v>
                </c:pt>
                <c:pt idx="107">
                  <c:v>-0.20794920545072396</c:v>
                </c:pt>
                <c:pt idx="108">
                  <c:v>0.10010579240045632</c:v>
                </c:pt>
                <c:pt idx="109">
                  <c:v>5.8130547217809083E-3</c:v>
                </c:pt>
                <c:pt idx="110">
                  <c:v>9.2750552153542484E-2</c:v>
                </c:pt>
                <c:pt idx="111">
                  <c:v>9.8411588338085276E-2</c:v>
                </c:pt>
                <c:pt idx="112">
                  <c:v>7.2669452773549553E-2</c:v>
                </c:pt>
                <c:pt idx="113">
                  <c:v>0.13893908789030415</c:v>
                </c:pt>
                <c:pt idx="114">
                  <c:v>0.21028923696287424</c:v>
                </c:pt>
                <c:pt idx="115">
                  <c:v>-0.11815453822705342</c:v>
                </c:pt>
                <c:pt idx="116">
                  <c:v>0.26228274498450599</c:v>
                </c:pt>
                <c:pt idx="117">
                  <c:v>-9.5822391262332579E-2</c:v>
                </c:pt>
                <c:pt idx="118">
                  <c:v>-4.0286865197594515E-2</c:v>
                </c:pt>
                <c:pt idx="119">
                  <c:v>0.15006296740210642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FD-4A75-886F-364C5BC61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  <a:endParaRPr lang="en-US" altLang="ja-JP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  <a:p>
            <a:pPr>
              <a:defRPr/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定率成長（破線）→上限成長（実線）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各種成長曲線!$O$16</c:f>
              <c:strCache>
                <c:ptCount val="1"/>
                <c:pt idx="0">
                  <c:v>変化率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各種成長曲線!$M$18:$M$247</c:f>
              <c:numCache>
                <c:formatCode>0</c:formatCode>
                <c:ptCount val="2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</c:numCache>
            </c:numRef>
          </c:xVal>
          <c:yVal>
            <c:numRef>
              <c:f>各種成長曲線!$O$18:$O$247</c:f>
              <c:numCache>
                <c:formatCode>0.000%</c:formatCode>
                <c:ptCount val="230"/>
                <c:pt idx="0">
                  <c:v>4.9500000000000099E-2</c:v>
                </c:pt>
                <c:pt idx="1">
                  <c:v>4.947524999999995E-2</c:v>
                </c:pt>
                <c:pt idx="2">
                  <c:v>4.9449287862562551E-2</c:v>
                </c:pt>
                <c:pt idx="3">
                  <c:v>4.9422055539548898E-2</c:v>
                </c:pt>
                <c:pt idx="4">
                  <c:v>4.9393492336325839E-2</c:v>
                </c:pt>
                <c:pt idx="5">
                  <c:v>4.9363534804688088E-2</c:v>
                </c:pt>
                <c:pt idx="6">
                  <c:v>4.9332116632867441E-2</c:v>
                </c:pt>
                <c:pt idx="7">
                  <c:v>4.9299168532702858E-2</c:v>
                </c:pt>
                <c:pt idx="8">
                  <c:v>4.9264618124083559E-2</c:v>
                </c:pt>
                <c:pt idx="9">
                  <c:v>4.9228389816791167E-2</c:v>
                </c:pt>
                <c:pt idx="10">
                  <c:v>4.9190404689905529E-2</c:v>
                </c:pt>
                <c:pt idx="11">
                  <c:v>4.9150580368966995E-2</c:v>
                </c:pt>
                <c:pt idx="12">
                  <c:v>4.9108830901124889E-2</c:v>
                </c:pt>
                <c:pt idx="13">
                  <c:v>4.9065066628543888E-2</c:v>
                </c:pt>
                <c:pt idx="14">
                  <c:v>4.9019194060380272E-2</c:v>
                </c:pt>
                <c:pt idx="15">
                  <c:v>4.8971115743690403E-2</c:v>
                </c:pt>
                <c:pt idx="16">
                  <c:v>4.8920730133687855E-2</c:v>
                </c:pt>
                <c:pt idx="17">
                  <c:v>4.8867931463816502E-2</c:v>
                </c:pt>
                <c:pt idx="18">
                  <c:v>4.8812609616177963E-2</c:v>
                </c:pt>
                <c:pt idx="19">
                  <c:v>4.8754649992910452E-2</c:v>
                </c:pt>
                <c:pt idx="20">
                  <c:v>4.8693933389196031E-2</c:v>
                </c:pt>
                <c:pt idx="21">
                  <c:v>4.8630335868647713E-2</c:v>
                </c:pt>
                <c:pt idx="22">
                  <c:v>4.8563728641912836E-2</c:v>
                </c:pt>
                <c:pt idx="23">
                  <c:v>4.849397794942252E-2</c:v>
                </c:pt>
                <c:pt idx="24">
                  <c:v>4.8420944949310596E-2</c:v>
                </c:pt>
                <c:pt idx="25">
                  <c:v>4.834448561162917E-2</c:v>
                </c:pt>
                <c:pt idx="26">
                  <c:v>4.8264450620100784E-2</c:v>
                </c:pt>
                <c:pt idx="27">
                  <c:v>4.8180685282755889E-2</c:v>
                </c:pt>
                <c:pt idx="28">
                  <c:v>4.8093029452933957E-2</c:v>
                </c:pt>
                <c:pt idx="29">
                  <c:v>4.8001317462248123E-2</c:v>
                </c:pt>
                <c:pt idx="30">
                  <c:v>4.7905378067247109E-2</c:v>
                </c:pt>
                <c:pt idx="31">
                  <c:v>4.7805034411650744E-2</c:v>
                </c:pt>
                <c:pt idx="32">
                  <c:v>4.7700104006167393E-2</c:v>
                </c:pt>
                <c:pt idx="33">
                  <c:v>4.7590398728058037E-2</c:v>
                </c:pt>
                <c:pt idx="34">
                  <c:v>4.7475724842750734E-2</c:v>
                </c:pt>
                <c:pt idx="35">
                  <c:v>4.7355883049957845E-2</c:v>
                </c:pt>
                <c:pt idx="36">
                  <c:v>4.7230668556901279E-2</c:v>
                </c:pt>
                <c:pt idx="37">
                  <c:v>4.7099871181388059E-2</c:v>
                </c:pt>
                <c:pt idx="38">
                  <c:v>4.6963275487621865E-2</c:v>
                </c:pt>
                <c:pt idx="39">
                  <c:v>4.6820660957767088E-2</c:v>
                </c:pt>
                <c:pt idx="40">
                  <c:v>4.6671802202400969E-2</c:v>
                </c:pt>
                <c:pt idx="41">
                  <c:v>4.6516469213100903E-2</c:v>
                </c:pt>
                <c:pt idx="42">
                  <c:v>4.6354427660499187E-2</c:v>
                </c:pt>
                <c:pt idx="43">
                  <c:v>4.6185439241206688E-2</c:v>
                </c:pt>
                <c:pt idx="44">
                  <c:v>4.6009262077049556E-2</c:v>
                </c:pt>
                <c:pt idx="45">
                  <c:v>4.5825651170071716E-2</c:v>
                </c:pt>
                <c:pt idx="46">
                  <c:v>4.5634358916729345E-2</c:v>
                </c:pt>
                <c:pt idx="47">
                  <c:v>4.5435135684633692E-2</c:v>
                </c:pt>
                <c:pt idx="48">
                  <c:v>4.5227730455083034E-2</c:v>
                </c:pt>
                <c:pt idx="49">
                  <c:v>4.5011891534446541E-2</c:v>
                </c:pt>
                <c:pt idx="50">
                  <c:v>4.4787367337233062E-2</c:v>
                </c:pt>
                <c:pt idx="51">
                  <c:v>4.4553907243371507E-2</c:v>
                </c:pt>
                <c:pt idx="52">
                  <c:v>4.4311262531853975E-2</c:v>
                </c:pt>
                <c:pt idx="53">
                  <c:v>4.4059187392428124E-2</c:v>
                </c:pt>
                <c:pt idx="54">
                  <c:v>4.3797440016487832E-2</c:v>
                </c:pt>
                <c:pt idx="55">
                  <c:v>4.3525783767661322E-2</c:v>
                </c:pt>
                <c:pt idx="56">
                  <c:v>4.3243988431867421E-2</c:v>
                </c:pt>
                <c:pt idx="57">
                  <c:v>4.2951831545769627E-2</c:v>
                </c:pt>
                <c:pt idx="58">
                  <c:v>4.2649099801617317E-2</c:v>
                </c:pt>
                <c:pt idx="59">
                  <c:v>4.2335590525424689E-2</c:v>
                </c:pt>
                <c:pt idx="60">
                  <c:v>4.2011113224289916E-2</c:v>
                </c:pt>
                <c:pt idx="61">
                  <c:v>4.1675491197419604E-2</c:v>
                </c:pt>
                <c:pt idx="62">
                  <c:v>4.1328563204094754E-2</c:v>
                </c:pt>
                <c:pt idx="63">
                  <c:v>4.097018518040485E-2</c:v>
                </c:pt>
                <c:pt idx="64">
                  <c:v>4.0600231995101217E-2</c:v>
                </c:pt>
                <c:pt idx="65">
                  <c:v>4.0218599233402298E-2</c:v>
                </c:pt>
                <c:pt idx="66">
                  <c:v>3.9825204996029179E-2</c:v>
                </c:pt>
                <c:pt idx="67">
                  <c:v>3.9419991699203516E-2</c:v>
                </c:pt>
                <c:pt idx="68">
                  <c:v>3.9002927859808564E-2</c:v>
                </c:pt>
                <c:pt idx="69">
                  <c:v>3.8574009848455562E-2</c:v>
                </c:pt>
                <c:pt idx="70">
                  <c:v>3.813326359182144E-2</c:v>
                </c:pt>
                <c:pt idx="71">
                  <c:v>3.7680746204393843E-2</c:v>
                </c:pt>
                <c:pt idx="72">
                  <c:v>3.7216547528693973E-2</c:v>
                </c:pt>
                <c:pt idx="73">
                  <c:v>3.6740791562214818E-2</c:v>
                </c:pt>
                <c:pt idx="74">
                  <c:v>3.625363774872227E-2</c:v>
                </c:pt>
                <c:pt idx="75">
                  <c:v>3.5755282111301724E-2</c:v>
                </c:pt>
                <c:pt idx="76">
                  <c:v>3.5245958204595439E-2</c:v>
                </c:pt>
                <c:pt idx="77">
                  <c:v>3.4725937864125769E-2</c:v>
                </c:pt>
                <c:pt idx="78">
                  <c:v>3.4195531731462489E-2</c:v>
                </c:pt>
                <c:pt idx="79">
                  <c:v>3.365508953528689E-2</c:v>
                </c:pt>
                <c:pt idx="80">
                  <c:v>3.3105000110150662E-2</c:v>
                </c:pt>
                <c:pt idx="81">
                  <c:v>3.2545691136936346E-2</c:v>
                </c:pt>
                <c:pt idx="82">
                  <c:v>3.1977628591670304E-2</c:v>
                </c:pt>
                <c:pt idx="83">
                  <c:v>3.1401315892433536E-2</c:v>
                </c:pt>
                <c:pt idx="84">
                  <c:v>3.0817292737588386E-2</c:v>
                </c:pt>
                <c:pt idx="85">
                  <c:v>3.0226133632383165E-2</c:v>
                </c:pt>
                <c:pt idx="86">
                  <c:v>2.9628446105126702E-2</c:v>
                </c:pt>
                <c:pt idx="87">
                  <c:v>2.9024868618474659E-2</c:v>
                </c:pt>
                <c:pt idx="88">
                  <c:v>2.8416068185870665E-2</c:v>
                </c:pt>
                <c:pt idx="89">
                  <c:v>2.7802737707721237E-2</c:v>
                </c:pt>
                <c:pt idx="90">
                  <c:v>2.7185593046379405E-2</c:v>
                </c:pt>
                <c:pt idx="91">
                  <c:v>2.6565369863343825E-2</c:v>
                </c:pt>
                <c:pt idx="92">
                  <c:v>2.5942820246152909E-2</c:v>
                </c:pt>
                <c:pt idx="93">
                  <c:v>2.5318709156169461E-2</c:v>
                </c:pt>
                <c:pt idx="94">
                  <c:v>2.469381073169568E-2</c:v>
                </c:pt>
                <c:pt idx="95">
                  <c:v>2.4068904483563715E-2</c:v>
                </c:pt>
                <c:pt idx="96">
                  <c:v>2.3444771422424446E-2</c:v>
                </c:pt>
                <c:pt idx="97">
                  <c:v>2.2822190158352941E-2</c:v>
                </c:pt>
                <c:pt idx="98">
                  <c:v>2.220193301405933E-2</c:v>
                </c:pt>
                <c:pt idx="99">
                  <c:v>2.1584762192917134E-2</c:v>
                </c:pt>
                <c:pt idx="100">
                  <c:v>2.0971426042196019E-2</c:v>
                </c:pt>
                <c:pt idx="101">
                  <c:v>2.0362655450329632E-2</c:v>
                </c:pt>
                <c:pt idx="102">
                  <c:v>1.9759160414801982E-2</c:v>
                </c:pt>
                <c:pt idx="103">
                  <c:v>1.9161626814359737E-2</c:v>
                </c:pt>
                <c:pt idx="104">
                  <c:v>1.8570713415814559E-2</c:v>
                </c:pt>
                <c:pt idx="105">
                  <c:v>1.7987049141796174E-2</c:v>
                </c:pt>
                <c:pt idx="106">
                  <c:v>1.7411230621535618E-2</c:v>
                </c:pt>
                <c:pt idx="107">
                  <c:v>1.6843820042215248E-2</c:v>
                </c:pt>
                <c:pt idx="108">
                  <c:v>1.628534331371894E-2</c:v>
                </c:pt>
                <c:pt idx="109">
                  <c:v>1.5736288554878679E-2</c:v>
                </c:pt>
                <c:pt idx="110">
                  <c:v>1.519710490461724E-2</c:v>
                </c:pt>
                <c:pt idx="111">
                  <c:v>1.4668201656868173E-2</c:v>
                </c:pt>
                <c:pt idx="112">
                  <c:v>1.4149947713871493E-2</c:v>
                </c:pt>
                <c:pt idx="113">
                  <c:v>1.3642671348483194E-2</c:v>
                </c:pt>
                <c:pt idx="114">
                  <c:v>1.3146660262581687E-2</c:v>
                </c:pt>
                <c:pt idx="115">
                  <c:v>1.2662161925512436E-2</c:v>
                </c:pt>
                <c:pt idx="116">
                  <c:v>1.2189384173864585E-2</c:v>
                </c:pt>
                <c:pt idx="117">
                  <c:v>1.1728496051709442E-2</c:v>
                </c:pt>
                <c:pt idx="118">
                  <c:v>1.1279628868759039E-2</c:v>
                </c:pt>
                <c:pt idx="119">
                  <c:v>1.0842877452737886E-2</c:v>
                </c:pt>
                <c:pt idx="120">
                  <c:v>1.0418301571556073E-2</c:v>
                </c:pt>
                <c:pt idx="121">
                  <c:v>1.0005927500614298E-2</c:v>
                </c:pt>
                <c:pt idx="122">
                  <c:v>9.6057497107310957E-3</c:v>
                </c:pt>
                <c:pt idx="123">
                  <c:v>9.2177326526996298E-3</c:v>
                </c:pt>
                <c:pt idx="124">
                  <c:v>8.8418126153213487E-3</c:v>
                </c:pt>
                <c:pt idx="125">
                  <c:v>8.4778996348797674E-3</c:v>
                </c:pt>
                <c:pt idx="126">
                  <c:v>8.1258794353548242E-3</c:v>
                </c:pt>
                <c:pt idx="127">
                  <c:v>7.7856153801850328E-3</c:v>
                </c:pt>
                <c:pt idx="128">
                  <c:v>7.4569504180239197E-3</c:v>
                </c:pt>
                <c:pt idx="129">
                  <c:v>7.1397090066596279E-3</c:v>
                </c:pt>
                <c:pt idx="130">
                  <c:v>6.8336990010263964E-3</c:v>
                </c:pt>
                <c:pt idx="131">
                  <c:v>6.5387134930118213E-3</c:v>
                </c:pt>
                <c:pt idx="132">
                  <c:v>6.2545325925048292E-3</c:v>
                </c:pt>
                <c:pt idx="133">
                  <c:v>5.9809251408303853E-3</c:v>
                </c:pt>
                <c:pt idx="134">
                  <c:v>5.717650349328994E-3</c:v>
                </c:pt>
                <c:pt idx="135">
                  <c:v>5.4644593573797227E-3</c:v>
                </c:pt>
                <c:pt idx="136">
                  <c:v>5.2210967055792519E-3</c:v>
                </c:pt>
                <c:pt idx="137">
                  <c:v>4.9873017211093133E-3</c:v>
                </c:pt>
                <c:pt idx="138">
                  <c:v>4.7628098135111411E-3</c:v>
                </c:pt>
                <c:pt idx="139">
                  <c:v>4.547353680155226E-3</c:v>
                </c:pt>
                <c:pt idx="140">
                  <c:v>4.3406644216399393E-3</c:v>
                </c:pt>
                <c:pt idx="141">
                  <c:v>4.1424725681792019E-3</c:v>
                </c:pt>
                <c:pt idx="142">
                  <c:v>3.9525090187483916E-3</c:v>
                </c:pt>
                <c:pt idx="143">
                  <c:v>3.7705058953542221E-3</c:v>
                </c:pt>
                <c:pt idx="144">
                  <c:v>3.5961973152934686E-3</c:v>
                </c:pt>
                <c:pt idx="145">
                  <c:v>3.429320084659346E-3</c:v>
                </c:pt>
                <c:pt idx="146">
                  <c:v>3.269614316669354E-3</c:v>
                </c:pt>
                <c:pt idx="147">
                  <c:v>3.1168239786157339E-3</c:v>
                </c:pt>
                <c:pt idx="148">
                  <c:v>2.9706973713985734E-3</c:v>
                </c:pt>
                <c:pt idx="149">
                  <c:v>2.8309875457010209E-3</c:v>
                </c:pt>
                <c:pt idx="150">
                  <c:v>2.6974526588999497E-3</c:v>
                </c:pt>
                <c:pt idx="151">
                  <c:v>2.5698562768019136E-3</c:v>
                </c:pt>
                <c:pt idx="152">
                  <c:v>2.4479676242452207E-3</c:v>
                </c:pt>
                <c:pt idx="153">
                  <c:v>2.3315617885223696E-3</c:v>
                </c:pt>
                <c:pt idx="154">
                  <c:v>2.2204198794700002E-3</c:v>
                </c:pt>
                <c:pt idx="155">
                  <c:v>2.1143291499376776E-3</c:v>
                </c:pt>
                <c:pt idx="156">
                  <c:v>2.013083080195001E-3</c:v>
                </c:pt>
                <c:pt idx="157">
                  <c:v>1.9164814296729561E-3</c:v>
                </c:pt>
                <c:pt idx="158">
                  <c:v>1.8243302592596581E-3</c:v>
                </c:pt>
                <c:pt idx="159">
                  <c:v>1.7364419271914669E-3</c:v>
                </c:pt>
                <c:pt idx="160">
                  <c:v>1.6526350613984373E-3</c:v>
                </c:pt>
                <c:pt idx="161">
                  <c:v>1.5727345109746644E-3</c:v>
                </c:pt>
                <c:pt idx="162">
                  <c:v>1.4965712792679858E-3</c:v>
                </c:pt>
                <c:pt idx="163">
                  <c:v>1.4239824408984842E-3</c:v>
                </c:pt>
                <c:pt idx="164">
                  <c:v>1.3548110448456001E-3</c:v>
                </c:pt>
                <c:pt idx="165">
                  <c:v>1.2889060055705853E-3</c:v>
                </c:pt>
                <c:pt idx="166">
                  <c:v>1.2261219839832E-3</c:v>
                </c:pt>
                <c:pt idx="167">
                  <c:v>1.1663192599036399E-3</c:v>
                </c:pt>
                <c:pt idx="168">
                  <c:v>1.1093635975245114E-3</c:v>
                </c:pt>
                <c:pt idx="169">
                  <c:v>1.0551261052397379E-3</c:v>
                </c:pt>
                <c:pt idx="170">
                  <c:v>1.0034830910757634E-3</c:v>
                </c:pt>
                <c:pt idx="171">
                  <c:v>9.5431591483595023E-4</c:v>
                </c:pt>
                <c:pt idx="172">
                  <c:v>9.0751083795956929E-4</c:v>
                </c:pt>
                <c:pt idx="173">
                  <c:v>8.6295887198258221E-4</c:v>
                </c:pt>
                <c:pt idx="174">
                  <c:v>8.2055562639812211E-4</c:v>
                </c:pt>
                <c:pt idx="175">
                  <c:v>7.8020115661427798E-4</c:v>
                </c:pt>
                <c:pt idx="176">
                  <c:v>7.4179981262829605E-4</c:v>
                </c:pt>
                <c:pt idx="177">
                  <c:v>7.0526008895887996E-4</c:v>
                </c:pt>
                <c:pt idx="178">
                  <c:v>6.7049447630411724E-4</c:v>
                </c:pt>
                <c:pt idx="179">
                  <c:v>6.3741931533161289E-4</c:v>
                </c:pt>
                <c:pt idx="180">
                  <c:v>6.0595465294860569E-4</c:v>
                </c:pt>
                <c:pt idx="181">
                  <c:v>5.7602410134266013E-4</c:v>
                </c:pt>
                <c:pt idx="182">
                  <c:v>5.4755470004084453E-4</c:v>
                </c:pt>
                <c:pt idx="183">
                  <c:v>5.2047678118827614E-4</c:v>
                </c:pt>
                <c:pt idx="184">
                  <c:v>4.9472383820868971E-4</c:v>
                </c:pt>
                <c:pt idx="185">
                  <c:v>4.7023239797433248E-4</c:v>
                </c:pt>
                <c:pt idx="186">
                  <c:v>4.4694189658371012E-4</c:v>
                </c:pt>
                <c:pt idx="187">
                  <c:v>4.2479455881335202E-4</c:v>
                </c:pt>
                <c:pt idx="188">
                  <c:v>4.037352812899332E-4</c:v>
                </c:pt>
                <c:pt idx="189">
                  <c:v>3.8371151940276647E-4</c:v>
                </c:pt>
                <c:pt idx="190">
                  <c:v>3.6467317796286334E-4</c:v>
                </c:pt>
                <c:pt idx="191">
                  <c:v>3.4657250559131736E-4</c:v>
                </c:pt>
                <c:pt idx="192">
                  <c:v>3.2936399281343893E-4</c:v>
                </c:pt>
                <c:pt idx="193">
                  <c:v>3.1300427381257621E-4</c:v>
                </c:pt>
                <c:pt idx="194">
                  <c:v>2.974520317973746E-4</c:v>
                </c:pt>
                <c:pt idx="195">
                  <c:v>2.8266790791864642E-4</c:v>
                </c:pt>
                <c:pt idx="196">
                  <c:v>2.6861441366893138E-4</c:v>
                </c:pt>
                <c:pt idx="197">
                  <c:v>2.5525584668870105E-4</c:v>
                </c:pt>
                <c:pt idx="198">
                  <c:v>2.4255820990154708E-4</c:v>
                </c:pt>
                <c:pt idx="199">
                  <c:v>2.304891338916651E-4</c:v>
                </c:pt>
                <c:pt idx="200">
                  <c:v>2.1901780243789617E-4</c:v>
                </c:pt>
                <c:pt idx="201">
                  <c:v>2.0811488111372204E-4</c:v>
                </c:pt>
                <c:pt idx="202">
                  <c:v>1.9775244886188111E-4</c:v>
                </c:pt>
                <c:pt idx="203">
                  <c:v>1.8790393244974809E-4</c:v>
                </c:pt>
                <c:pt idx="204">
                  <c:v>1.7854404371508059E-4</c:v>
                </c:pt>
                <c:pt idx="205">
                  <c:v>1.6964871950498177E-4</c:v>
                </c:pt>
                <c:pt idx="206">
                  <c:v>1.6119506421770845E-4</c:v>
                </c:pt>
                <c:pt idx="207">
                  <c:v>1.5316129485549266E-4</c:v>
                </c:pt>
                <c:pt idx="208">
                  <c:v>1.4552668849503615E-4</c:v>
                </c:pt>
                <c:pt idx="209">
                  <c:v>1.382715320873881E-4</c:v>
                </c:pt>
                <c:pt idx="210">
                  <c:v>1.313770744995913E-4</c:v>
                </c:pt>
                <c:pt idx="211">
                  <c:v>1.2482548071025181E-4</c:v>
                </c:pt>
                <c:pt idx="212">
                  <c:v>1.1859978807536428E-4</c:v>
                </c:pt>
                <c:pt idx="213">
                  <c:v>1.1268386458136412E-4</c:v>
                </c:pt>
                <c:pt idx="214">
                  <c:v>1.0706236900564299E-4</c:v>
                </c:pt>
                <c:pt idx="215">
                  <c:v>1.0172071290612526E-4</c:v>
                </c:pt>
                <c:pt idx="216">
                  <c:v>9.6645024364269696E-5</c:v>
                </c:pt>
                <c:pt idx="217">
                  <c:v>9.1822113406780063E-5</c:v>
                </c:pt>
                <c:pt idx="218">
                  <c:v>8.723943903695784E-5</c:v>
                </c:pt>
                <c:pt idx="219">
                  <c:v>8.2885077804927787E-5</c:v>
                </c:pt>
                <c:pt idx="220">
                  <c:v>7.8747693850746264E-5</c:v>
                </c:pt>
                <c:pt idx="221">
                  <c:v>7.4816510357564257E-5</c:v>
                </c:pt>
                <c:pt idx="222">
                  <c:v>7.1081282349880095E-5</c:v>
                </c:pt>
                <c:pt idx="223">
                  <c:v>6.753227078100877E-5</c:v>
                </c:pt>
                <c:pt idx="224">
                  <c:v>6.4160217849603221E-5</c:v>
                </c:pt>
                <c:pt idx="225">
                  <c:v>6.0956323490747743E-5</c:v>
                </c:pt>
                <c:pt idx="226">
                  <c:v>5.7912222989575586E-5</c:v>
                </c:pt>
                <c:pt idx="227">
                  <c:v>5.5019965665553031E-5</c:v>
                </c:pt>
                <c:pt idx="228">
                  <c:v>5.2271994578936815E-5</c:v>
                </c:pt>
                <c:pt idx="229">
                  <c:v>4.9661127211483607E-5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D2-49A8-AF81-4666C3908E41}"/>
            </c:ext>
          </c:extLst>
        </c:ser>
        <c:ser>
          <c:idx val="0"/>
          <c:order val="1"/>
          <c:tx>
            <c:strRef>
              <c:f>各種成長曲線!$J$16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各種成長曲線!$H$17:$H$247</c:f>
              <c:numCache>
                <c:formatCode>#,##0_);[Red]\(#,##0\)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各種成長曲線!$J$17:$J$247</c:f>
              <c:numCache>
                <c:formatCode>0.0%</c:formatCode>
                <c:ptCount val="231"/>
                <c:pt idx="1">
                  <c:v>5.0000000000000044E-2</c:v>
                </c:pt>
                <c:pt idx="2">
                  <c:v>4.9999999999999989E-2</c:v>
                </c:pt>
                <c:pt idx="3">
                  <c:v>5.0000000000000079E-2</c:v>
                </c:pt>
                <c:pt idx="4">
                  <c:v>5.0000000000000086E-2</c:v>
                </c:pt>
                <c:pt idx="5">
                  <c:v>5.0000000000000093E-2</c:v>
                </c:pt>
                <c:pt idx="6">
                  <c:v>5.0000000000000037E-2</c:v>
                </c:pt>
                <c:pt idx="7">
                  <c:v>5.0000000000000017E-2</c:v>
                </c:pt>
                <c:pt idx="8">
                  <c:v>5.0000000000000024E-2</c:v>
                </c:pt>
                <c:pt idx="9">
                  <c:v>5.0000000000000037E-2</c:v>
                </c:pt>
                <c:pt idx="10">
                  <c:v>4.9999999999999989E-2</c:v>
                </c:pt>
                <c:pt idx="11">
                  <c:v>5.0000000000000058E-2</c:v>
                </c:pt>
                <c:pt idx="12">
                  <c:v>4.9999999999999961E-2</c:v>
                </c:pt>
                <c:pt idx="13">
                  <c:v>5.0000000000000051E-2</c:v>
                </c:pt>
                <c:pt idx="14">
                  <c:v>4.9999999999999982E-2</c:v>
                </c:pt>
                <c:pt idx="15">
                  <c:v>5.0000000000000093E-2</c:v>
                </c:pt>
                <c:pt idx="16">
                  <c:v>5.0000000000000093E-2</c:v>
                </c:pt>
                <c:pt idx="17">
                  <c:v>4.999999999999992E-2</c:v>
                </c:pt>
                <c:pt idx="18">
                  <c:v>4.9999999999999968E-2</c:v>
                </c:pt>
                <c:pt idx="19">
                  <c:v>0.05</c:v>
                </c:pt>
                <c:pt idx="20">
                  <c:v>4.9999999999999947E-2</c:v>
                </c:pt>
                <c:pt idx="21">
                  <c:v>4.9999999999999968E-2</c:v>
                </c:pt>
                <c:pt idx="22">
                  <c:v>4.9999999999999926E-2</c:v>
                </c:pt>
                <c:pt idx="23">
                  <c:v>5.0000000000000051E-2</c:v>
                </c:pt>
                <c:pt idx="24">
                  <c:v>5.000000000000001E-2</c:v>
                </c:pt>
                <c:pt idx="25">
                  <c:v>5.0000000000000031E-2</c:v>
                </c:pt>
                <c:pt idx="26">
                  <c:v>5.0000000000000017E-2</c:v>
                </c:pt>
                <c:pt idx="27">
                  <c:v>4.9999999999999968E-2</c:v>
                </c:pt>
                <c:pt idx="28">
                  <c:v>4.9999999999999961E-2</c:v>
                </c:pt>
                <c:pt idx="29">
                  <c:v>5.0000000000000093E-2</c:v>
                </c:pt>
                <c:pt idx="30">
                  <c:v>5.0000000000000051E-2</c:v>
                </c:pt>
                <c:pt idx="31">
                  <c:v>4.9999999999999982E-2</c:v>
                </c:pt>
                <c:pt idx="32">
                  <c:v>4.999999999999992E-2</c:v>
                </c:pt>
                <c:pt idx="33">
                  <c:v>5.0000000000000031E-2</c:v>
                </c:pt>
                <c:pt idx="34">
                  <c:v>4.9999999999999954E-2</c:v>
                </c:pt>
                <c:pt idx="35">
                  <c:v>4.9999999999999989E-2</c:v>
                </c:pt>
                <c:pt idx="36">
                  <c:v>5.0000000000000024E-2</c:v>
                </c:pt>
                <c:pt idx="37">
                  <c:v>4.9999999999999947E-2</c:v>
                </c:pt>
                <c:pt idx="38">
                  <c:v>4.9999999999999975E-2</c:v>
                </c:pt>
                <c:pt idx="39">
                  <c:v>4.9999999999999933E-2</c:v>
                </c:pt>
                <c:pt idx="40">
                  <c:v>0.05</c:v>
                </c:pt>
                <c:pt idx="41">
                  <c:v>4.9999999999999961E-2</c:v>
                </c:pt>
                <c:pt idx="42">
                  <c:v>0.05</c:v>
                </c:pt>
                <c:pt idx="43">
                  <c:v>4.9999999999999899E-2</c:v>
                </c:pt>
                <c:pt idx="44">
                  <c:v>4.9999999999999913E-2</c:v>
                </c:pt>
                <c:pt idx="45">
                  <c:v>5.000000000000001E-2</c:v>
                </c:pt>
                <c:pt idx="46">
                  <c:v>4.9999999999999989E-2</c:v>
                </c:pt>
                <c:pt idx="47">
                  <c:v>4.999999999999994E-2</c:v>
                </c:pt>
                <c:pt idx="48">
                  <c:v>4.9999999999999975E-2</c:v>
                </c:pt>
                <c:pt idx="49">
                  <c:v>4.999999999999994E-2</c:v>
                </c:pt>
                <c:pt idx="50">
                  <c:v>5.0000000000000037E-2</c:v>
                </c:pt>
                <c:pt idx="51">
                  <c:v>5.0000000000000037E-2</c:v>
                </c:pt>
                <c:pt idx="52">
                  <c:v>5.0000000000000037E-2</c:v>
                </c:pt>
                <c:pt idx="53">
                  <c:v>5.0000000000000079E-2</c:v>
                </c:pt>
                <c:pt idx="54">
                  <c:v>4.9999999999999975E-2</c:v>
                </c:pt>
                <c:pt idx="55">
                  <c:v>4.9999999999999996E-2</c:v>
                </c:pt>
                <c:pt idx="56">
                  <c:v>4.9999999999999982E-2</c:v>
                </c:pt>
                <c:pt idx="57">
                  <c:v>5.0000000000000044E-2</c:v>
                </c:pt>
                <c:pt idx="58">
                  <c:v>5.00000000000001E-2</c:v>
                </c:pt>
                <c:pt idx="59">
                  <c:v>5.0000000000000072E-2</c:v>
                </c:pt>
                <c:pt idx="60">
                  <c:v>5.0000000000000058E-2</c:v>
                </c:pt>
                <c:pt idx="61">
                  <c:v>5.0000000000000079E-2</c:v>
                </c:pt>
                <c:pt idx="62">
                  <c:v>4.9999999999999947E-2</c:v>
                </c:pt>
                <c:pt idx="63">
                  <c:v>4.9999999999999954E-2</c:v>
                </c:pt>
                <c:pt idx="64">
                  <c:v>4.9999999999999961E-2</c:v>
                </c:pt>
                <c:pt idx="65">
                  <c:v>4.9999999999999982E-2</c:v>
                </c:pt>
                <c:pt idx="66">
                  <c:v>0.05</c:v>
                </c:pt>
                <c:pt idx="67">
                  <c:v>4.9999999999999954E-2</c:v>
                </c:pt>
                <c:pt idx="68">
                  <c:v>5.0000000000000065E-2</c:v>
                </c:pt>
                <c:pt idx="69">
                  <c:v>4.9999999999999947E-2</c:v>
                </c:pt>
                <c:pt idx="70">
                  <c:v>4.9999999999999968E-2</c:v>
                </c:pt>
                <c:pt idx="71">
                  <c:v>5.0000000000000058E-2</c:v>
                </c:pt>
                <c:pt idx="72">
                  <c:v>4.999999999999992E-2</c:v>
                </c:pt>
                <c:pt idx="73">
                  <c:v>4.9999999999999947E-2</c:v>
                </c:pt>
                <c:pt idx="74">
                  <c:v>5.0000000000000031E-2</c:v>
                </c:pt>
                <c:pt idx="75">
                  <c:v>4.9999999999999954E-2</c:v>
                </c:pt>
                <c:pt idx="76">
                  <c:v>5.0000000000000079E-2</c:v>
                </c:pt>
                <c:pt idx="77">
                  <c:v>4.9999999999999968E-2</c:v>
                </c:pt>
                <c:pt idx="78">
                  <c:v>5.0000000000000017E-2</c:v>
                </c:pt>
                <c:pt idx="79">
                  <c:v>4.9999999999999926E-2</c:v>
                </c:pt>
                <c:pt idx="80">
                  <c:v>0.05</c:v>
                </c:pt>
                <c:pt idx="81">
                  <c:v>5.0000000000000051E-2</c:v>
                </c:pt>
                <c:pt idx="82">
                  <c:v>5.0000000000000044E-2</c:v>
                </c:pt>
                <c:pt idx="83">
                  <c:v>0.05</c:v>
                </c:pt>
                <c:pt idx="84">
                  <c:v>4.9999999999999947E-2</c:v>
                </c:pt>
                <c:pt idx="85">
                  <c:v>4.9999999999999947E-2</c:v>
                </c:pt>
                <c:pt idx="86">
                  <c:v>4.9999999999999899E-2</c:v>
                </c:pt>
                <c:pt idx="87">
                  <c:v>5.0000000000000086E-2</c:v>
                </c:pt>
                <c:pt idx="88">
                  <c:v>5.0000000000000079E-2</c:v>
                </c:pt>
                <c:pt idx="89">
                  <c:v>4.999999999999994E-2</c:v>
                </c:pt>
                <c:pt idx="90">
                  <c:v>5.000000000000001E-2</c:v>
                </c:pt>
                <c:pt idx="91">
                  <c:v>4.9999999999999926E-2</c:v>
                </c:pt>
                <c:pt idx="92">
                  <c:v>5.0000000000000017E-2</c:v>
                </c:pt>
                <c:pt idx="93">
                  <c:v>4.9999999999999947E-2</c:v>
                </c:pt>
                <c:pt idx="94">
                  <c:v>4.9999999999999975E-2</c:v>
                </c:pt>
                <c:pt idx="95">
                  <c:v>5.0000000000000072E-2</c:v>
                </c:pt>
                <c:pt idx="96">
                  <c:v>4.9999999999999947E-2</c:v>
                </c:pt>
                <c:pt idx="97">
                  <c:v>4.9999999999999947E-2</c:v>
                </c:pt>
                <c:pt idx="98">
                  <c:v>4.9999999999999954E-2</c:v>
                </c:pt>
                <c:pt idx="99">
                  <c:v>5.000000000000001E-2</c:v>
                </c:pt>
                <c:pt idx="100">
                  <c:v>4.9999999999999996E-2</c:v>
                </c:pt>
                <c:pt idx="101">
                  <c:v>5.000000000000001E-2</c:v>
                </c:pt>
                <c:pt idx="102">
                  <c:v>4.999999999999992E-2</c:v>
                </c:pt>
                <c:pt idx="103">
                  <c:v>5.0000000000000086E-2</c:v>
                </c:pt>
                <c:pt idx="104">
                  <c:v>4.9999999999999947E-2</c:v>
                </c:pt>
                <c:pt idx="105">
                  <c:v>4.9999999999999982E-2</c:v>
                </c:pt>
                <c:pt idx="106">
                  <c:v>4.9999999999999954E-2</c:v>
                </c:pt>
                <c:pt idx="107">
                  <c:v>5.0000000000000031E-2</c:v>
                </c:pt>
                <c:pt idx="108">
                  <c:v>5.0000000000000037E-2</c:v>
                </c:pt>
                <c:pt idx="109">
                  <c:v>5.0000000000000044E-2</c:v>
                </c:pt>
                <c:pt idx="110">
                  <c:v>5.0000000000000072E-2</c:v>
                </c:pt>
                <c:pt idx="111">
                  <c:v>5.0000000000000024E-2</c:v>
                </c:pt>
                <c:pt idx="112">
                  <c:v>5.0000000000000024E-2</c:v>
                </c:pt>
                <c:pt idx="113">
                  <c:v>5.0000000000000031E-2</c:v>
                </c:pt>
                <c:pt idx="114">
                  <c:v>4.9999999999999913E-2</c:v>
                </c:pt>
                <c:pt idx="115">
                  <c:v>5.0000000000000024E-2</c:v>
                </c:pt>
                <c:pt idx="116">
                  <c:v>4.9999999999999926E-2</c:v>
                </c:pt>
                <c:pt idx="117">
                  <c:v>5.0000000000000031E-2</c:v>
                </c:pt>
                <c:pt idx="118">
                  <c:v>5.0000000000000031E-2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4.9999999999999989E-2</c:v>
                </c:pt>
                <c:pt idx="123">
                  <c:v>4.9999999999999982E-2</c:v>
                </c:pt>
                <c:pt idx="124">
                  <c:v>4.9999999999999961E-2</c:v>
                </c:pt>
                <c:pt idx="125">
                  <c:v>4.9999999999999954E-2</c:v>
                </c:pt>
                <c:pt idx="126">
                  <c:v>5.0000000000000017E-2</c:v>
                </c:pt>
                <c:pt idx="127">
                  <c:v>4.9999999999999947E-2</c:v>
                </c:pt>
                <c:pt idx="128">
                  <c:v>4.9999999999999975E-2</c:v>
                </c:pt>
                <c:pt idx="129">
                  <c:v>4.9999999999999947E-2</c:v>
                </c:pt>
                <c:pt idx="130">
                  <c:v>0.05</c:v>
                </c:pt>
                <c:pt idx="131">
                  <c:v>4.9999999999999961E-2</c:v>
                </c:pt>
                <c:pt idx="132">
                  <c:v>5.0000000000000086E-2</c:v>
                </c:pt>
                <c:pt idx="133">
                  <c:v>5.0000000000000093E-2</c:v>
                </c:pt>
                <c:pt idx="134">
                  <c:v>4.9999999999999913E-2</c:v>
                </c:pt>
                <c:pt idx="135">
                  <c:v>5.0000000000000065E-2</c:v>
                </c:pt>
                <c:pt idx="136">
                  <c:v>4.9999999999999926E-2</c:v>
                </c:pt>
                <c:pt idx="137">
                  <c:v>4.9999999999999933E-2</c:v>
                </c:pt>
                <c:pt idx="138">
                  <c:v>5.0000000000000058E-2</c:v>
                </c:pt>
                <c:pt idx="139">
                  <c:v>5.0000000000000072E-2</c:v>
                </c:pt>
                <c:pt idx="140">
                  <c:v>4.9999999999999961E-2</c:v>
                </c:pt>
                <c:pt idx="141">
                  <c:v>4.9999999999999968E-2</c:v>
                </c:pt>
                <c:pt idx="142">
                  <c:v>5.0000000000000044E-2</c:v>
                </c:pt>
                <c:pt idx="143">
                  <c:v>4.9999999999999982E-2</c:v>
                </c:pt>
                <c:pt idx="144">
                  <c:v>5.0000000000000093E-2</c:v>
                </c:pt>
                <c:pt idx="145">
                  <c:v>4.9999999999999899E-2</c:v>
                </c:pt>
                <c:pt idx="146">
                  <c:v>0.05</c:v>
                </c:pt>
                <c:pt idx="147">
                  <c:v>5.000000000000001E-2</c:v>
                </c:pt>
                <c:pt idx="148">
                  <c:v>4.9999999999999968E-2</c:v>
                </c:pt>
                <c:pt idx="149">
                  <c:v>5.0000000000000086E-2</c:v>
                </c:pt>
                <c:pt idx="150">
                  <c:v>4.9999999999999968E-2</c:v>
                </c:pt>
                <c:pt idx="151">
                  <c:v>5.0000000000000044E-2</c:v>
                </c:pt>
                <c:pt idx="152">
                  <c:v>4.9999999999999961E-2</c:v>
                </c:pt>
                <c:pt idx="153">
                  <c:v>4.9999999999999975E-2</c:v>
                </c:pt>
                <c:pt idx="154">
                  <c:v>5.000000000000001E-2</c:v>
                </c:pt>
                <c:pt idx="155">
                  <c:v>4.9999999999999996E-2</c:v>
                </c:pt>
                <c:pt idx="156">
                  <c:v>5.0000000000000044E-2</c:v>
                </c:pt>
                <c:pt idx="157">
                  <c:v>5.0000000000000086E-2</c:v>
                </c:pt>
                <c:pt idx="158">
                  <c:v>4.9999999999999989E-2</c:v>
                </c:pt>
                <c:pt idx="159">
                  <c:v>5.0000000000000058E-2</c:v>
                </c:pt>
                <c:pt idx="160">
                  <c:v>4.999999999999994E-2</c:v>
                </c:pt>
                <c:pt idx="161">
                  <c:v>5.0000000000000065E-2</c:v>
                </c:pt>
                <c:pt idx="162">
                  <c:v>4.9999999999999968E-2</c:v>
                </c:pt>
                <c:pt idx="163">
                  <c:v>4.9999999999999968E-2</c:v>
                </c:pt>
                <c:pt idx="164">
                  <c:v>4.9999999999999982E-2</c:v>
                </c:pt>
                <c:pt idx="165">
                  <c:v>4.9999999999999968E-2</c:v>
                </c:pt>
                <c:pt idx="166">
                  <c:v>4.9999999999999989E-2</c:v>
                </c:pt>
                <c:pt idx="167">
                  <c:v>4.9999999999999996E-2</c:v>
                </c:pt>
                <c:pt idx="168">
                  <c:v>5.0000000000000024E-2</c:v>
                </c:pt>
                <c:pt idx="169">
                  <c:v>5.0000000000000044E-2</c:v>
                </c:pt>
                <c:pt idx="170">
                  <c:v>5.0000000000000051E-2</c:v>
                </c:pt>
                <c:pt idx="171">
                  <c:v>4.999999999999994E-2</c:v>
                </c:pt>
                <c:pt idx="172">
                  <c:v>5.0000000000000051E-2</c:v>
                </c:pt>
                <c:pt idx="173">
                  <c:v>5.0000000000000024E-2</c:v>
                </c:pt>
                <c:pt idx="174">
                  <c:v>5.0000000000000051E-2</c:v>
                </c:pt>
                <c:pt idx="175">
                  <c:v>4.9999999999999926E-2</c:v>
                </c:pt>
                <c:pt idx="176">
                  <c:v>4.9999999999999947E-2</c:v>
                </c:pt>
                <c:pt idx="177">
                  <c:v>4.999999999999994E-2</c:v>
                </c:pt>
                <c:pt idx="178">
                  <c:v>4.999999999999994E-2</c:v>
                </c:pt>
                <c:pt idx="179">
                  <c:v>4.9999999999999989E-2</c:v>
                </c:pt>
                <c:pt idx="180">
                  <c:v>4.9999999999999947E-2</c:v>
                </c:pt>
                <c:pt idx="181">
                  <c:v>5.0000000000000079E-2</c:v>
                </c:pt>
                <c:pt idx="182">
                  <c:v>5.0000000000000037E-2</c:v>
                </c:pt>
                <c:pt idx="183">
                  <c:v>4.9999999999999982E-2</c:v>
                </c:pt>
                <c:pt idx="184">
                  <c:v>4.9999999999999968E-2</c:v>
                </c:pt>
                <c:pt idx="185">
                  <c:v>4.9999999999999947E-2</c:v>
                </c:pt>
                <c:pt idx="186">
                  <c:v>4.9999999999999954E-2</c:v>
                </c:pt>
                <c:pt idx="187">
                  <c:v>4.9999999999999982E-2</c:v>
                </c:pt>
                <c:pt idx="188">
                  <c:v>5.0000000000000058E-2</c:v>
                </c:pt>
                <c:pt idx="189">
                  <c:v>5.0000000000000031E-2</c:v>
                </c:pt>
                <c:pt idx="190">
                  <c:v>5.0000000000000017E-2</c:v>
                </c:pt>
                <c:pt idx="191">
                  <c:v>0.05</c:v>
                </c:pt>
                <c:pt idx="192">
                  <c:v>5.0000000000000051E-2</c:v>
                </c:pt>
                <c:pt idx="193">
                  <c:v>4.9999999999999954E-2</c:v>
                </c:pt>
                <c:pt idx="194">
                  <c:v>4.9999999999999933E-2</c:v>
                </c:pt>
                <c:pt idx="195">
                  <c:v>0.05</c:v>
                </c:pt>
                <c:pt idx="196">
                  <c:v>4.9999999999999968E-2</c:v>
                </c:pt>
                <c:pt idx="197">
                  <c:v>5.0000000000000058E-2</c:v>
                </c:pt>
                <c:pt idx="198">
                  <c:v>4.9999999999999947E-2</c:v>
                </c:pt>
                <c:pt idx="199">
                  <c:v>4.9999999999999906E-2</c:v>
                </c:pt>
                <c:pt idx="200">
                  <c:v>5.0000000000000058E-2</c:v>
                </c:pt>
                <c:pt idx="201">
                  <c:v>4.9999999999999947E-2</c:v>
                </c:pt>
                <c:pt idx="202">
                  <c:v>4.9999999999999982E-2</c:v>
                </c:pt>
                <c:pt idx="203">
                  <c:v>4.9999999999999933E-2</c:v>
                </c:pt>
                <c:pt idx="204">
                  <c:v>5.0000000000000037E-2</c:v>
                </c:pt>
                <c:pt idx="205">
                  <c:v>5.0000000000000072E-2</c:v>
                </c:pt>
                <c:pt idx="206">
                  <c:v>4.9999999999999968E-2</c:v>
                </c:pt>
                <c:pt idx="207">
                  <c:v>5.0000000000000017E-2</c:v>
                </c:pt>
                <c:pt idx="208">
                  <c:v>5.0000000000000058E-2</c:v>
                </c:pt>
                <c:pt idx="209">
                  <c:v>0.05</c:v>
                </c:pt>
                <c:pt idx="210">
                  <c:v>4.9999999999999968E-2</c:v>
                </c:pt>
                <c:pt idx="211">
                  <c:v>4.9999999999999989E-2</c:v>
                </c:pt>
                <c:pt idx="212">
                  <c:v>5.0000000000000031E-2</c:v>
                </c:pt>
                <c:pt idx="213">
                  <c:v>4.999999999999994E-2</c:v>
                </c:pt>
                <c:pt idx="214">
                  <c:v>0.05</c:v>
                </c:pt>
                <c:pt idx="215">
                  <c:v>5.0000000000000051E-2</c:v>
                </c:pt>
                <c:pt idx="216">
                  <c:v>4.9999999999999899E-2</c:v>
                </c:pt>
                <c:pt idx="217">
                  <c:v>4.999999999999992E-2</c:v>
                </c:pt>
                <c:pt idx="218">
                  <c:v>5.0000000000000093E-2</c:v>
                </c:pt>
                <c:pt idx="219">
                  <c:v>4.9999999999999913E-2</c:v>
                </c:pt>
                <c:pt idx="220">
                  <c:v>5.0000000000000017E-2</c:v>
                </c:pt>
                <c:pt idx="221">
                  <c:v>5.0000000000000079E-2</c:v>
                </c:pt>
                <c:pt idx="222">
                  <c:v>5.0000000000000031E-2</c:v>
                </c:pt>
                <c:pt idx="223">
                  <c:v>5.0000000000000079E-2</c:v>
                </c:pt>
                <c:pt idx="224">
                  <c:v>0.05</c:v>
                </c:pt>
                <c:pt idx="225">
                  <c:v>0.05</c:v>
                </c:pt>
                <c:pt idx="226">
                  <c:v>5.0000000000000037E-2</c:v>
                </c:pt>
                <c:pt idx="227">
                  <c:v>0.05</c:v>
                </c:pt>
                <c:pt idx="228">
                  <c:v>4.9999999999999926E-2</c:v>
                </c:pt>
                <c:pt idx="229">
                  <c:v>4.9999999999999968E-2</c:v>
                </c:pt>
                <c:pt idx="230">
                  <c:v>5.0000000000000058E-2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8B-4A9C-AB41-E2601058E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各種成長曲線!$CI$16</c:f>
              <c:strCache>
                <c:ptCount val="1"/>
                <c:pt idx="0">
                  <c:v>変化率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各種成長曲線!$CG$18:$CG$137</c:f>
              <c:numCache>
                <c:formatCode>0.0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各種成長曲線!$CI$18:$CI$137</c:f>
              <c:numCache>
                <c:formatCode>0.000%</c:formatCode>
                <c:ptCount val="120"/>
                <c:pt idx="0">
                  <c:v>0.13358581838429728</c:v>
                </c:pt>
                <c:pt idx="1">
                  <c:v>-5.4725456706989292E-2</c:v>
                </c:pt>
                <c:pt idx="2">
                  <c:v>0.21650646901138992</c:v>
                </c:pt>
                <c:pt idx="3">
                  <c:v>0.15133725566645626</c:v>
                </c:pt>
                <c:pt idx="4">
                  <c:v>0.29117651027577557</c:v>
                </c:pt>
                <c:pt idx="5">
                  <c:v>0.34156790006220661</c:v>
                </c:pt>
                <c:pt idx="6">
                  <c:v>-7.3727282104568678E-2</c:v>
                </c:pt>
                <c:pt idx="7">
                  <c:v>-0.13346306127408417</c:v>
                </c:pt>
                <c:pt idx="8">
                  <c:v>0.1449309704524058</c:v>
                </c:pt>
                <c:pt idx="9">
                  <c:v>0.18385399013250112</c:v>
                </c:pt>
                <c:pt idx="10">
                  <c:v>-0.14158357997299909</c:v>
                </c:pt>
                <c:pt idx="11">
                  <c:v>0.12686323807805946</c:v>
                </c:pt>
                <c:pt idx="12">
                  <c:v>9.2634936744344004E-2</c:v>
                </c:pt>
                <c:pt idx="13">
                  <c:v>-9.3653788938507718E-4</c:v>
                </c:pt>
                <c:pt idx="14">
                  <c:v>0.11678536018930502</c:v>
                </c:pt>
                <c:pt idx="15">
                  <c:v>0.59729669635172411</c:v>
                </c:pt>
                <c:pt idx="16">
                  <c:v>0.26968713004411654</c:v>
                </c:pt>
                <c:pt idx="17">
                  <c:v>5.6179872803882668E-2</c:v>
                </c:pt>
                <c:pt idx="18">
                  <c:v>0.52606385611343542</c:v>
                </c:pt>
                <c:pt idx="19">
                  <c:v>-0.13582827265144751</c:v>
                </c:pt>
                <c:pt idx="20">
                  <c:v>-0.1686915900041259</c:v>
                </c:pt>
                <c:pt idx="21">
                  <c:v>0.28727274667067632</c:v>
                </c:pt>
                <c:pt idx="22">
                  <c:v>0.28094856528092282</c:v>
                </c:pt>
                <c:pt idx="23">
                  <c:v>1.3081871416618648E-2</c:v>
                </c:pt>
                <c:pt idx="24">
                  <c:v>0.42013264543099488</c:v>
                </c:pt>
                <c:pt idx="25">
                  <c:v>-0.14756141713320065</c:v>
                </c:pt>
                <c:pt idx="26">
                  <c:v>0.39298236437145878</c:v>
                </c:pt>
                <c:pt idx="27">
                  <c:v>-0.12689572654709688</c:v>
                </c:pt>
                <c:pt idx="28">
                  <c:v>0.23010170825111023</c:v>
                </c:pt>
                <c:pt idx="29">
                  <c:v>-0.51210898259231408</c:v>
                </c:pt>
                <c:pt idx="30">
                  <c:v>-0.21647489887264246</c:v>
                </c:pt>
                <c:pt idx="31">
                  <c:v>-0.10888457988088425</c:v>
                </c:pt>
                <c:pt idx="32">
                  <c:v>0.11035335928396012</c:v>
                </c:pt>
                <c:pt idx="33">
                  <c:v>6.3882280014851925E-2</c:v>
                </c:pt>
                <c:pt idx="34">
                  <c:v>-6.5143688648351628E-2</c:v>
                </c:pt>
                <c:pt idx="35">
                  <c:v>-0.19670414515387452</c:v>
                </c:pt>
                <c:pt idx="36">
                  <c:v>-0.62037910052371614</c:v>
                </c:pt>
                <c:pt idx="37">
                  <c:v>7.1371726380012837E-2</c:v>
                </c:pt>
                <c:pt idx="38">
                  <c:v>5.535560710696532E-2</c:v>
                </c:pt>
                <c:pt idx="39">
                  <c:v>-0.26129542037671255</c:v>
                </c:pt>
                <c:pt idx="40">
                  <c:v>-6.4646859887447061E-2</c:v>
                </c:pt>
                <c:pt idx="41">
                  <c:v>1.6751136720805557E-2</c:v>
                </c:pt>
                <c:pt idx="42">
                  <c:v>-0.11478555052754398</c:v>
                </c:pt>
                <c:pt idx="43">
                  <c:v>0.33345997666116367</c:v>
                </c:pt>
                <c:pt idx="44">
                  <c:v>0.3939705518658696</c:v>
                </c:pt>
                <c:pt idx="45">
                  <c:v>0.17622898933920028</c:v>
                </c:pt>
                <c:pt idx="46">
                  <c:v>-0.14111340647252768</c:v>
                </c:pt>
                <c:pt idx="47">
                  <c:v>-3.1356929996485691E-2</c:v>
                </c:pt>
                <c:pt idx="48">
                  <c:v>-5.279796327095463E-2</c:v>
                </c:pt>
                <c:pt idx="49">
                  <c:v>0.18294083546432374</c:v>
                </c:pt>
                <c:pt idx="50">
                  <c:v>0.330288541508791</c:v>
                </c:pt>
                <c:pt idx="51">
                  <c:v>0.19073393184215176</c:v>
                </c:pt>
                <c:pt idx="52">
                  <c:v>0.19007161028742678</c:v>
                </c:pt>
                <c:pt idx="53">
                  <c:v>0.14956962113322569</c:v>
                </c:pt>
                <c:pt idx="54">
                  <c:v>0.29829845588027321</c:v>
                </c:pt>
                <c:pt idx="55">
                  <c:v>-0.16939470604811863</c:v>
                </c:pt>
                <c:pt idx="56">
                  <c:v>0.14623771427838128</c:v>
                </c:pt>
                <c:pt idx="57">
                  <c:v>2.812782074101974E-2</c:v>
                </c:pt>
                <c:pt idx="58">
                  <c:v>0.4837295723841048</c:v>
                </c:pt>
                <c:pt idx="59">
                  <c:v>0.32958088829983512</c:v>
                </c:pt>
                <c:pt idx="60">
                  <c:v>-0.11920416347940883</c:v>
                </c:pt>
                <c:pt idx="61">
                  <c:v>0.29793799911536167</c:v>
                </c:pt>
                <c:pt idx="62">
                  <c:v>0.11831338581350151</c:v>
                </c:pt>
                <c:pt idx="63">
                  <c:v>0.3842420920791228</c:v>
                </c:pt>
                <c:pt idx="64">
                  <c:v>0.1535701622874614</c:v>
                </c:pt>
                <c:pt idx="65">
                  <c:v>9.1795303389265129E-2</c:v>
                </c:pt>
                <c:pt idx="66">
                  <c:v>7.138965561053473E-2</c:v>
                </c:pt>
                <c:pt idx="67">
                  <c:v>0.20891640188595897</c:v>
                </c:pt>
                <c:pt idx="68">
                  <c:v>0.24612110085835154</c:v>
                </c:pt>
                <c:pt idx="69">
                  <c:v>5.3292508688429351E-2</c:v>
                </c:pt>
                <c:pt idx="70">
                  <c:v>-3.0258521397522019E-3</c:v>
                </c:pt>
                <c:pt idx="71">
                  <c:v>1.6911070355708453E-2</c:v>
                </c:pt>
                <c:pt idx="72">
                  <c:v>1.1986898457555946E-2</c:v>
                </c:pt>
                <c:pt idx="73">
                  <c:v>1.3362516634633423E-3</c:v>
                </c:pt>
                <c:pt idx="74">
                  <c:v>0.11275198699131146</c:v>
                </c:pt>
                <c:pt idx="75">
                  <c:v>1.606780968601567E-2</c:v>
                </c:pt>
                <c:pt idx="76">
                  <c:v>1.6659840152259364E-2</c:v>
                </c:pt>
                <c:pt idx="77">
                  <c:v>-2.9269950369840356E-3</c:v>
                </c:pt>
                <c:pt idx="78">
                  <c:v>-5.2081099768149369E-3</c:v>
                </c:pt>
                <c:pt idx="79">
                  <c:v>3.1702399583481415E-2</c:v>
                </c:pt>
                <c:pt idx="80">
                  <c:v>-1.0468153545059077E-3</c:v>
                </c:pt>
                <c:pt idx="81">
                  <c:v>1.3065438001663062E-2</c:v>
                </c:pt>
                <c:pt idx="82">
                  <c:v>9.4026354055210017E-3</c:v>
                </c:pt>
                <c:pt idx="83">
                  <c:v>7.1969138749024926E-4</c:v>
                </c:pt>
                <c:pt idx="84">
                  <c:v>1.1663864644852789E-2</c:v>
                </c:pt>
                <c:pt idx="85">
                  <c:v>1.9843113440942851E-2</c:v>
                </c:pt>
                <c:pt idx="86">
                  <c:v>2.0609387039205753E-2</c:v>
                </c:pt>
                <c:pt idx="87">
                  <c:v>-3.7791396634368722E-3</c:v>
                </c:pt>
                <c:pt idx="88">
                  <c:v>2.5208887447036227E-2</c:v>
                </c:pt>
                <c:pt idx="89">
                  <c:v>-1.3820587072549143E-2</c:v>
                </c:pt>
                <c:pt idx="90">
                  <c:v>-8.7562937689659795E-3</c:v>
                </c:pt>
                <c:pt idx="91">
                  <c:v>-3.6957075800410138E-3</c:v>
                </c:pt>
                <c:pt idx="92">
                  <c:v>-3.3618875235574518E-3</c:v>
                </c:pt>
                <c:pt idx="93">
                  <c:v>-2.3656818771449527E-3</c:v>
                </c:pt>
                <c:pt idx="94">
                  <c:v>-4.149791335593957E-3</c:v>
                </c:pt>
                <c:pt idx="95">
                  <c:v>-2.3643723939058524E-3</c:v>
                </c:pt>
                <c:pt idx="96">
                  <c:v>3.2344146768306715E-3</c:v>
                </c:pt>
                <c:pt idx="97">
                  <c:v>-3.1778928081995037E-3</c:v>
                </c:pt>
                <c:pt idx="98">
                  <c:v>3.2057346719155756E-2</c:v>
                </c:pt>
                <c:pt idx="99">
                  <c:v>-1.093279482365518E-2</c:v>
                </c:pt>
                <c:pt idx="100">
                  <c:v>8.9819776136105557E-4</c:v>
                </c:pt>
                <c:pt idx="101">
                  <c:v>2.529986848050276E-3</c:v>
                </c:pt>
                <c:pt idx="102">
                  <c:v>-7.9084088860695446E-3</c:v>
                </c:pt>
                <c:pt idx="103">
                  <c:v>1.7710819613537883E-3</c:v>
                </c:pt>
                <c:pt idx="104">
                  <c:v>4.8139433683353329E-3</c:v>
                </c:pt>
                <c:pt idx="105">
                  <c:v>3.6165585723489012E-2</c:v>
                </c:pt>
                <c:pt idx="106">
                  <c:v>-2.2402809895336769E-2</c:v>
                </c:pt>
                <c:pt idx="107">
                  <c:v>7.3771493035869093E-2</c:v>
                </c:pt>
                <c:pt idx="108">
                  <c:v>-2.8478338786473933E-2</c:v>
                </c:pt>
                <c:pt idx="109">
                  <c:v>1.2605686285665342E-3</c:v>
                </c:pt>
                <c:pt idx="110">
                  <c:v>-2.021517016404039E-2</c:v>
                </c:pt>
                <c:pt idx="111">
                  <c:v>-1.6360944119154924E-2</c:v>
                </c:pt>
                <c:pt idx="112">
                  <c:v>-9.9033735249051038E-3</c:v>
                </c:pt>
                <c:pt idx="113">
                  <c:v>-1.1482024036362729E-2</c:v>
                </c:pt>
                <c:pt idx="114">
                  <c:v>-3.0903309420556965E-3</c:v>
                </c:pt>
                <c:pt idx="115">
                  <c:v>2.8526902996029484E-2</c:v>
                </c:pt>
                <c:pt idx="116">
                  <c:v>-1.1947033245489489E-2</c:v>
                </c:pt>
                <c:pt idx="117">
                  <c:v>2.6537975943160933E-2</c:v>
                </c:pt>
                <c:pt idx="118">
                  <c:v>1.4264783648096503E-2</c:v>
                </c:pt>
                <c:pt idx="119">
                  <c:v>-2.6933872125388791E-2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E0-4FE5-AC4F-5FF53CD21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i="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上限成長（新たな事業の積み上げ）</a:t>
            </a:r>
            <a:endParaRPr lang="en-US" altLang="ja-JP" sz="1100" i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各種成長曲線!$V$16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各種成長曲線!$R$17:$R$117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各種成長曲線!$V$17:$V$117</c:f>
              <c:numCache>
                <c:formatCode>#,##0.000;[Red]\-#,##0.000</c:formatCode>
                <c:ptCount val="101"/>
                <c:pt idx="0" formatCode="0.00">
                  <c:v>1</c:v>
                </c:pt>
                <c:pt idx="1">
                  <c:v>1.099</c:v>
                </c:pt>
                <c:pt idx="2">
                  <c:v>1.207692199</c:v>
                </c:pt>
                <c:pt idx="3">
                  <c:v>1.3270028984524747</c:v>
                </c:pt>
                <c:pt idx="4">
                  <c:v>1.457942251605221</c:v>
                </c:pt>
                <c:pt idx="5">
                  <c:v>1.6016108811567273</c:v>
                </c:pt>
                <c:pt idx="6">
                  <c:v>1.7592068118577604</c:v>
                </c:pt>
                <c:pt idx="7">
                  <c:v>1.9320326844366498</c:v>
                </c:pt>
                <c:pt idx="8">
                  <c:v>2.1215032025865832</c:v>
                </c:pt>
                <c:pt idx="9">
                  <c:v>2.3291527470066562</c:v>
                </c:pt>
                <c:pt idx="10">
                  <c:v>2.556643069188433</c:v>
                </c:pt>
                <c:pt idx="11">
                  <c:v>2.8057709523240471</c:v>
                </c:pt>
                <c:pt idx="12">
                  <c:v>3.0784756969195461</c:v>
                </c:pt>
                <c:pt idx="13">
                  <c:v>3.3768462539949766</c:v>
                </c:pt>
                <c:pt idx="14">
                  <c:v>3.7031277887713543</c:v>
                </c:pt>
                <c:pt idx="15">
                  <c:v>4.0597274122285194</c:v>
                </c:pt>
                <c:pt idx="16">
                  <c:v>4.4492187667897714</c:v>
                </c:pt>
                <c:pt idx="17">
                  <c:v>4.874345095833994</c:v>
                </c:pt>
                <c:pt idx="18">
                  <c:v>5.3380203653041125</c:v>
                </c:pt>
                <c:pt idx="19">
                  <c:v>5.8433279404141221</c:v>
                </c:pt>
                <c:pt idx="20">
                  <c:v>6.3935162530363101</c:v>
                </c:pt>
                <c:pt idx="21">
                  <c:v>6.9919908282621019</c:v>
                </c:pt>
                <c:pt idx="22">
                  <c:v>7.642301975345811</c:v>
                </c:pt>
                <c:pt idx="23">
                  <c:v>8.348127393398018</c:v>
                </c:pt>
                <c:pt idx="24">
                  <c:v>9.113248901761418</c:v>
                </c:pt>
                <c:pt idx="25">
                  <c:v>9.9415224863921043</c:v>
                </c:pt>
                <c:pt idx="26">
                  <c:v>10.836840865683875</c:v>
                </c:pt>
                <c:pt idx="27">
                  <c:v>11.803087832304106</c:v>
                </c:pt>
                <c:pt idx="28">
                  <c:v>12.844083733157431</c:v>
                </c:pt>
                <c:pt idx="29">
                  <c:v>13.963521619528816</c:v>
                </c:pt>
                <c:pt idx="30">
                  <c:v>15.164893845462649</c:v>
                </c:pt>
                <c:pt idx="31">
                  <c:v>16.451409224664761</c:v>
                </c:pt>
                <c:pt idx="32">
                  <c:v>17.825901281653852</c:v>
                </c:pt>
                <c:pt idx="33">
                  <c:v>19.29072865331597</c:v>
                </c:pt>
                <c:pt idx="34">
                  <c:v>20.847669306671701</c:v>
                </c:pt>
                <c:pt idx="35">
                  <c:v>22.49781092181853</c:v>
                </c:pt>
                <c:pt idx="36">
                  <c:v>24.241440517726488</c:v>
                </c:pt>
                <c:pt idx="37">
                  <c:v>26.077937131124667</c:v>
                </c:pt>
                <c:pt idx="38">
                  <c:v>28.005672039222244</c:v>
                </c:pt>
                <c:pt idx="39">
                  <c:v>30.021921576775995</c:v>
                </c:pt>
                <c:pt idx="40">
                  <c:v>32.122797959291503</c:v>
                </c:pt>
                <c:pt idx="41">
                  <c:v>34.303203606487195</c:v>
                </c:pt>
                <c:pt idx="42">
                  <c:v>36.556814189467801</c:v>
                </c:pt>
                <c:pt idx="43">
                  <c:v>38.876094944731307</c:v>
                </c:pt>
                <c:pt idx="44">
                  <c:v>41.252353681052675</c:v>
                </c:pt>
                <c:pt idx="45">
                  <c:v>43.675832364931281</c:v>
                </c:pt>
                <c:pt idx="46">
                  <c:v>46.135837268654832</c:v>
                </c:pt>
                <c:pt idx="47">
                  <c:v>48.620905515040512</c:v>
                </c:pt>
                <c:pt idx="48">
                  <c:v>51.119003613442068</c:v>
                </c:pt>
                <c:pt idx="49">
                  <c:v>53.617751444355171</c:v>
                </c:pt>
                <c:pt idx="50">
                  <c:v>56.104663318842036</c:v>
                </c:pt>
                <c:pt idx="51">
                  <c:v>58.567396404605617</c:v>
                </c:pt>
                <c:pt idx="52">
                  <c:v>60.993996123451964</c:v>
                </c:pt>
                <c:pt idx="53">
                  <c:v>63.373128172689491</c:v>
                </c:pt>
                <c:pt idx="54">
                  <c:v>65.69428761556631</c:v>
                </c:pt>
                <c:pt idx="55">
                  <c:v>67.947976951806197</c:v>
                </c:pt>
                <c:pt idx="56">
                  <c:v>70.125847075143625</c:v>
                </c:pt>
                <c:pt idx="57">
                  <c:v>72.220797354651552</c:v>
                </c:pt>
                <c:pt idx="58">
                  <c:v>74.227033519575059</c:v>
                </c:pt>
                <c:pt idx="59">
                  <c:v>76.140084366416446</c:v>
                </c:pt>
                <c:pt idx="60">
                  <c:v>77.956780355733073</c:v>
                </c:pt>
                <c:pt idx="61">
                  <c:v>79.675198787874365</c:v>
                </c:pt>
                <c:pt idx="62">
                  <c:v>81.294581364774501</c:v>
                </c:pt>
                <c:pt idx="63">
                  <c:v>82.815230541978011</c:v>
                </c:pt>
                <c:pt idx="64">
                  <c:v>84.238391186454848</c:v>
                </c:pt>
                <c:pt idx="65">
                  <c:v>85.566123755418133</c:v>
                </c:pt>
                <c:pt idx="66">
                  <c:v>86.801174596432418</c:v>
                </c:pt>
                <c:pt idx="67">
                  <c:v>87.946848144755322</c:v>
                </c:pt>
                <c:pt idx="68">
                  <c:v>89.006884860634202</c:v>
                </c:pt>
                <c:pt idx="69">
                  <c:v>89.985347794103433</c:v>
                </c:pt>
                <c:pt idx="70">
                  <c:v>90.886519755888017</c:v>
                </c:pt>
                <c:pt idx="71">
                  <c:v>91.714812258139389</c:v>
                </c:pt>
                <c:pt idx="72">
                  <c:v>92.474686696407574</c:v>
                </c:pt>
                <c:pt idx="73">
                  <c:v>93.170587686449593</c:v>
                </c:pt>
                <c:pt idx="74">
                  <c:v>93.806888045256159</c:v>
                </c:pt>
                <c:pt idx="75">
                  <c:v>94.387844605046553</c:v>
                </c:pt>
                <c:pt idx="76">
                  <c:v>94.917563856364794</c:v>
                </c:pt>
                <c:pt idx="77">
                  <c:v>95.399976313574186</c:v>
                </c:pt>
                <c:pt idx="78">
                  <c:v>95.838818464301085</c:v>
                </c:pt>
                <c:pt idx="79">
                  <c:v>96.23762118609794</c:v>
                </c:pt>
                <c:pt idx="80">
                  <c:v>96.599703573148844</c:v>
                </c:pt>
                <c:pt idx="81">
                  <c:v>96.928171200043508</c:v>
                </c:pt>
                <c:pt idx="82">
                  <c:v>97.225917947862911</c:v>
                </c:pt>
                <c:pt idx="83">
                  <c:v>97.495630621844626</c:v>
                </c:pt>
                <c:pt idx="84">
                  <c:v>97.73979569367792</c:v>
                </c:pt>
                <c:pt idx="85">
                  <c:v>97.960707600803815</c:v>
                </c:pt>
                <c:pt idx="86">
                  <c:v>98.160478127234015</c:v>
                </c:pt>
                <c:pt idx="87">
                  <c:v>98.341046473790229</c:v>
                </c:pt>
                <c:pt idx="88">
                  <c:v>98.504189699609086</c:v>
                </c:pt>
                <c:pt idx="89">
                  <c:v>98.651533281193423</c:v>
                </c:pt>
                <c:pt idx="90">
                  <c:v>98.784561590582356</c:v>
                </c:pt>
                <c:pt idx="91">
                  <c:v>98.904628140997033</c:v>
                </c:pt>
                <c:pt idx="92">
                  <c:v>99.012965487387831</c:v>
                </c:pt>
                <c:pt idx="93">
                  <c:v>99.110694701519961</c:v>
                </c:pt>
                <c:pt idx="94">
                  <c:v>99.198834367454054</c:v>
                </c:pt>
                <c:pt idx="95">
                  <c:v>99.278309064337876</c:v>
                </c:pt>
                <c:pt idx="96">
                  <c:v>99.349957320097474</c:v>
                </c:pt>
                <c:pt idx="97">
                  <c:v>99.414539032602036</c:v>
                </c:pt>
                <c:pt idx="98">
                  <c:v>99.472742364797483</c:v>
                </c:pt>
                <c:pt idx="99">
                  <c:v>99.525190127703851</c:v>
                </c:pt>
                <c:pt idx="100">
                  <c:v>99.572445670518633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CC-4856-B9BD-A86CE7138B61}"/>
            </c:ext>
          </c:extLst>
        </c:ser>
        <c:ser>
          <c:idx val="1"/>
          <c:order val="1"/>
          <c:tx>
            <c:strRef>
              <c:f>各種成長曲線!$X$16</c:f>
              <c:strCache>
                <c:ptCount val="1"/>
                <c:pt idx="0">
                  <c:v>x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各種成長曲線!$R$17:$R$247</c:f>
              <c:numCache>
                <c:formatCode>0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各種成長曲線!$X$17:$X$247</c:f>
              <c:numCache>
                <c:formatCode>#,##0.000;[Red]\-#,##0.000</c:formatCode>
                <c:ptCount val="231"/>
                <c:pt idx="100">
                  <c:v>100.57244567051863</c:v>
                </c:pt>
                <c:pt idx="101">
                  <c:v>100.71401830076212</c:v>
                </c:pt>
                <c:pt idx="102">
                  <c:v>100.86106045877715</c:v>
                </c:pt>
                <c:pt idx="103">
                  <c:v>101.01491417868858</c:v>
                </c:pt>
                <c:pt idx="104">
                  <c:v>101.17696500444872</c:v>
                </c:pt>
                <c:pt idx="105">
                  <c:v>101.34865241050247</c:v>
                </c:pt>
                <c:pt idx="106">
                  <c:v>101.53148020028105</c:v>
                </c:pt>
                <c:pt idx="107">
                  <c:v>101.72702687460799</c:v>
                </c:pt>
                <c:pt idx="108">
                  <c:v>101.93695594635872</c:v>
                </c:pt>
                <c:pt idx="109">
                  <c:v>102.1630261587118</c:v>
                </c:pt>
                <c:pt idx="110">
                  <c:v>102.40710154167972</c:v>
                </c:pt>
                <c:pt idx="111">
                  <c:v>102.67116121489777</c:v>
                </c:pt>
                <c:pt idx="112">
                  <c:v>102.95730881345447</c:v>
                </c:pt>
                <c:pt idx="113">
                  <c:v>103.26778137746277</c:v>
                </c:pt>
                <c:pt idx="114">
                  <c:v>103.60495750474509</c:v>
                </c:pt>
                <c:pt idx="115">
                  <c:v>103.97136451920022</c:v>
                </c:pt>
                <c:pt idx="116">
                  <c:v>104.36968435506343</c:v>
                </c:pt>
                <c:pt idx="117">
                  <c:v>104.80275779955763</c:v>
                </c:pt>
                <c:pt idx="118">
                  <c:v>105.27358667391441</c:v>
                </c:pt>
                <c:pt idx="119">
                  <c:v>105.7853334664628</c:v>
                </c:pt>
                <c:pt idx="120">
                  <c:v>106.34131786312111</c:v>
                </c:pt>
                <c:pt idx="121">
                  <c:v>106.94500955266651</c:v>
                </c:pt>
                <c:pt idx="122">
                  <c:v>107.60001662006952</c:v>
                </c:pt>
                <c:pt idx="123">
                  <c:v>108.31006878559808</c:v>
                </c:pt>
                <c:pt idx="124">
                  <c:v>109.07899470628385</c:v>
                </c:pt>
                <c:pt idx="125">
                  <c:v>109.91069253711238</c:v>
                </c:pt>
                <c:pt idx="126">
                  <c:v>110.80909296084636</c:v>
                </c:pt>
                <c:pt idx="127">
                  <c:v>111.7781139480041</c:v>
                </c:pt>
                <c:pt idx="128">
                  <c:v>112.82160661359254</c:v>
                </c:pt>
                <c:pt idx="129">
                  <c:v>113.94329170669951</c:v>
                </c:pt>
                <c:pt idx="130">
                  <c:v>115.1466865146669</c:v>
                </c:pt>
                <c:pt idx="131">
                  <c:v>116.4350222954417</c:v>
                </c:pt>
                <c:pt idx="132">
                  <c:v>117.81115277682166</c:v>
                </c:pt>
                <c:pt idx="133">
                  <c:v>119.2774547814486</c:v>
                </c:pt>
                <c:pt idx="134">
                  <c:v>120.8357226457954</c:v>
                </c:pt>
                <c:pt idx="135">
                  <c:v>122.48705878430715</c:v>
                </c:pt>
                <c:pt idx="136">
                  <c:v>124.23176347835779</c:v>
                </c:pt>
                <c:pt idx="137">
                  <c:v>126.06922770204775</c:v>
                </c:pt>
                <c:pt idx="138">
                  <c:v>127.99783347719887</c:v>
                </c:pt>
                <c:pt idx="139">
                  <c:v>130.01486680951189</c:v>
                </c:pt>
                <c:pt idx="140">
                  <c:v>132.11644861898407</c:v>
                </c:pt>
                <c:pt idx="141">
                  <c:v>134.2974891598964</c:v>
                </c:pt>
                <c:pt idx="142">
                  <c:v>136.55167115488118</c:v>
                </c:pt>
                <c:pt idx="143">
                  <c:v>138.87146618715252</c:v>
                </c:pt>
                <c:pt idx="144">
                  <c:v>141.24818777780638</c:v>
                </c:pt>
                <c:pt idx="145">
                  <c:v>143.67208303465486</c:v>
                </c:pt>
                <c:pt idx="146">
                  <c:v>146.1324628573486</c:v>
                </c:pt>
                <c:pt idx="147">
                  <c:v>148.61786853347826</c:v>
                </c:pt>
                <c:pt idx="148">
                  <c:v>151.11627032081279</c:v>
                </c:pt>
                <c:pt idx="149">
                  <c:v>153.61529147351791</c:v>
                </c:pt>
                <c:pt idx="150">
                  <c:v>156.10244933903707</c:v>
                </c:pt>
                <c:pt idx="151">
                  <c:v>158.56540381787943</c:v>
                </c:pt>
                <c:pt idx="152">
                  <c:v>160.99220279142799</c:v>
                </c:pt>
                <c:pt idx="153">
                  <c:v>163.37151417065186</c:v>
                </c:pt>
                <c:pt idx="154">
                  <c:v>165.69283501112744</c:v>
                </c:pt>
                <c:pt idx="155">
                  <c:v>167.94666960570117</c:v>
                </c:pt>
                <c:pt idx="156">
                  <c:v>170.12467046193996</c:v>
                </c:pt>
                <c:pt idx="157">
                  <c:v>172.21973840138384</c:v>
                </c:pt>
                <c:pt idx="158">
                  <c:v>174.22608046051272</c:v>
                </c:pt>
                <c:pt idx="159">
                  <c:v>176.13922661235202</c:v>
                </c:pt>
                <c:pt idx="160">
                  <c:v>177.95600837633935</c:v>
                </c:pt>
                <c:pt idx="161">
                  <c:v>179.67450400582405</c:v>
                </c:pt>
                <c:pt idx="162">
                  <c:v>181.29395606044648</c:v>
                </c:pt>
                <c:pt idx="163">
                  <c:v>182.81466776769179</c:v>
                </c:pt>
                <c:pt idx="164">
                  <c:v>184.23788468928052</c:v>
                </c:pt>
                <c:pt idx="165">
                  <c:v>185.56566790770472</c:v>
                </c:pt>
                <c:pt idx="166">
                  <c:v>186.80076433328253</c:v>
                </c:pt>
                <c:pt idx="167">
                  <c:v>187.94647890775212</c:v>
                </c:pt>
                <c:pt idx="168">
                  <c:v>189.00655254719499</c:v>
                </c:pt>
                <c:pt idx="169">
                  <c:v>189.98504871189772</c:v>
                </c:pt>
                <c:pt idx="170">
                  <c:v>190.88625058181341</c:v>
                </c:pt>
                <c:pt idx="171">
                  <c:v>191.71457000139981</c:v>
                </c:pt>
                <c:pt idx="172">
                  <c:v>192.47446866528327</c:v>
                </c:pt>
                <c:pt idx="173">
                  <c:v>193.17039145839016</c:v>
                </c:pt>
                <c:pt idx="174">
                  <c:v>193.80671143996418</c:v>
                </c:pt>
                <c:pt idx="175">
                  <c:v>194.38768566025257</c:v>
                </c:pt>
                <c:pt idx="176">
                  <c:v>194.91742080602495</c:v>
                </c:pt>
                <c:pt idx="177">
                  <c:v>195.39984756824788</c:v>
                </c:pt>
                <c:pt idx="178">
                  <c:v>195.83870259349084</c:v>
                </c:pt>
                <c:pt idx="179">
                  <c:v>196.23751690235528</c:v>
                </c:pt>
                <c:pt idx="180">
                  <c:v>196.59960971776957</c:v>
                </c:pt>
                <c:pt idx="181">
                  <c:v>196.92808673019334</c:v>
                </c:pt>
                <c:pt idx="182">
                  <c:v>197.22584192499062</c:v>
                </c:pt>
                <c:pt idx="183">
                  <c:v>197.49556220125379</c:v>
                </c:pt>
                <c:pt idx="184">
                  <c:v>197.73973411514149</c:v>
                </c:pt>
                <c:pt idx="185">
                  <c:v>197.96065218011722</c:v>
                </c:pt>
                <c:pt idx="186">
                  <c:v>198.16042824861302</c:v>
                </c:pt>
                <c:pt idx="187">
                  <c:v>198.34100158302886</c:v>
                </c:pt>
                <c:pt idx="188">
                  <c:v>198.50414929792183</c:v>
                </c:pt>
                <c:pt idx="189">
                  <c:v>198.65149691967326</c:v>
                </c:pt>
                <c:pt idx="190">
                  <c:v>198.78452886521291</c:v>
                </c:pt>
                <c:pt idx="191">
                  <c:v>198.90459868816345</c:v>
                </c:pt>
                <c:pt idx="192">
                  <c:v>199.01293897983675</c:v>
                </c:pt>
                <c:pt idx="193">
                  <c:v>199.11067084472327</c:v>
                </c:pt>
                <c:pt idx="194">
                  <c:v>199.19881289633645</c:v>
                </c:pt>
                <c:pt idx="195">
                  <c:v>199.27828974033159</c:v>
                </c:pt>
                <c:pt idx="196">
                  <c:v>199.34993992849144</c:v>
                </c:pt>
                <c:pt idx="197">
                  <c:v>199.41452338015631</c:v>
                </c:pt>
                <c:pt idx="198">
                  <c:v>199.47272827759608</c:v>
                </c:pt>
                <c:pt idx="199">
                  <c:v>199.52517744922238</c:v>
                </c:pt>
                <c:pt idx="200">
                  <c:v>199.57243425988514</c:v>
                </c:pt>
                <c:pt idx="201">
                  <c:v>199.61500803119185</c:v>
                </c:pt>
                <c:pt idx="202">
                  <c:v>199.65335901716384</c:v>
                </c:pt>
                <c:pt idx="203">
                  <c:v>199.68790296188402</c:v>
                </c:pt>
                <c:pt idx="204">
                  <c:v>199.71901526632655</c:v>
                </c:pt>
                <c:pt idx="205">
                  <c:v>199.74703479148042</c:v>
                </c:pt>
                <c:pt idx="206">
                  <c:v>199.77226732434445</c:v>
                </c:pt>
                <c:pt idx="207">
                  <c:v>199.79498873250037</c:v>
                </c:pt>
                <c:pt idx="208">
                  <c:v>199.81544783186825</c:v>
                </c:pt>
                <c:pt idx="209">
                  <c:v>199.83386899099162</c:v>
                </c:pt>
                <c:pt idx="210">
                  <c:v>199.8504544938491</c:v>
                </c:pt>
                <c:pt idx="211">
                  <c:v>199.86538668179571</c:v>
                </c:pt>
                <c:pt idx="212">
                  <c:v>199.87882989383473</c:v>
                </c:pt>
                <c:pt idx="213">
                  <c:v>199.89093222303759</c:v>
                </c:pt>
                <c:pt idx="214">
                  <c:v>199.90182710558656</c:v>
                </c:pt>
                <c:pt idx="215">
                  <c:v>199.91163475762323</c:v>
                </c:pt>
                <c:pt idx="216">
                  <c:v>199.92046347386002</c:v>
                </c:pt>
                <c:pt idx="217">
                  <c:v>199.92841080075135</c:v>
                </c:pt>
                <c:pt idx="218">
                  <c:v>199.93556459593526</c:v>
                </c:pt>
                <c:pt idx="219">
                  <c:v>199.94200398464113</c:v>
                </c:pt>
                <c:pt idx="220">
                  <c:v>199.94780022281799</c:v>
                </c:pt>
                <c:pt idx="221">
                  <c:v>199.95301747586427</c:v>
                </c:pt>
                <c:pt idx="222">
                  <c:v>199.95771352103759</c:v>
                </c:pt>
                <c:pt idx="223">
                  <c:v>199.96194038088257</c:v>
                </c:pt>
                <c:pt idx="224">
                  <c:v>199.96574489433669</c:v>
                </c:pt>
                <c:pt idx="225">
                  <c:v>199.96916923155311</c:v>
                </c:pt>
                <c:pt idx="226">
                  <c:v>199.972251357912</c:v>
                </c:pt>
                <c:pt idx="227">
                  <c:v>199.97502545217458</c:v>
                </c:pt>
                <c:pt idx="228">
                  <c:v>199.97752228326223</c:v>
                </c:pt>
                <c:pt idx="229">
                  <c:v>199.97976954971512</c:v>
                </c:pt>
                <c:pt idx="230">
                  <c:v>199.98179218549421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5B-44F0-878E-BAAD28078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各種成長曲線!$W$16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各種成長曲線!$R$18:$R$117</c:f>
              <c:numCache>
                <c:formatCode>0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各種成長曲線!$W$18:$W$117</c:f>
              <c:numCache>
                <c:formatCode>0.000%</c:formatCode>
                <c:ptCount val="100"/>
                <c:pt idx="0">
                  <c:v>9.8999999999999977E-2</c:v>
                </c:pt>
                <c:pt idx="1">
                  <c:v>9.8901000000000044E-2</c:v>
                </c:pt>
                <c:pt idx="2">
                  <c:v>9.8792307801000068E-2</c:v>
                </c:pt>
                <c:pt idx="3">
                  <c:v>9.8672997101547602E-2</c:v>
                </c:pt>
                <c:pt idx="4">
                  <c:v>9.8542057748394779E-2</c:v>
                </c:pt>
                <c:pt idx="5">
                  <c:v>9.8398389118843244E-2</c:v>
                </c:pt>
                <c:pt idx="6">
                  <c:v>9.8240793188142286E-2</c:v>
                </c:pt>
                <c:pt idx="7">
                  <c:v>9.8067967315563317E-2</c:v>
                </c:pt>
                <c:pt idx="8">
                  <c:v>9.7878496797413325E-2</c:v>
                </c:pt>
                <c:pt idx="9">
                  <c:v>9.767084725299327E-2</c:v>
                </c:pt>
                <c:pt idx="10">
                  <c:v>9.7443356930811575E-2</c:v>
                </c:pt>
                <c:pt idx="11">
                  <c:v>9.719422904767587E-2</c:v>
                </c:pt>
                <c:pt idx="12">
                  <c:v>9.69215243030805E-2</c:v>
                </c:pt>
                <c:pt idx="13">
                  <c:v>9.6623153746004997E-2</c:v>
                </c:pt>
                <c:pt idx="14">
                  <c:v>9.6296872211228735E-2</c:v>
                </c:pt>
                <c:pt idx="15">
                  <c:v>9.5940272587771394E-2</c:v>
                </c:pt>
                <c:pt idx="16">
                  <c:v>9.5550781233210189E-2</c:v>
                </c:pt>
                <c:pt idx="17">
                  <c:v>9.512565490416601E-2</c:v>
                </c:pt>
                <c:pt idx="18">
                  <c:v>9.4661979634695845E-2</c:v>
                </c:pt>
                <c:pt idx="19">
                  <c:v>9.4156672059585902E-2</c:v>
                </c:pt>
                <c:pt idx="20">
                  <c:v>9.3606483746963731E-2</c:v>
                </c:pt>
                <c:pt idx="21">
                  <c:v>9.3008009171737932E-2</c:v>
                </c:pt>
                <c:pt idx="22">
                  <c:v>9.2357698024654239E-2</c:v>
                </c:pt>
                <c:pt idx="23">
                  <c:v>9.1651872606602056E-2</c:v>
                </c:pt>
                <c:pt idx="24">
                  <c:v>9.0886751098238613E-2</c:v>
                </c:pt>
                <c:pt idx="25">
                  <c:v>9.0058477513607932E-2</c:v>
                </c:pt>
                <c:pt idx="26">
                  <c:v>8.9163159134316078E-2</c:v>
                </c:pt>
                <c:pt idx="27">
                  <c:v>8.819691216769586E-2</c:v>
                </c:pt>
                <c:pt idx="28">
                  <c:v>8.7155916266842645E-2</c:v>
                </c:pt>
                <c:pt idx="29">
                  <c:v>8.6036478380471168E-2</c:v>
                </c:pt>
                <c:pt idx="30">
                  <c:v>8.4835106154537279E-2</c:v>
                </c:pt>
                <c:pt idx="31">
                  <c:v>8.3548590775335205E-2</c:v>
                </c:pt>
                <c:pt idx="32">
                  <c:v>8.2174098718346189E-2</c:v>
                </c:pt>
                <c:pt idx="33">
                  <c:v>8.0709271346684028E-2</c:v>
                </c:pt>
                <c:pt idx="34">
                  <c:v>7.9152330693328318E-2</c:v>
                </c:pt>
                <c:pt idx="35">
                  <c:v>7.7502189078181558E-2</c:v>
                </c:pt>
                <c:pt idx="36">
                  <c:v>7.5758559482273571E-2</c:v>
                </c:pt>
                <c:pt idx="37">
                  <c:v>7.3922062868875357E-2</c:v>
                </c:pt>
                <c:pt idx="38">
                  <c:v>7.1994327960777801E-2</c:v>
                </c:pt>
                <c:pt idx="39">
                  <c:v>6.9978078423223913E-2</c:v>
                </c:pt>
                <c:pt idx="40">
                  <c:v>6.7877202040708601E-2</c:v>
                </c:pt>
                <c:pt idx="41">
                  <c:v>6.5696796393512891E-2</c:v>
                </c:pt>
                <c:pt idx="42">
                  <c:v>6.344318581053221E-2</c:v>
                </c:pt>
                <c:pt idx="43">
                  <c:v>6.1123905055268712E-2</c:v>
                </c:pt>
                <c:pt idx="44">
                  <c:v>5.8747646318947307E-2</c:v>
                </c:pt>
                <c:pt idx="45">
                  <c:v>5.6324167635068749E-2</c:v>
                </c:pt>
                <c:pt idx="46">
                  <c:v>5.3864162731345103E-2</c:v>
                </c:pt>
                <c:pt idx="47">
                  <c:v>5.1379094484959524E-2</c:v>
                </c:pt>
                <c:pt idx="48">
                  <c:v>4.8880996386557928E-2</c:v>
                </c:pt>
                <c:pt idx="49">
                  <c:v>4.6382248555644795E-2</c:v>
                </c:pt>
                <c:pt idx="50">
                  <c:v>4.3895336681157901E-2</c:v>
                </c:pt>
                <c:pt idx="51">
                  <c:v>4.1432603595394323E-2</c:v>
                </c:pt>
                <c:pt idx="52">
                  <c:v>3.9006003876548088E-2</c:v>
                </c:pt>
                <c:pt idx="53">
                  <c:v>3.6626871827310524E-2</c:v>
                </c:pt>
                <c:pt idx="54">
                  <c:v>3.4305712384433772E-2</c:v>
                </c:pt>
                <c:pt idx="55">
                  <c:v>3.2052023048193719E-2</c:v>
                </c:pt>
                <c:pt idx="56">
                  <c:v>2.987415292485629E-2</c:v>
                </c:pt>
                <c:pt idx="57">
                  <c:v>2.7779202645348403E-2</c:v>
                </c:pt>
                <c:pt idx="58">
                  <c:v>2.5772966480424941E-2</c:v>
                </c:pt>
                <c:pt idx="59">
                  <c:v>2.3859915633583521E-2</c:v>
                </c:pt>
                <c:pt idx="60">
                  <c:v>2.2043219644266851E-2</c:v>
                </c:pt>
                <c:pt idx="61">
                  <c:v>2.0324801212125591E-2</c:v>
                </c:pt>
                <c:pt idx="62">
                  <c:v>1.8705418635225509E-2</c:v>
                </c:pt>
                <c:pt idx="63">
                  <c:v>1.7184769458022036E-2</c:v>
                </c:pt>
                <c:pt idx="64">
                  <c:v>1.5761608813545075E-2</c:v>
                </c:pt>
                <c:pt idx="65">
                  <c:v>1.4433876244581903E-2</c:v>
                </c:pt>
                <c:pt idx="66">
                  <c:v>1.3198825403567659E-2</c:v>
                </c:pt>
                <c:pt idx="67">
                  <c:v>1.2053151855244682E-2</c:v>
                </c:pt>
                <c:pt idx="68">
                  <c:v>1.0993115139365853E-2</c:v>
                </c:pt>
                <c:pt idx="69">
                  <c:v>1.0014652205896528E-2</c:v>
                </c:pt>
                <c:pt idx="70">
                  <c:v>9.1134802441119097E-3</c:v>
                </c:pt>
                <c:pt idx="71">
                  <c:v>8.2851877418606175E-3</c:v>
                </c:pt>
                <c:pt idx="72">
                  <c:v>7.525313303592452E-3</c:v>
                </c:pt>
                <c:pt idx="73">
                  <c:v>6.8294123135503905E-3</c:v>
                </c:pt>
                <c:pt idx="74">
                  <c:v>6.193111954743852E-3</c:v>
                </c:pt>
                <c:pt idx="75">
                  <c:v>5.6121553949534612E-3</c:v>
                </c:pt>
                <c:pt idx="76">
                  <c:v>5.0824361436352175E-3</c:v>
                </c:pt>
                <c:pt idx="77">
                  <c:v>4.6000236864257704E-3</c:v>
                </c:pt>
                <c:pt idx="78">
                  <c:v>4.1611815356989686E-3</c:v>
                </c:pt>
                <c:pt idx="79">
                  <c:v>3.762378813902032E-3</c:v>
                </c:pt>
                <c:pt idx="80">
                  <c:v>3.4002964268512095E-3</c:v>
                </c:pt>
                <c:pt idx="81">
                  <c:v>3.0718287999564491E-3</c:v>
                </c:pt>
                <c:pt idx="82">
                  <c:v>2.7740820521370405E-3</c:v>
                </c:pt>
                <c:pt idx="83">
                  <c:v>2.5043693781553601E-3</c:v>
                </c:pt>
                <c:pt idx="84">
                  <c:v>2.2602043063221235E-3</c:v>
                </c:pt>
                <c:pt idx="85">
                  <c:v>2.0392923991961924E-3</c:v>
                </c:pt>
                <c:pt idx="86">
                  <c:v>1.8395218727659849E-3</c:v>
                </c:pt>
                <c:pt idx="87">
                  <c:v>1.6589535262098065E-3</c:v>
                </c:pt>
                <c:pt idx="88">
                  <c:v>1.4958103003909293E-3</c:v>
                </c:pt>
                <c:pt idx="89">
                  <c:v>1.3484667188066255E-3</c:v>
                </c:pt>
                <c:pt idx="90">
                  <c:v>1.2154384094176464E-3</c:v>
                </c:pt>
                <c:pt idx="91">
                  <c:v>1.0953718590029308E-3</c:v>
                </c:pt>
                <c:pt idx="92">
                  <c:v>9.8703451261217528E-4</c:v>
                </c:pt>
                <c:pt idx="93">
                  <c:v>8.8930529847998233E-4</c:v>
                </c:pt>
                <c:pt idx="94">
                  <c:v>8.0116563254593876E-4</c:v>
                </c:pt>
                <c:pt idx="95">
                  <c:v>7.2169093566214996E-4</c:v>
                </c:pt>
                <c:pt idx="96">
                  <c:v>6.5004267990257346E-4</c:v>
                </c:pt>
                <c:pt idx="97">
                  <c:v>5.8546096739793476E-4</c:v>
                </c:pt>
                <c:pt idx="98">
                  <c:v>5.2725763520247541E-4</c:v>
                </c:pt>
                <c:pt idx="99">
                  <c:v>4.7480987229611259E-4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72-42EA-9E0D-BD3F3737351F}"/>
            </c:ext>
          </c:extLst>
        </c:ser>
        <c:ser>
          <c:idx val="0"/>
          <c:order val="1"/>
          <c:tx>
            <c:strRef>
              <c:f>各種成長曲線!$Y$16</c:f>
              <c:strCache>
                <c:ptCount val="1"/>
                <c:pt idx="0">
                  <c:v>変化率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各種成長曲線!$R$17:$R$247</c:f>
              <c:numCache>
                <c:formatCode>0</c:formatCode>
                <c:ptCount val="2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</c:numCache>
            </c:numRef>
          </c:xVal>
          <c:yVal>
            <c:numRef>
              <c:f>各種成長曲線!$Y$17:$Y$247</c:f>
              <c:numCache>
                <c:formatCode>0.000%</c:formatCode>
                <c:ptCount val="231"/>
                <c:pt idx="101">
                  <c:v>1.4076681669578572E-3</c:v>
                </c:pt>
                <c:pt idx="102">
                  <c:v>1.4599969348448999E-3</c:v>
                </c:pt>
                <c:pt idx="103">
                  <c:v>1.5254025608259409E-3</c:v>
                </c:pt>
                <c:pt idx="104">
                  <c:v>1.6042267330295006E-3</c:v>
                </c:pt>
                <c:pt idx="105">
                  <c:v>1.6969021164669267E-3</c:v>
                </c:pt>
                <c:pt idx="106">
                  <c:v>1.8039488974955463E-3</c:v>
                </c:pt>
                <c:pt idx="107">
                  <c:v>1.9259708805702291E-3</c:v>
                </c:pt>
                <c:pt idx="108">
                  <c:v>2.0636509116648142E-3</c:v>
                </c:pt>
                <c:pt idx="109">
                  <c:v>2.2177453726599586E-3</c:v>
                </c:pt>
                <c:pt idx="110">
                  <c:v>2.3890774592830303E-3</c:v>
                </c:pt>
                <c:pt idx="111">
                  <c:v>2.5785289227287654E-3</c:v>
                </c:pt>
                <c:pt idx="112">
                  <c:v>2.7870299232106979E-3</c:v>
                </c:pt>
                <c:pt idx="113">
                  <c:v>3.0155466142848587E-3</c:v>
                </c:pt>
                <c:pt idx="114">
                  <c:v>3.2650660524009751E-3</c:v>
                </c:pt>
                <c:pt idx="115">
                  <c:v>3.5365780101628166E-3</c:v>
                </c:pt>
                <c:pt idx="116">
                  <c:v>3.8310532684184221E-3</c:v>
                </c:pt>
                <c:pt idx="117">
                  <c:v>4.1494179767842506E-3</c:v>
                </c:pt>
                <c:pt idx="118">
                  <c:v>4.4925237106572665E-3</c:v>
                </c:pt>
                <c:pt idx="119">
                  <c:v>4.8611129222141209E-3</c:v>
                </c:pt>
                <c:pt idx="120">
                  <c:v>5.2557795909824049E-3</c:v>
                </c:pt>
                <c:pt idx="121">
                  <c:v>5.6769250341852174E-3</c:v>
                </c:pt>
                <c:pt idx="122">
                  <c:v>6.1247090457311384E-3</c:v>
                </c:pt>
                <c:pt idx="123">
                  <c:v>6.5989968016056345E-3</c:v>
                </c:pt>
                <c:pt idx="124">
                  <c:v>7.0993023022437388E-3</c:v>
                </c:pt>
                <c:pt idx="125">
                  <c:v>7.6247295188962604E-3</c:v>
                </c:pt>
                <c:pt idx="126">
                  <c:v>8.1739128650346847E-3</c:v>
                </c:pt>
                <c:pt idx="127">
                  <c:v>8.7449591117955E-3</c:v>
                </c:pt>
                <c:pt idx="128">
                  <c:v>9.335393385451406E-3</c:v>
                </c:pt>
                <c:pt idx="129">
                  <c:v>9.9421123911901214E-3</c:v>
                </c:pt>
                <c:pt idx="130">
                  <c:v>1.0561348456256938E-2</c:v>
                </c:pt>
                <c:pt idx="131">
                  <c:v>1.1188648321293192E-2</c:v>
                </c:pt>
                <c:pt idx="132">
                  <c:v>1.1818870768008036E-2</c:v>
                </c:pt>
                <c:pt idx="133">
                  <c:v>1.2446207087071488E-2</c:v>
                </c:pt>
                <c:pt idx="134">
                  <c:v>1.306422799850993E-2</c:v>
                </c:pt>
                <c:pt idx="135">
                  <c:v>1.3665959886318534E-2</c:v>
                </c:pt>
                <c:pt idx="136">
                  <c:v>1.4243992070402858E-2</c:v>
                </c:pt>
                <c:pt idx="137">
                  <c:v>1.4790615316428836E-2</c:v>
                </c:pt>
                <c:pt idx="138">
                  <c:v>1.5297989924307165E-2</c:v>
                </c:pt>
                <c:pt idx="139">
                  <c:v>1.5758339633712062E-2</c:v>
                </c:pt>
                <c:pt idx="140">
                  <c:v>1.6164165383880758E-2</c:v>
                </c:pt>
                <c:pt idx="141">
                  <c:v>1.6508470850607901E-2</c:v>
                </c:pt>
                <c:pt idx="142">
                  <c:v>1.6784989869028131E-2</c:v>
                </c:pt>
                <c:pt idx="143">
                  <c:v>1.6988404555226277E-2</c:v>
                </c:pt>
                <c:pt idx="144">
                  <c:v>1.7114542359989406E-2</c:v>
                </c:pt>
                <c:pt idx="145">
                  <c:v>1.7160540570343066E-2</c:v>
                </c:pt>
                <c:pt idx="146">
                  <c:v>1.712496798769372E-2</c:v>
                </c:pt>
                <c:pt idx="147">
                  <c:v>1.7007895627926692E-2</c:v>
                </c:pt>
                <c:pt idx="148">
                  <c:v>1.6810911177694152E-2</c:v>
                </c:pt>
                <c:pt idx="149">
                  <c:v>1.6537075375138762E-2</c:v>
                </c:pt>
                <c:pt idx="150">
                  <c:v>1.619082216139868E-2</c:v>
                </c:pt>
                <c:pt idx="151">
                  <c:v>1.5777808031013665E-2</c:v>
                </c:pt>
                <c:pt idx="152">
                  <c:v>1.5304719157628238E-2</c:v>
                </c:pt>
                <c:pt idx="153">
                  <c:v>1.4779047295267921E-2</c:v>
                </c:pt>
                <c:pt idx="154">
                  <c:v>1.4208846947766014E-2</c:v>
                </c:pt>
                <c:pt idx="155">
                  <c:v>1.3602486760651848E-2</c:v>
                </c:pt>
                <c:pt idx="156">
                  <c:v>1.2968407538846765E-2</c:v>
                </c:pt>
                <c:pt idx="157">
                  <c:v>1.2314897855526398E-2</c:v>
                </c:pt>
                <c:pt idx="158">
                  <c:v>1.1649896102227279E-2</c:v>
                </c:pt>
                <c:pt idx="159">
                  <c:v>1.0980825297696475E-2</c:v>
                </c:pt>
                <c:pt idx="160">
                  <c:v>1.0314464295825016E-2</c:v>
                </c:pt>
                <c:pt idx="161">
                  <c:v>9.6568564622467688E-3</c:v>
                </c:pt>
                <c:pt idx="162">
                  <c:v>9.0132546272115189E-3</c:v>
                </c:pt>
                <c:pt idx="163">
                  <c:v>8.3880993072834743E-3</c:v>
                </c:pt>
                <c:pt idx="164">
                  <c:v>7.7850258897019025E-3</c:v>
                </c:pt>
                <c:pt idx="165">
                  <c:v>7.2068956971771819E-3</c:v>
                </c:pt>
                <c:pt idx="166">
                  <c:v>6.6558455532416223E-3</c:v>
                </c:pt>
                <c:pt idx="167">
                  <c:v>6.1333505703726936E-3</c:v>
                </c:pt>
                <c:pt idx="168">
                  <c:v>5.6402952883366731E-3</c:v>
                </c:pt>
                <c:pt idx="169">
                  <c:v>5.177048898653407E-3</c:v>
                </c:pt>
                <c:pt idx="170">
                  <c:v>4.7435410103366625E-3</c:v>
                </c:pt>
                <c:pt idx="171">
                  <c:v>4.3393351645899551E-3</c:v>
                </c:pt>
                <c:pt idx="172">
                  <c:v>3.9636980323295894E-3</c:v>
                </c:pt>
                <c:pt idx="173">
                  <c:v>3.6156628873053858E-3</c:v>
                </c:pt>
                <c:pt idx="174">
                  <c:v>3.2940865148636676E-3</c:v>
                </c:pt>
                <c:pt idx="175">
                  <c:v>2.997699181683737E-3</c:v>
                </c:pt>
                <c:pt idx="176">
                  <c:v>2.725147655177292E-3</c:v>
                </c:pt>
                <c:pt idx="177">
                  <c:v>2.4750315299063132E-3</c:v>
                </c:pt>
                <c:pt idx="178">
                  <c:v>2.2459333039636991E-3</c:v>
                </c:pt>
                <c:pt idx="179">
                  <c:v>2.036442764289945E-3</c:v>
                </c:pt>
                <c:pt idx="180">
                  <c:v>1.8451763002813456E-3</c:v>
                </c:pt>
                <c:pt idx="181">
                  <c:v>1.6707917828286819E-3</c:v>
                </c:pt>
                <c:pt idx="182">
                  <c:v>1.5119996326639947E-3</c:v>
                </c:pt>
                <c:pt idx="183">
                  <c:v>1.3675706673659555E-3</c:v>
                </c:pt>
                <c:pt idx="184">
                  <c:v>1.2363412684629302E-3</c:v>
                </c:pt>
                <c:pt idx="185">
                  <c:v>1.1172163549441022E-3</c:v>
                </c:pt>
                <c:pt idx="186">
                  <c:v>1.0091705917094317E-3</c:v>
                </c:pt>
                <c:pt idx="187">
                  <c:v>9.1124820435537022E-4</c:v>
                </c:pt>
                <c:pt idx="188">
                  <c:v>8.2256171739999767E-4</c:v>
                </c:pt>
                <c:pt idx="189">
                  <c:v>7.4228988297011188E-4</c:v>
                </c:pt>
                <c:pt idx="190">
                  <c:v>6.6967502184710366E-4</c:v>
                </c:pt>
                <c:pt idx="191">
                  <c:v>6.0401995887695409E-4</c:v>
                </c:pt>
                <c:pt idx="192">
                  <c:v>5.446847000413164E-4</c:v>
                </c:pt>
                <c:pt idx="193">
                  <c:v>4.9108296871304554E-4</c:v>
                </c:pt>
                <c:pt idx="194">
                  <c:v>4.4267869340821594E-4</c:v>
                </c:pt>
                <c:pt idx="195">
                  <c:v>3.989825182166034E-4</c:v>
                </c:pt>
                <c:pt idx="196">
                  <c:v>3.5954838960738635E-4</c:v>
                </c:pt>
                <c:pt idx="197">
                  <c:v>3.2397025897293969E-4</c:v>
                </c:pt>
                <c:pt idx="198">
                  <c:v>2.9187892864154872E-4</c:v>
                </c:pt>
                <c:pt idx="199">
                  <c:v>2.6293905978623945E-4</c:v>
                </c:pt>
                <c:pt idx="200">
                  <c:v>2.3684635326178623E-4</c:v>
                </c:pt>
                <c:pt idx="201">
                  <c:v>2.1332490864578273E-4</c:v>
                </c:pt>
                <c:pt idx="202">
                  <c:v>1.92124762312437E-4</c:v>
                </c:pt>
                <c:pt idx="203">
                  <c:v>1.730196020254004E-4</c:v>
                </c:pt>
                <c:pt idx="204">
                  <c:v>1.5580465306638404E-4</c:v>
                </c:pt>
                <c:pt idx="205">
                  <c:v>1.4029472915486556E-4</c:v>
                </c:pt>
                <c:pt idx="206">
                  <c:v>1.2632244023236115E-4</c:v>
                </c:pt>
                <c:pt idx="207">
                  <c:v>1.1373654842204406E-4</c:v>
                </c:pt>
                <c:pt idx="208">
                  <c:v>1.0240046308306345E-4</c:v>
                </c:pt>
                <c:pt idx="209">
                  <c:v>9.2190865737586041E-5</c:v>
                </c:pt>
                <c:pt idx="210">
                  <c:v>8.2996455712063127E-5</c:v>
                </c:pt>
                <c:pt idx="211">
                  <c:v>7.4716807547077461E-5</c:v>
                </c:pt>
                <c:pt idx="212">
                  <c:v>6.7261331550241816E-5</c:v>
                </c:pt>
                <c:pt idx="213">
                  <c:v>6.0548329251722949E-5</c:v>
                </c:pt>
                <c:pt idx="214">
                  <c:v>5.4504135969565507E-5</c:v>
                </c:pt>
                <c:pt idx="215">
                  <c:v>4.9062343144517682E-5</c:v>
                </c:pt>
                <c:pt idx="216">
                  <c:v>4.4163093596308394E-5</c:v>
                </c:pt>
                <c:pt idx="217">
                  <c:v>3.9752443312864189E-5</c:v>
                </c:pt>
                <c:pt idx="218">
                  <c:v>3.5781783865825515E-5</c:v>
                </c:pt>
                <c:pt idx="219">
                  <c:v>3.220731998774302E-5</c:v>
                </c:pt>
                <c:pt idx="220">
                  <c:v>2.8989597289929121E-5</c:v>
                </c:pt>
                <c:pt idx="221">
                  <c:v>2.6093075495047282E-5</c:v>
                </c:pt>
                <c:pt idx="222">
                  <c:v>2.3485742964020526E-5</c:v>
                </c:pt>
                <c:pt idx="223">
                  <c:v>2.1138768645361146E-5</c:v>
                </c:pt>
                <c:pt idx="224">
                  <c:v>1.9026187917966073E-5</c:v>
                </c:pt>
                <c:pt idx="225">
                  <c:v>1.7124619110263087E-5</c:v>
                </c:pt>
                <c:pt idx="226">
                  <c:v>1.5413007768820411E-5</c:v>
                </c:pt>
                <c:pt idx="227">
                  <c:v>1.3872396013643975E-5</c:v>
                </c:pt>
                <c:pt idx="228">
                  <c:v>1.248571456365016E-5</c:v>
                </c:pt>
                <c:pt idx="229">
                  <c:v>1.1237595241830412E-5</c:v>
                </c:pt>
                <c:pt idx="230">
                  <c:v>1.0114201969795064E-5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CD-4A17-8483-0878CE14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83856"/>
        <c:axId val="1213380976"/>
      </c:scatterChart>
      <c:valAx>
        <c:axId val="121338385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213380976"/>
        <c:crosses val="autoZero"/>
        <c:crossBetween val="midCat"/>
      </c:valAx>
      <c:valAx>
        <c:axId val="1213380976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UD デジタル 教科書体 NK-R" panose="02020400000000000000" pitchFamily="18" charset="-128"/>
                <a:cs typeface="Arial" panose="020B0604020202020204" pitchFamily="34" charset="0"/>
              </a:defRPr>
            </a:pPr>
            <a:endParaRPr lang="ja-JP"/>
          </a:p>
        </c:txPr>
        <c:crossAx val="1213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chart" Target="../charts/chart8.xml"/><Relationship Id="rId18" Type="http://schemas.openxmlformats.org/officeDocument/2006/relationships/chart" Target="../charts/chart12.xml"/><Relationship Id="rId26" Type="http://schemas.openxmlformats.org/officeDocument/2006/relationships/chart" Target="../charts/chart19.xml"/><Relationship Id="rId39" Type="http://schemas.openxmlformats.org/officeDocument/2006/relationships/image" Target="../media/image12.png"/><Relationship Id="rId3" Type="http://schemas.openxmlformats.org/officeDocument/2006/relationships/image" Target="../media/image3.png"/><Relationship Id="rId21" Type="http://schemas.openxmlformats.org/officeDocument/2006/relationships/image" Target="../media/image7.png"/><Relationship Id="rId34" Type="http://schemas.openxmlformats.org/officeDocument/2006/relationships/chart" Target="../charts/chart24.xml"/><Relationship Id="rId7" Type="http://schemas.openxmlformats.org/officeDocument/2006/relationships/image" Target="../media/image4.png"/><Relationship Id="rId12" Type="http://schemas.openxmlformats.org/officeDocument/2006/relationships/chart" Target="../charts/chart7.xml"/><Relationship Id="rId17" Type="http://schemas.openxmlformats.org/officeDocument/2006/relationships/chart" Target="../charts/chart11.xml"/><Relationship Id="rId25" Type="http://schemas.openxmlformats.org/officeDocument/2006/relationships/chart" Target="../charts/chart18.xml"/><Relationship Id="rId33" Type="http://schemas.openxmlformats.org/officeDocument/2006/relationships/chart" Target="../charts/chart23.xml"/><Relationship Id="rId38" Type="http://schemas.openxmlformats.org/officeDocument/2006/relationships/chart" Target="../charts/chart27.xml"/><Relationship Id="rId2" Type="http://schemas.openxmlformats.org/officeDocument/2006/relationships/image" Target="../media/image2.png"/><Relationship Id="rId16" Type="http://schemas.openxmlformats.org/officeDocument/2006/relationships/image" Target="../media/image6.png"/><Relationship Id="rId20" Type="http://schemas.openxmlformats.org/officeDocument/2006/relationships/chart" Target="../charts/chart14.xml"/><Relationship Id="rId29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6.xml"/><Relationship Id="rId24" Type="http://schemas.openxmlformats.org/officeDocument/2006/relationships/chart" Target="../charts/chart17.xml"/><Relationship Id="rId32" Type="http://schemas.openxmlformats.org/officeDocument/2006/relationships/chart" Target="../charts/chart22.xml"/><Relationship Id="rId37" Type="http://schemas.openxmlformats.org/officeDocument/2006/relationships/chart" Target="../charts/chart26.xml"/><Relationship Id="rId40" Type="http://schemas.openxmlformats.org/officeDocument/2006/relationships/image" Target="../media/image13.png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6.xml"/><Relationship Id="rId28" Type="http://schemas.openxmlformats.org/officeDocument/2006/relationships/chart" Target="../charts/chart21.xml"/><Relationship Id="rId36" Type="http://schemas.openxmlformats.org/officeDocument/2006/relationships/chart" Target="../charts/chart25.xml"/><Relationship Id="rId10" Type="http://schemas.openxmlformats.org/officeDocument/2006/relationships/chart" Target="../charts/chart5.xml"/><Relationship Id="rId19" Type="http://schemas.openxmlformats.org/officeDocument/2006/relationships/chart" Target="../charts/chart13.xml"/><Relationship Id="rId31" Type="http://schemas.openxmlformats.org/officeDocument/2006/relationships/image" Target="../media/image10.png"/><Relationship Id="rId4" Type="http://schemas.openxmlformats.org/officeDocument/2006/relationships/chart" Target="../charts/chart1.xml"/><Relationship Id="rId9" Type="http://schemas.openxmlformats.org/officeDocument/2006/relationships/chart" Target="../charts/chart4.xml"/><Relationship Id="rId14" Type="http://schemas.openxmlformats.org/officeDocument/2006/relationships/chart" Target="../charts/chart9.xml"/><Relationship Id="rId22" Type="http://schemas.openxmlformats.org/officeDocument/2006/relationships/chart" Target="../charts/chart15.xml"/><Relationship Id="rId27" Type="http://schemas.openxmlformats.org/officeDocument/2006/relationships/chart" Target="../charts/chart20.xml"/><Relationship Id="rId30" Type="http://schemas.openxmlformats.org/officeDocument/2006/relationships/image" Target="../media/image9.png"/><Relationship Id="rId35" Type="http://schemas.openxmlformats.org/officeDocument/2006/relationships/image" Target="../media/image1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chart" Target="../charts/chart33.xml"/><Relationship Id="rId7" Type="http://schemas.openxmlformats.org/officeDocument/2006/relationships/image" Target="../media/image8.png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image" Target="../media/image13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444314</xdr:colOff>
      <xdr:row>5</xdr:row>
      <xdr:rowOff>188835</xdr:rowOff>
    </xdr:from>
    <xdr:to>
      <xdr:col>90</xdr:col>
      <xdr:colOff>180724</xdr:colOff>
      <xdr:row>7</xdr:row>
      <xdr:rowOff>135850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9E9FA9F-D548-4ADE-89A6-AA76FE2A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9912" y="1188543"/>
          <a:ext cx="1013815" cy="34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88</xdr:col>
      <xdr:colOff>444316</xdr:colOff>
      <xdr:row>8</xdr:row>
      <xdr:rowOff>55538</xdr:rowOff>
    </xdr:from>
    <xdr:to>
      <xdr:col>90</xdr:col>
      <xdr:colOff>158952</xdr:colOff>
      <xdr:row>9</xdr:row>
      <xdr:rowOff>175281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D2DDA1C-8F37-442B-9278-CE5AF630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9914" y="1655072"/>
          <a:ext cx="992041" cy="31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88</xdr:col>
      <xdr:colOff>466533</xdr:colOff>
      <xdr:row>11</xdr:row>
      <xdr:rowOff>27769</xdr:rowOff>
    </xdr:from>
    <xdr:to>
      <xdr:col>90</xdr:col>
      <xdr:colOff>300912</xdr:colOff>
      <xdr:row>12</xdr:row>
      <xdr:rowOff>174726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D1CAB8A-2232-4FBE-9539-D21F04A8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82131" y="2227127"/>
          <a:ext cx="1111784" cy="34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94417</xdr:rowOff>
    </xdr:from>
    <xdr:to>
      <xdr:col>5</xdr:col>
      <xdr:colOff>416546</xdr:colOff>
      <xdr:row>36</xdr:row>
      <xdr:rowOff>174728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340BCD8-747E-4012-B3A0-C88FAB971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70</xdr:col>
      <xdr:colOff>161064</xdr:colOff>
      <xdr:row>20</xdr:row>
      <xdr:rowOff>144402</xdr:rowOff>
    </xdr:from>
    <xdr:to>
      <xdr:col>75</xdr:col>
      <xdr:colOff>238819</xdr:colOff>
      <xdr:row>37</xdr:row>
      <xdr:rowOff>24771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E730FD58-6CB4-438E-8DCF-BC1453DC1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84</xdr:col>
      <xdr:colOff>394328</xdr:colOff>
      <xdr:row>19</xdr:row>
      <xdr:rowOff>199941</xdr:rowOff>
    </xdr:from>
    <xdr:to>
      <xdr:col>89</xdr:col>
      <xdr:colOff>361006</xdr:colOff>
      <xdr:row>36</xdr:row>
      <xdr:rowOff>80310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5729E9D6-7280-49B6-B19E-7DF000115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88</xdr:col>
      <xdr:colOff>83309</xdr:colOff>
      <xdr:row>3</xdr:row>
      <xdr:rowOff>172172</xdr:rowOff>
    </xdr:from>
    <xdr:to>
      <xdr:col>90</xdr:col>
      <xdr:colOff>551394</xdr:colOff>
      <xdr:row>5</xdr:row>
      <xdr:rowOff>119188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338C545-285D-4143-9CA5-5E49B1DD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8907" y="771998"/>
          <a:ext cx="1745490" cy="346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74</xdr:col>
      <xdr:colOff>44433</xdr:colOff>
      <xdr:row>12</xdr:row>
      <xdr:rowOff>1</xdr:rowOff>
    </xdr:from>
    <xdr:to>
      <xdr:col>75</xdr:col>
      <xdr:colOff>615932</xdr:colOff>
      <xdr:row>13</xdr:row>
      <xdr:rowOff>146958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2262BA2A-8B5C-4C96-9AC3-2C16EF20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6168" y="2399301"/>
          <a:ext cx="1210202" cy="34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66647</xdr:colOff>
      <xdr:row>38</xdr:row>
      <xdr:rowOff>66646</xdr:rowOff>
    </xdr:from>
    <xdr:to>
      <xdr:col>5</xdr:col>
      <xdr:colOff>633148</xdr:colOff>
      <xdr:row>54</xdr:row>
      <xdr:rowOff>74757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96BC15F9-BC0B-459F-B7F0-D8740C990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70</xdr:col>
      <xdr:colOff>161065</xdr:colOff>
      <xdr:row>39</xdr:row>
      <xdr:rowOff>-1</xdr:rowOff>
    </xdr:from>
    <xdr:to>
      <xdr:col>75</xdr:col>
      <xdr:colOff>255482</xdr:colOff>
      <xdr:row>55</xdr:row>
      <xdr:rowOff>80311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B1F1461B-2DC3-4DDD-B6C6-810DF7766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94414</xdr:colOff>
      <xdr:row>38</xdr:row>
      <xdr:rowOff>16661</xdr:rowOff>
    </xdr:from>
    <xdr:to>
      <xdr:col>16</xdr:col>
      <xdr:colOff>622041</xdr:colOff>
      <xdr:row>54</xdr:row>
      <xdr:rowOff>24772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89AF0695-9234-4144-BDE5-1D39A37C4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84</xdr:col>
      <xdr:colOff>549840</xdr:colOff>
      <xdr:row>38</xdr:row>
      <xdr:rowOff>49985</xdr:rowOff>
    </xdr:from>
    <xdr:to>
      <xdr:col>89</xdr:col>
      <xdr:colOff>477639</xdr:colOff>
      <xdr:row>54</xdr:row>
      <xdr:rowOff>130297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D5BA3B4A-B19B-4AFF-B371-05F18FB53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294360</xdr:colOff>
      <xdr:row>21</xdr:row>
      <xdr:rowOff>5554</xdr:rowOff>
    </xdr:from>
    <xdr:to>
      <xdr:col>24</xdr:col>
      <xdr:colOff>366560</xdr:colOff>
      <xdr:row>37</xdr:row>
      <xdr:rowOff>85864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2D68A8EF-1B08-41B1-9F14-EDE9BBC35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438761</xdr:colOff>
      <xdr:row>38</xdr:row>
      <xdr:rowOff>144404</xdr:rowOff>
    </xdr:from>
    <xdr:to>
      <xdr:col>24</xdr:col>
      <xdr:colOff>327683</xdr:colOff>
      <xdr:row>53</xdr:row>
      <xdr:rowOff>111079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06F18643-1313-4216-9802-E42B3C698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422100</xdr:colOff>
      <xdr:row>20</xdr:row>
      <xdr:rowOff>149958</xdr:rowOff>
    </xdr:from>
    <xdr:to>
      <xdr:col>11</xdr:col>
      <xdr:colOff>311020</xdr:colOff>
      <xdr:row>36</xdr:row>
      <xdr:rowOff>183281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413EA2DA-E4BF-47C9-87E6-5C14E5851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38877</xdr:colOff>
      <xdr:row>12</xdr:row>
      <xdr:rowOff>2</xdr:rowOff>
    </xdr:from>
    <xdr:to>
      <xdr:col>10</xdr:col>
      <xdr:colOff>534177</xdr:colOff>
      <xdr:row>13</xdr:row>
      <xdr:rowOff>146957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423D9FB2-1C83-45BF-A9BD-5FCC3873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0466" y="2399302"/>
          <a:ext cx="495300" cy="346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460977</xdr:colOff>
      <xdr:row>21</xdr:row>
      <xdr:rowOff>72202</xdr:rowOff>
    </xdr:from>
    <xdr:to>
      <xdr:col>32</xdr:col>
      <xdr:colOff>449868</xdr:colOff>
      <xdr:row>37</xdr:row>
      <xdr:rowOff>152512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4CC8F8A2-B9F3-43B3-AF74-767D04FE7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455423</xdr:colOff>
      <xdr:row>39</xdr:row>
      <xdr:rowOff>88863</xdr:rowOff>
    </xdr:from>
    <xdr:to>
      <xdr:col>33</xdr:col>
      <xdr:colOff>11106</xdr:colOff>
      <xdr:row>55</xdr:row>
      <xdr:rowOff>96974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6351FF8D-512A-4A4B-8709-76329282E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555394</xdr:colOff>
      <xdr:row>20</xdr:row>
      <xdr:rowOff>144401</xdr:rowOff>
    </xdr:from>
    <xdr:to>
      <xdr:col>16</xdr:col>
      <xdr:colOff>599825</xdr:colOff>
      <xdr:row>37</xdr:row>
      <xdr:rowOff>24770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id="{99D1A8AD-9CCF-4AA7-8F14-DCFFC777D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77</xdr:col>
      <xdr:colOff>49987</xdr:colOff>
      <xdr:row>0</xdr:row>
      <xdr:rowOff>122187</xdr:rowOff>
    </xdr:from>
    <xdr:to>
      <xdr:col>78</xdr:col>
      <xdr:colOff>621486</xdr:colOff>
      <xdr:row>2</xdr:row>
      <xdr:rowOff>69202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D873EA36-016C-4EA2-8A55-8A1C92EB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2276" y="122187"/>
          <a:ext cx="1210201" cy="34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77</xdr:col>
      <xdr:colOff>283251</xdr:colOff>
      <xdr:row>38</xdr:row>
      <xdr:rowOff>122186</xdr:rowOff>
    </xdr:from>
    <xdr:to>
      <xdr:col>82</xdr:col>
      <xdr:colOff>433207</xdr:colOff>
      <xdr:row>55</xdr:row>
      <xdr:rowOff>2556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8993C4BA-6429-4735-86FD-2D6750C7A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77</xdr:col>
      <xdr:colOff>77755</xdr:colOff>
      <xdr:row>2</xdr:row>
      <xdr:rowOff>149955</xdr:rowOff>
    </xdr:from>
    <xdr:to>
      <xdr:col>79</xdr:col>
      <xdr:colOff>257370</xdr:colOff>
      <xdr:row>4</xdr:row>
      <xdr:rowOff>107858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45543C2A-B1CF-43E0-A062-4287587A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0044" y="549839"/>
          <a:ext cx="1457020" cy="357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77</xdr:col>
      <xdr:colOff>283251</xdr:colOff>
      <xdr:row>20</xdr:row>
      <xdr:rowOff>33324</xdr:rowOff>
    </xdr:from>
    <xdr:to>
      <xdr:col>82</xdr:col>
      <xdr:colOff>388775</xdr:colOff>
      <xdr:row>36</xdr:row>
      <xdr:rowOff>113635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FE48B4D2-AD44-42AF-BE8E-3F22F84F6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93</xdr:col>
      <xdr:colOff>49984</xdr:colOff>
      <xdr:row>21</xdr:row>
      <xdr:rowOff>44430</xdr:rowOff>
    </xdr:from>
    <xdr:to>
      <xdr:col>97</xdr:col>
      <xdr:colOff>477638</xdr:colOff>
      <xdr:row>37</xdr:row>
      <xdr:rowOff>111078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7EC93D41-7A91-46C9-9B6A-6330DFA16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93</xdr:col>
      <xdr:colOff>222160</xdr:colOff>
      <xdr:row>39</xdr:row>
      <xdr:rowOff>149954</xdr:rowOff>
    </xdr:from>
    <xdr:to>
      <xdr:col>98</xdr:col>
      <xdr:colOff>94418</xdr:colOff>
      <xdr:row>56</xdr:row>
      <xdr:rowOff>30324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878E8760-E7CD-4EA2-B4E9-6AE479F9C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101</xdr:col>
      <xdr:colOff>338790</xdr:colOff>
      <xdr:row>21</xdr:row>
      <xdr:rowOff>27769</xdr:rowOff>
    </xdr:from>
    <xdr:to>
      <xdr:col>106</xdr:col>
      <xdr:colOff>83311</xdr:colOff>
      <xdr:row>37</xdr:row>
      <xdr:rowOff>108079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9317C6DD-839F-4559-8CA3-A20172541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101</xdr:col>
      <xdr:colOff>394330</xdr:colOff>
      <xdr:row>38</xdr:row>
      <xdr:rowOff>194388</xdr:rowOff>
    </xdr:from>
    <xdr:to>
      <xdr:col>106</xdr:col>
      <xdr:colOff>177727</xdr:colOff>
      <xdr:row>55</xdr:row>
      <xdr:rowOff>74758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FF3F6769-1202-4C67-A229-F747F2576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56</xdr:col>
      <xdr:colOff>466528</xdr:colOff>
      <xdr:row>38</xdr:row>
      <xdr:rowOff>88863</xdr:rowOff>
    </xdr:from>
    <xdr:to>
      <xdr:col>61</xdr:col>
      <xdr:colOff>422100</xdr:colOff>
      <xdr:row>54</xdr:row>
      <xdr:rowOff>96974</xdr:rowOff>
    </xdr:to>
    <xdr:graphicFrame macro="">
      <xdr:nvGraphicFramePr>
        <xdr:cNvPr id="58" name="グラフ 57">
          <a:extLst>
            <a:ext uri="{FF2B5EF4-FFF2-40B4-BE49-F238E27FC236}">
              <a16:creationId xmlns:a16="http://schemas.microsoft.com/office/drawing/2014/main" id="{F5A09417-0B66-43DF-A0FD-287E1C939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56</xdr:col>
      <xdr:colOff>38878</xdr:colOff>
      <xdr:row>21</xdr:row>
      <xdr:rowOff>5552</xdr:rowOff>
    </xdr:from>
    <xdr:to>
      <xdr:col>61</xdr:col>
      <xdr:colOff>83311</xdr:colOff>
      <xdr:row>37</xdr:row>
      <xdr:rowOff>85862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929FD3FF-453A-4CB8-B07A-366BD9E3B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61</xdr:col>
      <xdr:colOff>33322</xdr:colOff>
      <xdr:row>8</xdr:row>
      <xdr:rowOff>105525</xdr:rowOff>
    </xdr:from>
    <xdr:to>
      <xdr:col>62</xdr:col>
      <xdr:colOff>615709</xdr:colOff>
      <xdr:row>11</xdr:row>
      <xdr:rowOff>105525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BB14D0C6-EE5E-4BBB-BE2F-FE33CA4A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6413" y="1705059"/>
          <a:ext cx="1226643" cy="599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61</xdr:col>
      <xdr:colOff>38877</xdr:colOff>
      <xdr:row>12</xdr:row>
      <xdr:rowOff>5554</xdr:rowOff>
    </xdr:from>
    <xdr:to>
      <xdr:col>62</xdr:col>
      <xdr:colOff>76978</xdr:colOff>
      <xdr:row>13</xdr:row>
      <xdr:rowOff>185166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217BC32F-763C-4489-908E-0C028CF4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71968" y="2404854"/>
          <a:ext cx="682357" cy="379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172173</xdr:colOff>
      <xdr:row>12</xdr:row>
      <xdr:rowOff>16662</xdr:rowOff>
    </xdr:from>
    <xdr:to>
      <xdr:col>68</xdr:col>
      <xdr:colOff>330015</xdr:colOff>
      <xdr:row>13</xdr:row>
      <xdr:rowOff>163617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A75E7DCF-7209-4AD0-939E-84296CD7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327" y="2415962"/>
          <a:ext cx="802099" cy="346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63</xdr:col>
      <xdr:colOff>77756</xdr:colOff>
      <xdr:row>20</xdr:row>
      <xdr:rowOff>72201</xdr:rowOff>
    </xdr:from>
    <xdr:to>
      <xdr:col>68</xdr:col>
      <xdr:colOff>122188</xdr:colOff>
      <xdr:row>36</xdr:row>
      <xdr:rowOff>152512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id="{3FD885D3-A868-4F5F-A3FD-DF551E116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34</xdr:col>
      <xdr:colOff>460977</xdr:colOff>
      <xdr:row>40</xdr:row>
      <xdr:rowOff>72203</xdr:rowOff>
    </xdr:from>
    <xdr:to>
      <xdr:col>39</xdr:col>
      <xdr:colOff>572057</xdr:colOff>
      <xdr:row>56</xdr:row>
      <xdr:rowOff>80312</xdr:rowOff>
    </xdr:to>
    <xdr:graphicFrame macro="">
      <xdr:nvGraphicFramePr>
        <xdr:cNvPr id="68" name="グラフ 67">
          <a:extLst>
            <a:ext uri="{FF2B5EF4-FFF2-40B4-BE49-F238E27FC236}">
              <a16:creationId xmlns:a16="http://schemas.microsoft.com/office/drawing/2014/main" id="{F8F4AD83-14DB-43EA-81AD-A8BC3CFE0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34</xdr:col>
      <xdr:colOff>294361</xdr:colOff>
      <xdr:row>22</xdr:row>
      <xdr:rowOff>66647</xdr:rowOff>
    </xdr:from>
    <xdr:to>
      <xdr:col>39</xdr:col>
      <xdr:colOff>572056</xdr:colOff>
      <xdr:row>38</xdr:row>
      <xdr:rowOff>146957</xdr:rowOff>
    </xdr:to>
    <xdr:graphicFrame macro="">
      <xdr:nvGraphicFramePr>
        <xdr:cNvPr id="69" name="グラフ 68">
          <a:extLst>
            <a:ext uri="{FF2B5EF4-FFF2-40B4-BE49-F238E27FC236}">
              <a16:creationId xmlns:a16="http://schemas.microsoft.com/office/drawing/2014/main" id="{6DF08B2C-F9B0-4989-B8C8-AA14DF18C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39</xdr:col>
      <xdr:colOff>177726</xdr:colOff>
      <xdr:row>6</xdr:row>
      <xdr:rowOff>111080</xdr:rowOff>
    </xdr:from>
    <xdr:to>
      <xdr:col>41</xdr:col>
      <xdr:colOff>115855</xdr:colOff>
      <xdr:row>9</xdr:row>
      <xdr:rowOff>111078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F755D8C7-348D-4870-8859-37D7EC05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7172" y="1310730"/>
          <a:ext cx="1226642" cy="599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216604</xdr:colOff>
      <xdr:row>10</xdr:row>
      <xdr:rowOff>33324</xdr:rowOff>
    </xdr:from>
    <xdr:to>
      <xdr:col>41</xdr:col>
      <xdr:colOff>18660</xdr:colOff>
      <xdr:row>11</xdr:row>
      <xdr:rowOff>185725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B31F05AE-C06B-4AD2-B030-1CFC1D70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76050" y="2032741"/>
          <a:ext cx="1090569" cy="3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394329</xdr:colOff>
      <xdr:row>38</xdr:row>
      <xdr:rowOff>99972</xdr:rowOff>
    </xdr:from>
    <xdr:to>
      <xdr:col>51</xdr:col>
      <xdr:colOff>572055</xdr:colOff>
      <xdr:row>54</xdr:row>
      <xdr:rowOff>108083</xdr:rowOff>
    </xdr:to>
    <xdr:graphicFrame macro="">
      <xdr:nvGraphicFramePr>
        <xdr:cNvPr id="76" name="グラフ 75">
          <a:extLst>
            <a:ext uri="{FF2B5EF4-FFF2-40B4-BE49-F238E27FC236}">
              <a16:creationId xmlns:a16="http://schemas.microsoft.com/office/drawing/2014/main" id="{94146C0E-7DE2-4EE7-AB50-4DCD3A211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46</xdr:col>
      <xdr:colOff>394332</xdr:colOff>
      <xdr:row>20</xdr:row>
      <xdr:rowOff>199939</xdr:rowOff>
    </xdr:from>
    <xdr:to>
      <xdr:col>51</xdr:col>
      <xdr:colOff>538731</xdr:colOff>
      <xdr:row>37</xdr:row>
      <xdr:rowOff>80308</xdr:rowOff>
    </xdr:to>
    <xdr:graphicFrame macro="">
      <xdr:nvGraphicFramePr>
        <xdr:cNvPr id="77" name="グラフ 76">
          <a:extLst>
            <a:ext uri="{FF2B5EF4-FFF2-40B4-BE49-F238E27FC236}">
              <a16:creationId xmlns:a16="http://schemas.microsoft.com/office/drawing/2014/main" id="{D073A442-957B-4110-9E8E-F89DEBDE8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616488</xdr:colOff>
      <xdr:row>38</xdr:row>
      <xdr:rowOff>38877</xdr:rowOff>
    </xdr:from>
    <xdr:to>
      <xdr:col>11</xdr:col>
      <xdr:colOff>366559</xdr:colOff>
      <xdr:row>54</xdr:row>
      <xdr:rowOff>46988</xdr:rowOff>
    </xdr:to>
    <xdr:graphicFrame macro="">
      <xdr:nvGraphicFramePr>
        <xdr:cNvPr id="60" name="グラフ 59">
          <a:extLst>
            <a:ext uri="{FF2B5EF4-FFF2-40B4-BE49-F238E27FC236}">
              <a16:creationId xmlns:a16="http://schemas.microsoft.com/office/drawing/2014/main" id="{7FA0954A-5C49-4613-8C5F-5728B0FCC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77755</xdr:colOff>
      <xdr:row>12</xdr:row>
      <xdr:rowOff>5555</xdr:rowOff>
    </xdr:from>
    <xdr:to>
      <xdr:col>4</xdr:col>
      <xdr:colOff>589384</xdr:colOff>
      <xdr:row>13</xdr:row>
      <xdr:rowOff>152512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A044A94B-0163-49B6-AB47-FF5AA62D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128" y="2404855"/>
          <a:ext cx="511629" cy="34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172172</xdr:colOff>
      <xdr:row>12</xdr:row>
      <xdr:rowOff>16663</xdr:rowOff>
    </xdr:from>
    <xdr:to>
      <xdr:col>15</xdr:col>
      <xdr:colOff>558615</xdr:colOff>
      <xdr:row>13</xdr:row>
      <xdr:rowOff>163620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9623D0E9-CE0F-4982-8D65-0F74FBEF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4125" y="2415963"/>
          <a:ext cx="1030700" cy="34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386443</xdr:colOff>
      <xdr:row>13</xdr:row>
      <xdr:rowOff>146957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47AE592E-9825-43F9-83D5-C4A4C782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9854" y="2399300"/>
          <a:ext cx="1030700" cy="34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0.92375</cdr:x>
      <cdr:y>0.85382</cdr:y>
    </cdr:from>
    <cdr:to>
      <cdr:x>1</cdr:x>
      <cdr:y>0.93847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B69692A-FFE1-449F-9A61-6A22DC4D3D42}"/>
            </a:ext>
          </a:extLst>
        </cdr:cNvPr>
        <cdr:cNvSpPr txBox="1"/>
      </cdr:nvSpPr>
      <cdr:spPr>
        <a:xfrm xmlns:a="http://schemas.openxmlformats.org/drawingml/2006/main">
          <a:off x="2883306" y="2799998"/>
          <a:ext cx="238005" cy="277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0.01628</cdr:x>
      <cdr:y>0.01549</cdr:y>
    </cdr:from>
    <cdr:to>
      <cdr:x>0.09253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E92F209D-1A22-4EE9-84B2-1B0A2EDBAF96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05" cy="277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0.01561</cdr:x>
      <cdr:y>0.01549</cdr:y>
    </cdr:from>
    <cdr:to>
      <cdr:x>0.08874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46A0D6A-BD89-4E92-91D0-F0B1EBAE033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1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0.93937</cdr:x>
      <cdr:y>0.85382</cdr:y>
    </cdr:from>
    <cdr:to>
      <cdr:x>1</cdr:x>
      <cdr:y>0.93845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9D66A37-6C86-4967-B126-7B7EFE218932}"/>
            </a:ext>
          </a:extLst>
        </cdr:cNvPr>
        <cdr:cNvSpPr txBox="1"/>
      </cdr:nvSpPr>
      <cdr:spPr>
        <a:xfrm xmlns:a="http://schemas.openxmlformats.org/drawingml/2006/main">
          <a:off x="3479866" y="2799999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0.92724</cdr:x>
      <cdr:y>0.82455</cdr:y>
    </cdr:from>
    <cdr:to>
      <cdr:x>1</cdr:x>
      <cdr:y>0.9111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3033253" y="2644489"/>
          <a:ext cx="238015" cy="277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0.01561</cdr:x>
      <cdr:y>0.01549</cdr:y>
    </cdr:from>
    <cdr:to>
      <cdr:x>0.08874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46A0D6A-BD89-4E92-91D0-F0B1EBAE033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1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0.93099</cdr:x>
      <cdr:y>0.85382</cdr:y>
    </cdr:from>
    <cdr:to>
      <cdr:x>1</cdr:x>
      <cdr:y>0.93845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1BF27B3-DA6A-4987-A376-34D79E415BDD}"/>
            </a:ext>
          </a:extLst>
        </cdr:cNvPr>
        <cdr:cNvSpPr txBox="1"/>
      </cdr:nvSpPr>
      <cdr:spPr>
        <a:xfrm xmlns:a="http://schemas.openxmlformats.org/drawingml/2006/main">
          <a:off x="3029999" y="2799998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0.92847</cdr:x>
      <cdr:y>0.76067</cdr:y>
    </cdr:from>
    <cdr:to>
      <cdr:x>0.99252</cdr:x>
      <cdr:y>0.84532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D00E63C-64B7-4260-94F1-918DEC6ADB9E}"/>
            </a:ext>
          </a:extLst>
        </cdr:cNvPr>
        <cdr:cNvSpPr txBox="1"/>
      </cdr:nvSpPr>
      <cdr:spPr>
        <a:xfrm xmlns:a="http://schemas.openxmlformats.org/drawingml/2006/main">
          <a:off x="3449809" y="2494532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0.93595</cdr:x>
      <cdr:y>0.76406</cdr:y>
    </cdr:from>
    <cdr:to>
      <cdr:x>1</cdr:x>
      <cdr:y>0.84871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EC506E0-2815-4BAC-A040-B77762040CB8}"/>
            </a:ext>
          </a:extLst>
        </cdr:cNvPr>
        <cdr:cNvSpPr txBox="1"/>
      </cdr:nvSpPr>
      <cdr:spPr>
        <a:xfrm xmlns:a="http://schemas.openxmlformats.org/drawingml/2006/main">
          <a:off x="3477588" y="2505639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0.01367</cdr:x>
      <cdr:y>0.01549</cdr:y>
    </cdr:from>
    <cdr:to>
      <cdr:x>0.07773</cdr:x>
      <cdr:y>0.10014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17303CD-E11E-4C6F-AD62-0ECF8586272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0.01478</cdr:x>
      <cdr:y>0.01549</cdr:y>
    </cdr:from>
    <cdr:to>
      <cdr:x>0.08696</cdr:x>
      <cdr:y>0.10014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F664BAA-940E-43C0-B01B-15CB96828253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48163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0.93077</cdr:x>
      <cdr:y>0.84535</cdr:y>
    </cdr:from>
    <cdr:to>
      <cdr:x>1</cdr:x>
      <cdr:y>0.93</cdr:y>
    </cdr:to>
    <cdr:sp macro="" textlink="">
      <cdr:nvSpPr>
        <cdr:cNvPr id="4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CADF6099-3E59-4F36-9A40-A27934F669A5}"/>
            </a:ext>
          </a:extLst>
        </cdr:cNvPr>
        <cdr:cNvSpPr txBox="1"/>
      </cdr:nvSpPr>
      <cdr:spPr>
        <a:xfrm xmlns:a="http://schemas.openxmlformats.org/drawingml/2006/main">
          <a:off x="3199893" y="2772228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0.94032</cdr:x>
      <cdr:y>0.7539</cdr:y>
    </cdr:from>
    <cdr:to>
      <cdr:x>1</cdr:x>
      <cdr:y>0.83855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D00E63C-64B7-4260-94F1-918DEC6ADB9E}"/>
            </a:ext>
          </a:extLst>
        </cdr:cNvPr>
        <cdr:cNvSpPr txBox="1"/>
      </cdr:nvSpPr>
      <cdr:spPr>
        <a:xfrm xmlns:a="http://schemas.openxmlformats.org/drawingml/2006/main">
          <a:off x="3749730" y="2472316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0.01605</cdr:x>
      <cdr:y>0.01549</cdr:y>
    </cdr:from>
    <cdr:to>
      <cdr:x>0.09122</cdr:x>
      <cdr:y>0.10014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CADF6099-3E59-4F36-9A40-A27934F669A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0.92482</cdr:x>
      <cdr:y>0.84196</cdr:y>
    </cdr:from>
    <cdr:to>
      <cdr:x>1</cdr:x>
      <cdr:y>0.92661</cdr:y>
    </cdr:to>
    <cdr:sp macro="" textlink="">
      <cdr:nvSpPr>
        <cdr:cNvPr id="4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EC506E0-2815-4BAC-A040-B77762040CB8}"/>
            </a:ext>
          </a:extLst>
        </cdr:cNvPr>
        <cdr:cNvSpPr txBox="1"/>
      </cdr:nvSpPr>
      <cdr:spPr>
        <a:xfrm xmlns:a="http://schemas.openxmlformats.org/drawingml/2006/main">
          <a:off x="2927750" y="2761120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0.93595</cdr:x>
      <cdr:y>0.76575</cdr:y>
    </cdr:from>
    <cdr:to>
      <cdr:x>1</cdr:x>
      <cdr:y>0.8504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D00E63C-64B7-4260-94F1-918DEC6ADB9E}"/>
            </a:ext>
          </a:extLst>
        </cdr:cNvPr>
        <cdr:cNvSpPr txBox="1"/>
      </cdr:nvSpPr>
      <cdr:spPr>
        <a:xfrm xmlns:a="http://schemas.openxmlformats.org/drawingml/2006/main">
          <a:off x="3477587" y="2511193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0.92279</cdr:x>
      <cdr:y>0.86059</cdr:y>
    </cdr:from>
    <cdr:to>
      <cdr:x>1</cdr:x>
      <cdr:y>0.94524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E618EC0C-9FA5-4787-815C-AA9A10CE3DDA}"/>
            </a:ext>
          </a:extLst>
        </cdr:cNvPr>
        <cdr:cNvSpPr txBox="1"/>
      </cdr:nvSpPr>
      <cdr:spPr>
        <a:xfrm xmlns:a="http://schemas.openxmlformats.org/drawingml/2006/main">
          <a:off x="2844430" y="2822215"/>
          <a:ext cx="238005" cy="277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0.01648</cdr:x>
      <cdr:y>0.01549</cdr:y>
    </cdr:from>
    <cdr:to>
      <cdr:x>0.09369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6BDE2F4-C998-4A94-8881-C51DA0A6126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05" cy="277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0.92455</cdr:x>
      <cdr:y>0.85399</cdr:y>
    </cdr:from>
    <cdr:to>
      <cdr:x>1</cdr:x>
      <cdr:y>0.94053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2752303" y="2738906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0.01561</cdr:x>
      <cdr:y>0.01549</cdr:y>
    </cdr:from>
    <cdr:to>
      <cdr:x>0.08874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46A0D6A-BD89-4E92-91D0-F0B1EBAE033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1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0.93099</cdr:x>
      <cdr:y>0.85382</cdr:y>
    </cdr:from>
    <cdr:to>
      <cdr:x>1</cdr:x>
      <cdr:y>0.93845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1BF27B3-DA6A-4987-A376-34D79E415BDD}"/>
            </a:ext>
          </a:extLst>
        </cdr:cNvPr>
        <cdr:cNvSpPr txBox="1"/>
      </cdr:nvSpPr>
      <cdr:spPr>
        <a:xfrm xmlns:a="http://schemas.openxmlformats.org/drawingml/2006/main">
          <a:off x="3029999" y="2799998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0.33528</cdr:x>
      <cdr:y>0.3034</cdr:y>
    </cdr:from>
    <cdr:to>
      <cdr:x>0.41065</cdr:x>
      <cdr:y>0.38805</cdr:y>
    </cdr:to>
    <cdr:sp macro="" textlink="">
      <cdr:nvSpPr>
        <cdr:cNvPr id="4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EB5696C-F650-4054-B690-3336561CFFF2}"/>
            </a:ext>
          </a:extLst>
        </cdr:cNvPr>
        <cdr:cNvSpPr txBox="1"/>
      </cdr:nvSpPr>
      <cdr:spPr>
        <a:xfrm xmlns:a="http://schemas.openxmlformats.org/drawingml/2006/main">
          <a:off x="1094940" y="994969"/>
          <a:ext cx="246133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K</a:t>
          </a:r>
          <a:endParaRPr kumimoji="1" lang="ja-JP" altLang="en-US" sz="9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0.01561</cdr:x>
      <cdr:y>0.01549</cdr:y>
    </cdr:from>
    <cdr:to>
      <cdr:x>0.08874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46A0D6A-BD89-4E92-91D0-F0B1EBAE033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1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0.93099</cdr:x>
      <cdr:y>0.85382</cdr:y>
    </cdr:from>
    <cdr:to>
      <cdr:x>1</cdr:x>
      <cdr:y>0.93845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1BF27B3-DA6A-4987-A376-34D79E415BDD}"/>
            </a:ext>
          </a:extLst>
        </cdr:cNvPr>
        <cdr:cNvSpPr txBox="1"/>
      </cdr:nvSpPr>
      <cdr:spPr>
        <a:xfrm xmlns:a="http://schemas.openxmlformats.org/drawingml/2006/main">
          <a:off x="3029999" y="2799998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0.92455</cdr:x>
      <cdr:y>0.85399</cdr:y>
    </cdr:from>
    <cdr:to>
      <cdr:x>1</cdr:x>
      <cdr:y>0.94053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2752303" y="2738906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0.01561</cdr:x>
      <cdr:y>0.01549</cdr:y>
    </cdr:from>
    <cdr:to>
      <cdr:x>0.08874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46A0D6A-BD89-4E92-91D0-F0B1EBAE033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1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0.93099</cdr:x>
      <cdr:y>0.85382</cdr:y>
    </cdr:from>
    <cdr:to>
      <cdr:x>1</cdr:x>
      <cdr:y>0.93845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1BF27B3-DA6A-4987-A376-34D79E415BDD}"/>
            </a:ext>
          </a:extLst>
        </cdr:cNvPr>
        <cdr:cNvSpPr txBox="1"/>
      </cdr:nvSpPr>
      <cdr:spPr>
        <a:xfrm xmlns:a="http://schemas.openxmlformats.org/drawingml/2006/main">
          <a:off x="3029999" y="2799998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0.92455</cdr:x>
      <cdr:y>0.85399</cdr:y>
    </cdr:from>
    <cdr:to>
      <cdr:x>1</cdr:x>
      <cdr:y>0.94053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2752303" y="2738906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0.01561</cdr:x>
      <cdr:y>0.01549</cdr:y>
    </cdr:from>
    <cdr:to>
      <cdr:x>0.08874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46A0D6A-BD89-4E92-91D0-F0B1EBAE033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1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0.93099</cdr:x>
      <cdr:y>0.85382</cdr:y>
    </cdr:from>
    <cdr:to>
      <cdr:x>1</cdr:x>
      <cdr:y>0.93845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1BF27B3-DA6A-4987-A376-34D79E415BDD}"/>
            </a:ext>
          </a:extLst>
        </cdr:cNvPr>
        <cdr:cNvSpPr txBox="1"/>
      </cdr:nvSpPr>
      <cdr:spPr>
        <a:xfrm xmlns:a="http://schemas.openxmlformats.org/drawingml/2006/main">
          <a:off x="3029999" y="2799998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0.84513</cdr:x>
      <cdr:y>0.10694</cdr:y>
    </cdr:from>
    <cdr:to>
      <cdr:x>0.91826</cdr:x>
      <cdr:y>0.19159</cdr:y>
    </cdr:to>
    <cdr:sp macro="" textlink="">
      <cdr:nvSpPr>
        <cdr:cNvPr id="4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A301ECDB-D1FA-4CC4-B5C0-42E7F68F2DCB}"/>
            </a:ext>
          </a:extLst>
        </cdr:cNvPr>
        <cdr:cNvSpPr txBox="1"/>
      </cdr:nvSpPr>
      <cdr:spPr>
        <a:xfrm xmlns:a="http://schemas.openxmlformats.org/drawingml/2006/main">
          <a:off x="2844429" y="350713"/>
          <a:ext cx="246133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K</a:t>
          </a:r>
          <a:endParaRPr kumimoji="1" lang="ja-JP" altLang="en-US" sz="9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0.92375</cdr:x>
      <cdr:y>0.84014</cdr:y>
    </cdr:from>
    <cdr:to>
      <cdr:x>1</cdr:x>
      <cdr:y>0.92668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2883297" y="2694473"/>
          <a:ext cx="238015" cy="277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527960</xdr:colOff>
      <xdr:row>11</xdr:row>
      <xdr:rowOff>212267</xdr:rowOff>
    </xdr:from>
    <xdr:to>
      <xdr:col>13</xdr:col>
      <xdr:colOff>511627</xdr:colOff>
      <xdr:row>27</xdr:row>
      <xdr:rowOff>48986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1926BB-3F5B-4D0C-91EF-13B1DE105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11</xdr:row>
      <xdr:rowOff>206828</xdr:rowOff>
    </xdr:from>
    <xdr:to>
      <xdr:col>7</xdr:col>
      <xdr:colOff>342900</xdr:colOff>
      <xdr:row>27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6757124-144C-4808-B68F-EEB00124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141517</xdr:colOff>
      <xdr:row>28</xdr:row>
      <xdr:rowOff>163286</xdr:rowOff>
    </xdr:from>
    <xdr:to>
      <xdr:col>7</xdr:col>
      <xdr:colOff>326573</xdr:colOff>
      <xdr:row>44</xdr:row>
      <xdr:rowOff>146957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50F9B77-067F-4BE7-9174-270EE0F17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0.00986</cdr:y>
    </cdr:from>
    <cdr:to>
      <cdr:x>0.11533</cdr:x>
      <cdr:y>0.05315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294BD6A-17C2-4102-8405-01C583DDF72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11629" cy="223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億円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0.01605</cdr:x>
      <cdr:y>0.01549</cdr:y>
    </cdr:from>
    <cdr:to>
      <cdr:x>0.09122</cdr:x>
      <cdr:y>0.10014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CADF6099-3E59-4F36-9A40-A27934F669A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0.92482</cdr:x>
      <cdr:y>0.84196</cdr:y>
    </cdr:from>
    <cdr:to>
      <cdr:x>1</cdr:x>
      <cdr:y>0.92661</cdr:y>
    </cdr:to>
    <cdr:sp macro="" textlink="">
      <cdr:nvSpPr>
        <cdr:cNvPr id="4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EC506E0-2815-4BAC-A040-B77762040CB8}"/>
            </a:ext>
          </a:extLst>
        </cdr:cNvPr>
        <cdr:cNvSpPr txBox="1"/>
      </cdr:nvSpPr>
      <cdr:spPr>
        <a:xfrm xmlns:a="http://schemas.openxmlformats.org/drawingml/2006/main">
          <a:off x="2927750" y="2761120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672191</xdr:colOff>
      <xdr:row>15</xdr:row>
      <xdr:rowOff>59869</xdr:rowOff>
    </xdr:from>
    <xdr:to>
      <xdr:col>8</xdr:col>
      <xdr:colOff>163285</xdr:colOff>
      <xdr:row>35</xdr:row>
      <xdr:rowOff>43543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A24716-FCCA-4587-9F89-87B556B36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533400</xdr:colOff>
      <xdr:row>15</xdr:row>
      <xdr:rowOff>103416</xdr:rowOff>
    </xdr:from>
    <xdr:to>
      <xdr:col>24</xdr:col>
      <xdr:colOff>623208</xdr:colOff>
      <xdr:row>35</xdr:row>
      <xdr:rowOff>92528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0EB1267-F338-4F7E-BAB3-1A6FBC878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408215</xdr:colOff>
      <xdr:row>34</xdr:row>
      <xdr:rowOff>168728</xdr:rowOff>
    </xdr:from>
    <xdr:to>
      <xdr:col>7</xdr:col>
      <xdr:colOff>160566</xdr:colOff>
      <xdr:row>49</xdr:row>
      <xdr:rowOff>103416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50B98BC-0115-4769-A076-5B3413E27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244929</xdr:colOff>
      <xdr:row>35</xdr:row>
      <xdr:rowOff>0</xdr:rowOff>
    </xdr:from>
    <xdr:to>
      <xdr:col>15</xdr:col>
      <xdr:colOff>416381</xdr:colOff>
      <xdr:row>49</xdr:row>
      <xdr:rowOff>136073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4197EFC-8353-40BE-8792-A3BC61438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108856</xdr:colOff>
      <xdr:row>14</xdr:row>
      <xdr:rowOff>195939</xdr:rowOff>
    </xdr:from>
    <xdr:to>
      <xdr:col>49</xdr:col>
      <xdr:colOff>391885</xdr:colOff>
      <xdr:row>35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B49F0CE9-9275-47D1-8703-6263A9B4A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65</xdr:col>
      <xdr:colOff>223158</xdr:colOff>
      <xdr:row>15</xdr:row>
      <xdr:rowOff>92530</xdr:rowOff>
    </xdr:from>
    <xdr:to>
      <xdr:col>71</xdr:col>
      <xdr:colOff>179615</xdr:colOff>
      <xdr:row>35</xdr:row>
      <xdr:rowOff>87087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2C118A2E-8735-43CF-A4FC-0C7D27C0F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70757</xdr:colOff>
      <xdr:row>0</xdr:row>
      <xdr:rowOff>125187</xdr:rowOff>
    </xdr:from>
    <xdr:to>
      <xdr:col>72</xdr:col>
      <xdr:colOff>600715</xdr:colOff>
      <xdr:row>3</xdr:row>
      <xdr:rowOff>120854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934569F-B942-42F0-9435-F2B1790B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2686" y="326573"/>
          <a:ext cx="1226643" cy="599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71</xdr:col>
      <xdr:colOff>288471</xdr:colOff>
      <xdr:row>4</xdr:row>
      <xdr:rowOff>21772</xdr:rowOff>
    </xdr:from>
    <xdr:to>
      <xdr:col>72</xdr:col>
      <xdr:colOff>274143</xdr:colOff>
      <xdr:row>5</xdr:row>
      <xdr:rowOff>199941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94531C4-6B36-4CF9-9F21-07B16EF6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0400" y="1028701"/>
          <a:ext cx="682357" cy="379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61</xdr:col>
      <xdr:colOff>5443</xdr:colOff>
      <xdr:row>1</xdr:row>
      <xdr:rowOff>1</xdr:rowOff>
    </xdr:from>
    <xdr:to>
      <xdr:col>62</xdr:col>
      <xdr:colOff>344899</xdr:colOff>
      <xdr:row>2</xdr:row>
      <xdr:rowOff>145513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DE03E6F-44A2-43C6-9B37-45CC67C3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57200" y="402772"/>
          <a:ext cx="1036142" cy="346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92529</xdr:colOff>
      <xdr:row>1</xdr:row>
      <xdr:rowOff>16329</xdr:rowOff>
    </xdr:from>
    <xdr:to>
      <xdr:col>39</xdr:col>
      <xdr:colOff>431985</xdr:colOff>
      <xdr:row>2</xdr:row>
      <xdr:rowOff>161841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F2E756F-3029-4E5B-AAE8-E472D89D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6143" y="419100"/>
          <a:ext cx="1036142" cy="346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70757</xdr:colOff>
      <xdr:row>0</xdr:row>
      <xdr:rowOff>119743</xdr:rowOff>
    </xdr:from>
    <xdr:to>
      <xdr:col>49</xdr:col>
      <xdr:colOff>600714</xdr:colOff>
      <xdr:row>3</xdr:row>
      <xdr:rowOff>115410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AC3D5399-2E13-4214-B066-0CA99EB8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93657" y="321129"/>
          <a:ext cx="1226643" cy="599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321129</xdr:colOff>
      <xdr:row>3</xdr:row>
      <xdr:rowOff>179614</xdr:rowOff>
    </xdr:from>
    <xdr:to>
      <xdr:col>49</xdr:col>
      <xdr:colOff>306800</xdr:colOff>
      <xdr:row>5</xdr:row>
      <xdr:rowOff>156397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26964559-577D-4CE0-8C7D-2BEF6C6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4029" y="985157"/>
          <a:ext cx="682357" cy="379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0.01808</cdr:y>
    </cdr:from>
    <cdr:to>
      <cdr:x>0.10688</cdr:x>
      <cdr:y>0.09942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5D9258B-9598-4756-A6F2-7844CD5102B8}"/>
            </a:ext>
          </a:extLst>
        </cdr:cNvPr>
        <cdr:cNvSpPr txBox="1"/>
      </cdr:nvSpPr>
      <cdr:spPr>
        <a:xfrm xmlns:a="http://schemas.openxmlformats.org/drawingml/2006/main">
          <a:off x="0" y="61685"/>
          <a:ext cx="381908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cm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0.87662</cdr:x>
      <cdr:y>0.78648</cdr:y>
    </cdr:from>
    <cdr:to>
      <cdr:x>1</cdr:x>
      <cdr:y>0.84125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5F5FEA7-06CA-4B62-B54F-0C0BA90BD445}"/>
            </a:ext>
          </a:extLst>
        </cdr:cNvPr>
        <cdr:cNvSpPr txBox="1"/>
      </cdr:nvSpPr>
      <cdr:spPr>
        <a:xfrm xmlns:a="http://schemas.openxmlformats.org/drawingml/2006/main">
          <a:off x="3132369" y="3154872"/>
          <a:ext cx="440868" cy="219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年齢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0.01808</cdr:y>
    </cdr:from>
    <cdr:to>
      <cdr:x>0.10688</cdr:x>
      <cdr:y>0.09942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5D9258B-9598-4756-A6F2-7844CD5102B8}"/>
            </a:ext>
          </a:extLst>
        </cdr:cNvPr>
        <cdr:cNvSpPr txBox="1"/>
      </cdr:nvSpPr>
      <cdr:spPr>
        <a:xfrm xmlns:a="http://schemas.openxmlformats.org/drawingml/2006/main">
          <a:off x="0" y="61685"/>
          <a:ext cx="381908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kg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0.8789</cdr:x>
      <cdr:y>0.78798</cdr:y>
    </cdr:from>
    <cdr:to>
      <cdr:x>1</cdr:x>
      <cdr:y>0.84688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5F5FEA7-06CA-4B62-B54F-0C0BA90BD445}"/>
            </a:ext>
          </a:extLst>
        </cdr:cNvPr>
        <cdr:cNvSpPr txBox="1"/>
      </cdr:nvSpPr>
      <cdr:spPr>
        <a:xfrm xmlns:a="http://schemas.openxmlformats.org/drawingml/2006/main">
          <a:off x="3140529" y="3165174"/>
          <a:ext cx="432708" cy="236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年齢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0.01808</cdr:y>
    </cdr:from>
    <cdr:to>
      <cdr:x>0.10688</cdr:x>
      <cdr:y>0.09942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5D9258B-9598-4756-A6F2-7844CD5102B8}"/>
            </a:ext>
          </a:extLst>
        </cdr:cNvPr>
        <cdr:cNvSpPr txBox="1"/>
      </cdr:nvSpPr>
      <cdr:spPr>
        <a:xfrm xmlns:a="http://schemas.openxmlformats.org/drawingml/2006/main">
          <a:off x="0" y="61685"/>
          <a:ext cx="381908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cm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0.89185</cdr:x>
      <cdr:y>0.89367</cdr:y>
    </cdr:from>
    <cdr:to>
      <cdr:x>0.99543</cdr:x>
      <cdr:y>0.97501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5F5FEA7-06CA-4B62-B54F-0C0BA90BD445}"/>
            </a:ext>
          </a:extLst>
        </cdr:cNvPr>
        <cdr:cNvSpPr txBox="1"/>
      </cdr:nvSpPr>
      <cdr:spPr>
        <a:xfrm xmlns:a="http://schemas.openxmlformats.org/drawingml/2006/main">
          <a:off x="3186794" y="3049815"/>
          <a:ext cx="370114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歳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0.01808</cdr:y>
    </cdr:from>
    <cdr:to>
      <cdr:x>0.10688</cdr:x>
      <cdr:y>0.09942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5D9258B-9598-4756-A6F2-7844CD5102B8}"/>
            </a:ext>
          </a:extLst>
        </cdr:cNvPr>
        <cdr:cNvSpPr txBox="1"/>
      </cdr:nvSpPr>
      <cdr:spPr>
        <a:xfrm xmlns:a="http://schemas.openxmlformats.org/drawingml/2006/main">
          <a:off x="0" y="61685"/>
          <a:ext cx="381908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cm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0.89185</cdr:x>
      <cdr:y>0.89367</cdr:y>
    </cdr:from>
    <cdr:to>
      <cdr:x>0.99543</cdr:x>
      <cdr:y>0.97501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5F5FEA7-06CA-4B62-B54F-0C0BA90BD445}"/>
            </a:ext>
          </a:extLst>
        </cdr:cNvPr>
        <cdr:cNvSpPr txBox="1"/>
      </cdr:nvSpPr>
      <cdr:spPr>
        <a:xfrm xmlns:a="http://schemas.openxmlformats.org/drawingml/2006/main">
          <a:off x="3186794" y="3049815"/>
          <a:ext cx="370114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歳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0.01808</cdr:y>
    </cdr:from>
    <cdr:to>
      <cdr:x>0.10688</cdr:x>
      <cdr:y>0.09942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5D9258B-9598-4756-A6F2-7844CD5102B8}"/>
            </a:ext>
          </a:extLst>
        </cdr:cNvPr>
        <cdr:cNvSpPr txBox="1"/>
      </cdr:nvSpPr>
      <cdr:spPr>
        <a:xfrm xmlns:a="http://schemas.openxmlformats.org/drawingml/2006/main">
          <a:off x="0" y="61685"/>
          <a:ext cx="381908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cm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0.87428</cdr:x>
      <cdr:y>0.78705</cdr:y>
    </cdr:from>
    <cdr:to>
      <cdr:x>1</cdr:x>
      <cdr:y>0.86839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5F5FEA7-06CA-4B62-B54F-0C0BA90BD445}"/>
            </a:ext>
          </a:extLst>
        </cdr:cNvPr>
        <cdr:cNvSpPr txBox="1"/>
      </cdr:nvSpPr>
      <cdr:spPr>
        <a:xfrm xmlns:a="http://schemas.openxmlformats.org/drawingml/2006/main">
          <a:off x="3292939" y="3174312"/>
          <a:ext cx="473519" cy="32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年齢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0.01808</cdr:y>
    </cdr:from>
    <cdr:to>
      <cdr:x>0.10688</cdr:x>
      <cdr:y>0.09942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95D9258B-9598-4756-A6F2-7844CD5102B8}"/>
            </a:ext>
          </a:extLst>
        </cdr:cNvPr>
        <cdr:cNvSpPr txBox="1"/>
      </cdr:nvSpPr>
      <cdr:spPr>
        <a:xfrm xmlns:a="http://schemas.openxmlformats.org/drawingml/2006/main">
          <a:off x="0" y="61685"/>
          <a:ext cx="381908" cy="277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kg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0.86377</cdr:x>
      <cdr:y>0.79489</cdr:y>
    </cdr:from>
    <cdr:to>
      <cdr:x>0.99713</cdr:x>
      <cdr:y>0.85386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5F5FEA7-06CA-4B62-B54F-0C0BA90BD445}"/>
            </a:ext>
          </a:extLst>
        </cdr:cNvPr>
        <cdr:cNvSpPr txBox="1"/>
      </cdr:nvSpPr>
      <cdr:spPr>
        <a:xfrm xmlns:a="http://schemas.openxmlformats.org/drawingml/2006/main">
          <a:off x="3272145" y="3197246"/>
          <a:ext cx="505198" cy="237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年齢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170090</xdr:colOff>
      <xdr:row>22</xdr:row>
      <xdr:rowOff>39287</xdr:rowOff>
    </xdr:from>
    <xdr:to>
      <xdr:col>7</xdr:col>
      <xdr:colOff>273504</xdr:colOff>
      <xdr:row>25</xdr:row>
      <xdr:rowOff>130628</xdr:rowOff>
    </xdr:to>
    <xdr:sp macro="" textlink="">
      <xdr:nvSpPr>
        <xdr:cNvPr id="2" name="テキスト 5">
          <a:extLst>
            <a:ext uri="{FF2B5EF4-FFF2-40B4-BE49-F238E27FC236}">
              <a16:creationId xmlns:a16="http://schemas.microsoft.com/office/drawing/2014/main" id="{397F88B7-D0C6-4FBE-A47B-467875A052CA}"/>
            </a:ext>
          </a:extLst>
        </xdr:cNvPr>
        <xdr:cNvSpPr txBox="1">
          <a:spLocks noChangeArrowheads="1"/>
        </xdr:cNvSpPr>
      </xdr:nvSpPr>
      <xdr:spPr bwMode="auto">
        <a:xfrm>
          <a:off x="3990976" y="3751316"/>
          <a:ext cx="740228" cy="5975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温水器は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63/3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より太陽熱温水器を含む</a:t>
          </a:r>
        </a:p>
      </xdr:txBody>
    </xdr:sp>
    <xdr:clientData/>
  </xdr:twoCellAnchor>
  <xdr:twoCellAnchor>
    <xdr:from>
      <xdr:col>17</xdr:col>
      <xdr:colOff>19049</xdr:colOff>
      <xdr:row>44</xdr:row>
      <xdr:rowOff>141317</xdr:rowOff>
    </xdr:from>
    <xdr:to>
      <xdr:col>18</xdr:col>
      <xdr:colOff>16624</xdr:colOff>
      <xdr:row>48</xdr:row>
      <xdr:rowOff>74814</xdr:rowOff>
    </xdr:to>
    <xdr:sp macro="" textlink="">
      <xdr:nvSpPr>
        <xdr:cNvPr id="3" name="テキスト 6">
          <a:extLst>
            <a:ext uri="{FF2B5EF4-FFF2-40B4-BE49-F238E27FC236}">
              <a16:creationId xmlns:a16="http://schemas.microsoft.com/office/drawing/2014/main" id="{00907CD7-4E8A-4FE0-A654-4DE4B50A0FB2}"/>
            </a:ext>
          </a:extLst>
        </xdr:cNvPr>
        <xdr:cNvSpPr txBox="1">
          <a:spLocks noChangeArrowheads="1"/>
        </xdr:cNvSpPr>
      </xdr:nvSpPr>
      <xdr:spPr bwMode="auto">
        <a:xfrm>
          <a:off x="10844892" y="7565374"/>
          <a:ext cx="634389" cy="6084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17/3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よりカメラ付携帯は含まない</a:t>
          </a:r>
        </a:p>
      </xdr:txBody>
    </xdr:sp>
    <xdr:clientData/>
  </xdr:twoCellAnchor>
  <xdr:twoCellAnchor>
    <xdr:from>
      <xdr:col>17</xdr:col>
      <xdr:colOff>263979</xdr:colOff>
      <xdr:row>16</xdr:row>
      <xdr:rowOff>65611</xdr:rowOff>
    </xdr:from>
    <xdr:to>
      <xdr:col>20</xdr:col>
      <xdr:colOff>63820</xdr:colOff>
      <xdr:row>20</xdr:row>
      <xdr:rowOff>24146</xdr:rowOff>
    </xdr:to>
    <xdr:sp macro="" textlink="">
      <xdr:nvSpPr>
        <xdr:cNvPr id="4" name="テキスト 10">
          <a:extLst>
            <a:ext uri="{FF2B5EF4-FFF2-40B4-BE49-F238E27FC236}">
              <a16:creationId xmlns:a16="http://schemas.microsoft.com/office/drawing/2014/main" id="{C882BFEA-ADFB-4482-A808-A6A5AF8CD439}"/>
            </a:ext>
          </a:extLst>
        </xdr:cNvPr>
        <xdr:cNvSpPr txBox="1">
          <a:spLocks noChangeArrowheads="1"/>
        </xdr:cNvSpPr>
      </xdr:nvSpPr>
      <xdr:spPr bwMode="auto">
        <a:xfrm>
          <a:off x="11089822" y="2765268"/>
          <a:ext cx="1710284" cy="6334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35/2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43/2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は撮影機、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49/2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は撮影機・映写機セット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58/3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～はＶＴＲ用も含む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</a:p>
      </xdr:txBody>
    </xdr:sp>
    <xdr:clientData/>
  </xdr:twoCellAnchor>
  <xdr:twoCellAnchor>
    <xdr:from>
      <xdr:col>9</xdr:col>
      <xdr:colOff>51708</xdr:colOff>
      <xdr:row>7</xdr:row>
      <xdr:rowOff>133003</xdr:rowOff>
    </xdr:from>
    <xdr:to>
      <xdr:col>11</xdr:col>
      <xdr:colOff>127561</xdr:colOff>
      <xdr:row>9</xdr:row>
      <xdr:rowOff>91440</xdr:rowOff>
    </xdr:to>
    <xdr:sp macro="" textlink="">
      <xdr:nvSpPr>
        <xdr:cNvPr id="5" name="テキスト 6">
          <a:extLst>
            <a:ext uri="{FF2B5EF4-FFF2-40B4-BE49-F238E27FC236}">
              <a16:creationId xmlns:a16="http://schemas.microsoft.com/office/drawing/2014/main" id="{4C04713B-0EFD-451F-A17F-FBC7CAC82A6E}"/>
            </a:ext>
          </a:extLst>
        </xdr:cNvPr>
        <xdr:cNvSpPr txBox="1">
          <a:spLocks noChangeArrowheads="1"/>
        </xdr:cNvSpPr>
      </xdr:nvSpPr>
      <xdr:spPr bwMode="auto">
        <a:xfrm>
          <a:off x="5783037" y="1314103"/>
          <a:ext cx="1349481" cy="295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49/2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よりエアコン、　　それ以前はクーラー</a:t>
          </a:r>
        </a:p>
      </xdr:txBody>
    </xdr:sp>
    <xdr:clientData/>
  </xdr:twoCellAnchor>
  <xdr:twoCellAnchor>
    <xdr:from>
      <xdr:col>15</xdr:col>
      <xdr:colOff>89807</xdr:colOff>
      <xdr:row>46</xdr:row>
      <xdr:rowOff>76200</xdr:rowOff>
    </xdr:from>
    <xdr:to>
      <xdr:col>16</xdr:col>
      <xdr:colOff>0</xdr:colOff>
      <xdr:row>48</xdr:row>
      <xdr:rowOff>99752</xdr:rowOff>
    </xdr:to>
    <xdr:sp macro="" textlink="">
      <xdr:nvSpPr>
        <xdr:cNvPr id="6" name="テキスト 7">
          <a:extLst>
            <a:ext uri="{FF2B5EF4-FFF2-40B4-BE49-F238E27FC236}">
              <a16:creationId xmlns:a16="http://schemas.microsoft.com/office/drawing/2014/main" id="{3AC91367-3B14-451B-BD32-E9F7BC7DE5C3}"/>
            </a:ext>
          </a:extLst>
        </xdr:cNvPr>
        <xdr:cNvSpPr txBox="1">
          <a:spLocks noChangeArrowheads="1"/>
        </xdr:cNvSpPr>
      </xdr:nvSpPr>
      <xdr:spPr bwMode="auto">
        <a:xfrm>
          <a:off x="9642021" y="7837714"/>
          <a:ext cx="547008" cy="3610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ｶｰﾅﾋﾞ、ﾊﾟｿｺﾝ、ｹﾞｰﾑ機などに付属のものは含まない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89807</xdr:colOff>
      <xdr:row>41</xdr:row>
      <xdr:rowOff>58189</xdr:rowOff>
    </xdr:from>
    <xdr:to>
      <xdr:col>16</xdr:col>
      <xdr:colOff>0</xdr:colOff>
      <xdr:row>45</xdr:row>
      <xdr:rowOff>66501</xdr:rowOff>
    </xdr:to>
    <xdr:sp macro="" textlink="">
      <xdr:nvSpPr>
        <xdr:cNvPr id="7" name="テキスト 7">
          <a:extLst>
            <a:ext uri="{FF2B5EF4-FFF2-40B4-BE49-F238E27FC236}">
              <a16:creationId xmlns:a16="http://schemas.microsoft.com/office/drawing/2014/main" id="{106179C7-3D96-4BED-8FD4-8F66DD773575}"/>
            </a:ext>
          </a:extLst>
        </xdr:cNvPr>
        <xdr:cNvSpPr txBox="1">
          <a:spLocks noChangeArrowheads="1"/>
        </xdr:cNvSpPr>
      </xdr:nvSpPr>
      <xdr:spPr bwMode="auto">
        <a:xfrm>
          <a:off x="9642021" y="6976060"/>
          <a:ext cx="547008" cy="6832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光ﾃﾞｨｽｸﾌﾟﾚｰﾔｰ・ﾚｺｰﾀﾞｰは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21/3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以前はﾌﾞﾙｰﾚｲを含まない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1794</xdr:colOff>
      <xdr:row>2</xdr:row>
      <xdr:rowOff>58188</xdr:rowOff>
    </xdr:from>
    <xdr:to>
      <xdr:col>2</xdr:col>
      <xdr:colOff>231122</xdr:colOff>
      <xdr:row>5</xdr:row>
      <xdr:rowOff>515388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E2A68BE-490C-42FB-A035-A5FB0942BCE7}"/>
            </a:ext>
          </a:extLst>
        </xdr:cNvPr>
        <xdr:cNvSpPr txBox="1">
          <a:spLocks noChangeArrowheads="1"/>
        </xdr:cNvSpPr>
      </xdr:nvSpPr>
      <xdr:spPr bwMode="auto">
        <a:xfrm>
          <a:off x="1275423" y="395645"/>
          <a:ext cx="229328" cy="6150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調査項目</a:t>
          </a:r>
        </a:p>
      </xdr:txBody>
    </xdr:sp>
    <xdr:clientData/>
  </xdr:twoCellAnchor>
  <xdr:twoCellAnchor>
    <xdr:from>
      <xdr:col>0</xdr:col>
      <xdr:colOff>2870</xdr:colOff>
      <xdr:row>5</xdr:row>
      <xdr:rowOff>754970</xdr:rowOff>
    </xdr:from>
    <xdr:to>
      <xdr:col>2</xdr:col>
      <xdr:colOff>17955</xdr:colOff>
      <xdr:row>6</xdr:row>
      <xdr:rowOff>16843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663C276-A506-4055-9A46-72B853149DA0}"/>
            </a:ext>
          </a:extLst>
        </xdr:cNvPr>
        <xdr:cNvSpPr txBox="1">
          <a:spLocks noChangeArrowheads="1"/>
        </xdr:cNvSpPr>
      </xdr:nvSpPr>
      <xdr:spPr bwMode="auto">
        <a:xfrm>
          <a:off x="2870" y="1010785"/>
          <a:ext cx="1288714" cy="184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調査時期</a:t>
          </a:r>
        </a:p>
      </xdr:txBody>
    </xdr:sp>
    <xdr:clientData/>
  </xdr:twoCellAnchor>
  <xdr:twoCellAnchor>
    <xdr:from>
      <xdr:col>23</xdr:col>
      <xdr:colOff>117021</xdr:colOff>
      <xdr:row>24</xdr:row>
      <xdr:rowOff>70756</xdr:rowOff>
    </xdr:from>
    <xdr:to>
      <xdr:col>32</xdr:col>
      <xdr:colOff>157844</xdr:colOff>
      <xdr:row>50</xdr:row>
      <xdr:rowOff>97971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A3CC497F-1BC1-431E-961A-001F6B9DD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201385</xdr:colOff>
      <xdr:row>51</xdr:row>
      <xdr:rowOff>92529</xdr:rowOff>
    </xdr:from>
    <xdr:to>
      <xdr:col>32</xdr:col>
      <xdr:colOff>255814</xdr:colOff>
      <xdr:row>82</xdr:row>
      <xdr:rowOff>108857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77FA55B0-CE0C-4705-9B83-CB3FCFA6A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0.0123</cdr:y>
    </cdr:from>
    <cdr:to>
      <cdr:x>0.04681</cdr:x>
      <cdr:y>0.09618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02EC223-F231-41C8-B4BB-4BDE856A389B}"/>
            </a:ext>
          </a:extLst>
        </cdr:cNvPr>
        <cdr:cNvSpPr txBox="1"/>
      </cdr:nvSpPr>
      <cdr:spPr>
        <a:xfrm xmlns:a="http://schemas.openxmlformats.org/drawingml/2006/main">
          <a:off x="50801" y="50800"/>
          <a:ext cx="262166" cy="346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%</a:t>
          </a:r>
        </a:p>
      </cdr:txBody>
    </cdr:sp>
  </cdr:relSizeAnchor>
  <cdr:relSizeAnchor xmlns:cdr="http://schemas.openxmlformats.org/drawingml/2006/chartDrawing">
    <cdr:from>
      <cdr:x>0.82367</cdr:x>
      <cdr:y>0.86035</cdr:y>
    </cdr:from>
    <cdr:to>
      <cdr:x>0.93895</cdr:x>
      <cdr:y>0.92622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02EC223-F231-41C8-B4BB-4BDE856A389B}"/>
            </a:ext>
          </a:extLst>
        </cdr:cNvPr>
        <cdr:cNvSpPr txBox="1"/>
      </cdr:nvSpPr>
      <cdr:spPr>
        <a:xfrm xmlns:a="http://schemas.openxmlformats.org/drawingml/2006/main">
          <a:off x="4754336" y="3554208"/>
          <a:ext cx="665428" cy="272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経過年数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 xmlns:a="http://schemas.openxmlformats.org/drawingml/2006/main">
          <a:pPr algn="ctr"/>
          <a:r>
            <a: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rPr>
            <a:t>1960</a:t>
          </a:r>
          <a:r>
            <a:rPr kumimoji="1" lang="ja-JP" altLang="en-US" sz="600">
              <a:latin typeface="BIZ UDPゴシック" panose="020B0400000000000000" pitchFamily="50" charset="-128"/>
              <a:ea typeface="BIZ UDPゴシック" panose="020B0400000000000000" pitchFamily="50" charset="-128"/>
            </a:rPr>
            <a:t>年～</a:t>
          </a:r>
          <a:endParaRPr kumimoji="1" lang="en-US" altLang="ja-JP" sz="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0.80776</cdr:x>
      <cdr:y>0.48397</cdr:y>
    </cdr:from>
    <cdr:to>
      <cdr:x>0.93494</cdr:x>
      <cdr:y>0.54545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E9D82DE-064C-4974-A405-47B57993726E}"/>
            </a:ext>
          </a:extLst>
        </cdr:cNvPr>
        <cdr:cNvSpPr txBox="1"/>
      </cdr:nvSpPr>
      <cdr:spPr>
        <a:xfrm xmlns:a="http://schemas.openxmlformats.org/drawingml/2006/main">
          <a:off x="4662513" y="1999343"/>
          <a:ext cx="734080" cy="254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薄型テレビ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0.5983</cdr:x>
      <cdr:y>0.48924</cdr:y>
    </cdr:from>
    <cdr:to>
      <cdr:x>0.71687</cdr:x>
      <cdr:y>0.55599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E9D82DE-064C-4974-A405-47B57993726E}"/>
            </a:ext>
          </a:extLst>
        </cdr:cNvPr>
        <cdr:cNvSpPr txBox="1"/>
      </cdr:nvSpPr>
      <cdr:spPr>
        <a:xfrm xmlns:a="http://schemas.openxmlformats.org/drawingml/2006/main">
          <a:off x="3453494" y="2021113"/>
          <a:ext cx="684378" cy="27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パソコン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0.45295</cdr:x>
      <cdr:y>0.49583</cdr:y>
    </cdr:from>
    <cdr:to>
      <cdr:x>0.60962</cdr:x>
      <cdr:y>0.54545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E9D82DE-064C-4974-A405-47B57993726E}"/>
            </a:ext>
          </a:extLst>
        </cdr:cNvPr>
        <cdr:cNvSpPr txBox="1"/>
      </cdr:nvSpPr>
      <cdr:spPr>
        <a:xfrm xmlns:a="http://schemas.openxmlformats.org/drawingml/2006/main">
          <a:off x="2614504" y="2048329"/>
          <a:ext cx="904303" cy="205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ルームエアコン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0.4032</cdr:x>
      <cdr:y>0.33641</cdr:y>
    </cdr:from>
    <cdr:to>
      <cdr:x>0.49953</cdr:x>
      <cdr:y>0.39818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E9D82DE-064C-4974-A405-47B57993726E}"/>
            </a:ext>
          </a:extLst>
        </cdr:cNvPr>
        <cdr:cNvSpPr txBox="1"/>
      </cdr:nvSpPr>
      <cdr:spPr>
        <a:xfrm xmlns:a="http://schemas.openxmlformats.org/drawingml/2006/main">
          <a:off x="2696029" y="1389742"/>
          <a:ext cx="644103" cy="255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乗用車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0.1504</cdr:x>
      <cdr:y>0.24506</cdr:y>
    </cdr:from>
    <cdr:to>
      <cdr:x>0.29196</cdr:x>
      <cdr:y>0.29776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E9D82DE-064C-4974-A405-47B57993726E}"/>
            </a:ext>
          </a:extLst>
        </cdr:cNvPr>
        <cdr:cNvSpPr txBox="1"/>
      </cdr:nvSpPr>
      <cdr:spPr>
        <a:xfrm xmlns:a="http://schemas.openxmlformats.org/drawingml/2006/main">
          <a:off x="868137" y="1012373"/>
          <a:ext cx="817100" cy="21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カラーテレビ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0.65472</cdr:x>
      <cdr:y>0.3206</cdr:y>
    </cdr:from>
    <cdr:to>
      <cdr:x>0.77329</cdr:x>
      <cdr:y>0.38735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07579DB-EDE8-42BE-B2DF-A7B8269AF8F6}"/>
            </a:ext>
          </a:extLst>
        </cdr:cNvPr>
        <cdr:cNvSpPr txBox="1"/>
      </cdr:nvSpPr>
      <cdr:spPr>
        <a:xfrm xmlns:a="http://schemas.openxmlformats.org/drawingml/2006/main">
          <a:off x="3779157" y="1324429"/>
          <a:ext cx="684378" cy="27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携帯電話・スマホ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0.0123</cdr:y>
    </cdr:from>
    <cdr:to>
      <cdr:x>0.04681</cdr:x>
      <cdr:y>0.09618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02EC223-F231-41C8-B4BB-4BDE856A389B}"/>
            </a:ext>
          </a:extLst>
        </cdr:cNvPr>
        <cdr:cNvSpPr txBox="1"/>
      </cdr:nvSpPr>
      <cdr:spPr>
        <a:xfrm xmlns:a="http://schemas.openxmlformats.org/drawingml/2006/main">
          <a:off x="50801" y="50800"/>
          <a:ext cx="262166" cy="346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%</a:t>
          </a:r>
        </a:p>
      </cdr:txBody>
    </cdr:sp>
  </cdr:relSizeAnchor>
  <cdr:relSizeAnchor xmlns:cdr="http://schemas.openxmlformats.org/drawingml/2006/chartDrawing">
    <cdr:from>
      <cdr:x>0.83255</cdr:x>
      <cdr:y>0.87362</cdr:y>
    </cdr:from>
    <cdr:to>
      <cdr:x>0.97057</cdr:x>
      <cdr:y>0.93949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02EC223-F231-41C8-B4BB-4BDE856A389B}"/>
            </a:ext>
          </a:extLst>
        </cdr:cNvPr>
        <cdr:cNvSpPr txBox="1"/>
      </cdr:nvSpPr>
      <cdr:spPr>
        <a:xfrm xmlns:a="http://schemas.openxmlformats.org/drawingml/2006/main">
          <a:off x="4816931" y="4160604"/>
          <a:ext cx="798580" cy="313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経過年数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 xmlns:a="http://schemas.openxmlformats.org/drawingml/2006/main">
          <a:pPr algn="ctr"/>
          <a:r>
            <a: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rPr>
            <a:t>1992</a:t>
          </a:r>
          <a:r>
            <a:rPr kumimoji="1" lang="ja-JP" altLang="en-US" sz="600">
              <a:latin typeface="BIZ UDPゴシック" panose="020B0400000000000000" pitchFamily="50" charset="-128"/>
              <a:ea typeface="BIZ UDPゴシック" panose="020B0400000000000000" pitchFamily="50" charset="-128"/>
            </a:rPr>
            <a:t>年～</a:t>
          </a:r>
          <a:endParaRPr kumimoji="1" lang="en-US" altLang="ja-JP" sz="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0.85325</cdr:x>
      <cdr:y>0.25371</cdr:y>
    </cdr:from>
    <cdr:to>
      <cdr:x>0.99247</cdr:x>
      <cdr:y>0.29257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C39CA7-6C33-45DC-83D1-3151B7350B6A}"/>
            </a:ext>
          </a:extLst>
        </cdr:cNvPr>
        <cdr:cNvSpPr txBox="1"/>
      </cdr:nvSpPr>
      <cdr:spPr>
        <a:xfrm xmlns:a="http://schemas.openxmlformats.org/drawingml/2006/main">
          <a:off x="4936672" y="1208314"/>
          <a:ext cx="805543" cy="185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温水洗浄便座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0.86261</cdr:x>
      <cdr:y>0.55502</cdr:y>
    </cdr:from>
    <cdr:to>
      <cdr:x>1</cdr:x>
      <cdr:y>0.60343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38C662-A33F-4971-BFC5-796110965BBE}"/>
            </a:ext>
          </a:extLst>
        </cdr:cNvPr>
        <cdr:cNvSpPr txBox="1"/>
      </cdr:nvSpPr>
      <cdr:spPr>
        <a:xfrm xmlns:a="http://schemas.openxmlformats.org/drawingml/2006/main">
          <a:off x="4990853" y="2643289"/>
          <a:ext cx="794905" cy="230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空気洗浄機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0.82596</cdr:x>
      <cdr:y>0.40932</cdr:y>
    </cdr:from>
    <cdr:to>
      <cdr:x>1</cdr:x>
      <cdr:y>0.448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38C662-A33F-4971-BFC5-796110965BBE}"/>
            </a:ext>
          </a:extLst>
        </cdr:cNvPr>
        <cdr:cNvSpPr txBox="1"/>
      </cdr:nvSpPr>
      <cdr:spPr>
        <a:xfrm xmlns:a="http://schemas.openxmlformats.org/drawingml/2006/main">
          <a:off x="4778829" y="1949387"/>
          <a:ext cx="1006929" cy="184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システム・キッチン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0.84461</cdr:x>
      <cdr:y>0.32469</cdr:y>
    </cdr:from>
    <cdr:to>
      <cdr:x>1</cdr:x>
      <cdr:y>0.35771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38C662-A33F-4971-BFC5-796110965BBE}"/>
            </a:ext>
          </a:extLst>
        </cdr:cNvPr>
        <cdr:cNvSpPr txBox="1"/>
      </cdr:nvSpPr>
      <cdr:spPr>
        <a:xfrm xmlns:a="http://schemas.openxmlformats.org/drawingml/2006/main">
          <a:off x="4886704" y="1546359"/>
          <a:ext cx="899054" cy="157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洗髪洗面化粧台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0.85991</cdr:x>
      <cdr:y>0.65164</cdr:y>
    </cdr:from>
    <cdr:to>
      <cdr:x>0.99247</cdr:x>
      <cdr:y>0.696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84DBC15-4945-4FB9-A8BB-43C0AA577EA6}"/>
            </a:ext>
          </a:extLst>
        </cdr:cNvPr>
        <cdr:cNvSpPr txBox="1"/>
      </cdr:nvSpPr>
      <cdr:spPr>
        <a:xfrm xmlns:a="http://schemas.openxmlformats.org/drawingml/2006/main">
          <a:off x="4975258" y="3103457"/>
          <a:ext cx="766957" cy="211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食器洗い機</a:t>
          </a:r>
          <a:endParaRPr kumimoji="1" lang="en-US" altLang="ja-JP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0.92375</cdr:x>
      <cdr:y>0.84014</cdr:y>
    </cdr:from>
    <cdr:to>
      <cdr:x>1</cdr:x>
      <cdr:y>0.92668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2883297" y="2694473"/>
          <a:ext cx="238015" cy="277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376919</xdr:colOff>
      <xdr:row>24</xdr:row>
      <xdr:rowOff>0</xdr:rowOff>
    </xdr:from>
    <xdr:to>
      <xdr:col>8</xdr:col>
      <xdr:colOff>11297</xdr:colOff>
      <xdr:row>30</xdr:row>
      <xdr:rowOff>1</xdr:rowOff>
    </xdr:to>
    <xdr:sp macro="" textlink="">
      <xdr:nvSpPr>
        <xdr:cNvPr id="2" name="テキスト 5">
          <a:extLst>
            <a:ext uri="{FF2B5EF4-FFF2-40B4-BE49-F238E27FC236}">
              <a16:creationId xmlns:a16="http://schemas.microsoft.com/office/drawing/2014/main" id="{9429E971-B38B-4BCE-A289-2BDAB4AA3AAD}"/>
            </a:ext>
          </a:extLst>
        </xdr:cNvPr>
        <xdr:cNvSpPr txBox="1">
          <a:spLocks noChangeArrowheads="1"/>
        </xdr:cNvSpPr>
      </xdr:nvSpPr>
      <xdr:spPr bwMode="auto">
        <a:xfrm>
          <a:off x="4197805" y="4049486"/>
          <a:ext cx="908006" cy="10123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「温水器」は昭和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月から「太陽熱温水器」を含む</a:t>
          </a:r>
        </a:p>
      </xdr:txBody>
    </xdr:sp>
    <xdr:clientData/>
  </xdr:twoCellAnchor>
  <xdr:twoCellAnchor>
    <xdr:from>
      <xdr:col>29</xdr:col>
      <xdr:colOff>11429</xdr:colOff>
      <xdr:row>41</xdr:row>
      <xdr:rowOff>124692</xdr:rowOff>
    </xdr:from>
    <xdr:to>
      <xdr:col>29</xdr:col>
      <xdr:colOff>358618</xdr:colOff>
      <xdr:row>48</xdr:row>
      <xdr:rowOff>74816</xdr:rowOff>
    </xdr:to>
    <xdr:sp macro="" textlink="">
      <xdr:nvSpPr>
        <xdr:cNvPr id="3" name="テキスト 6">
          <a:extLst>
            <a:ext uri="{FF2B5EF4-FFF2-40B4-BE49-F238E27FC236}">
              <a16:creationId xmlns:a16="http://schemas.microsoft.com/office/drawing/2014/main" id="{4B6DFBF2-50BF-496E-8359-5F19A37244F8}"/>
            </a:ext>
          </a:extLst>
        </xdr:cNvPr>
        <xdr:cNvSpPr txBox="1">
          <a:spLocks noChangeArrowheads="1"/>
        </xdr:cNvSpPr>
      </xdr:nvSpPr>
      <xdr:spPr bwMode="auto">
        <a:xfrm>
          <a:off x="18479043" y="7042563"/>
          <a:ext cx="347189" cy="11312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月から「カメラ付携帯電話」は含まない</a:t>
          </a:r>
        </a:p>
      </xdr:txBody>
    </xdr:sp>
    <xdr:clientData/>
  </xdr:twoCellAnchor>
  <xdr:twoCellAnchor>
    <xdr:from>
      <xdr:col>27</xdr:col>
      <xdr:colOff>369297</xdr:colOff>
      <xdr:row>16</xdr:row>
      <xdr:rowOff>63500</xdr:rowOff>
    </xdr:from>
    <xdr:to>
      <xdr:col>31</xdr:col>
      <xdr:colOff>244916</xdr:colOff>
      <xdr:row>21</xdr:row>
      <xdr:rowOff>0</xdr:rowOff>
    </xdr:to>
    <xdr:sp macro="" textlink="">
      <xdr:nvSpPr>
        <xdr:cNvPr id="4" name="テキスト 10">
          <a:extLst>
            <a:ext uri="{FF2B5EF4-FFF2-40B4-BE49-F238E27FC236}">
              <a16:creationId xmlns:a16="http://schemas.microsoft.com/office/drawing/2014/main" id="{762CB754-5F0D-4665-9E5B-0A908F4BE786}"/>
            </a:ext>
          </a:extLst>
        </xdr:cNvPr>
        <xdr:cNvSpPr txBox="1">
          <a:spLocks noChangeArrowheads="1"/>
        </xdr:cNvSpPr>
      </xdr:nvSpPr>
      <xdr:spPr bwMode="auto">
        <a:xfrm>
          <a:off x="17563283" y="2763157"/>
          <a:ext cx="2422876" cy="7801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43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月は「撮影機」、昭和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49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月～平成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月は「撮影機・映写機セット」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うち昭和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月～はＶＴＲ用も含む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</a:p>
      </xdr:txBody>
    </xdr:sp>
    <xdr:clientData/>
  </xdr:twoCellAnchor>
  <xdr:twoCellAnchor>
    <xdr:from>
      <xdr:col>11</xdr:col>
      <xdr:colOff>59427</xdr:colOff>
      <xdr:row>8</xdr:row>
      <xdr:rowOff>89534</xdr:rowOff>
    </xdr:from>
    <xdr:to>
      <xdr:col>13</xdr:col>
      <xdr:colOff>137228</xdr:colOff>
      <xdr:row>11</xdr:row>
      <xdr:rowOff>112587</xdr:rowOff>
    </xdr:to>
    <xdr:sp macro="" textlink="">
      <xdr:nvSpPr>
        <xdr:cNvPr id="5" name="テキスト 6">
          <a:extLst>
            <a:ext uri="{FF2B5EF4-FFF2-40B4-BE49-F238E27FC236}">
              <a16:creationId xmlns:a16="http://schemas.microsoft.com/office/drawing/2014/main" id="{033BE1FB-29D7-45A3-8E0B-B17A59925DBA}"/>
            </a:ext>
          </a:extLst>
        </xdr:cNvPr>
        <xdr:cNvSpPr txBox="1">
          <a:spLocks noChangeArrowheads="1"/>
        </xdr:cNvSpPr>
      </xdr:nvSpPr>
      <xdr:spPr bwMode="auto">
        <a:xfrm>
          <a:off x="7064384" y="1439363"/>
          <a:ext cx="1351430" cy="5292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49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月からエアコン、それ以前はクーラー</a:t>
          </a:r>
        </a:p>
      </xdr:txBody>
    </xdr:sp>
    <xdr:clientData/>
  </xdr:twoCellAnchor>
  <xdr:twoCellAnchor>
    <xdr:from>
      <xdr:col>23</xdr:col>
      <xdr:colOff>84092</xdr:colOff>
      <xdr:row>46</xdr:row>
      <xdr:rowOff>76200</xdr:rowOff>
    </xdr:from>
    <xdr:to>
      <xdr:col>27</xdr:col>
      <xdr:colOff>201124</xdr:colOff>
      <xdr:row>48</xdr:row>
      <xdr:rowOff>90371</xdr:rowOff>
    </xdr:to>
    <xdr:sp macro="" textlink="">
      <xdr:nvSpPr>
        <xdr:cNvPr id="6" name="テキスト 7">
          <a:extLst>
            <a:ext uri="{FF2B5EF4-FFF2-40B4-BE49-F238E27FC236}">
              <a16:creationId xmlns:a16="http://schemas.microsoft.com/office/drawing/2014/main" id="{668FA1D1-44FD-4311-A23B-44D6B59148E3}"/>
            </a:ext>
          </a:extLst>
        </xdr:cNvPr>
        <xdr:cNvSpPr txBox="1">
          <a:spLocks noChangeArrowheads="1"/>
        </xdr:cNvSpPr>
      </xdr:nvSpPr>
      <xdr:spPr bwMode="auto">
        <a:xfrm>
          <a:off x="14730821" y="7837714"/>
          <a:ext cx="2664289" cy="3516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ｶｰﾅﾋﾞ、ﾊﾟｿｺﾝ、ｹﾞｰﾑ機などに付属のものは含まない</a:t>
          </a:r>
        </a:p>
        <a:p>
          <a:pPr algn="l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23</xdr:col>
      <xdr:colOff>84092</xdr:colOff>
      <xdr:row>41</xdr:row>
      <xdr:rowOff>694</xdr:rowOff>
    </xdr:from>
    <xdr:to>
      <xdr:col>25</xdr:col>
      <xdr:colOff>220121</xdr:colOff>
      <xdr:row>45</xdr:row>
      <xdr:rowOff>74121</xdr:rowOff>
    </xdr:to>
    <xdr:sp macro="" textlink="">
      <xdr:nvSpPr>
        <xdr:cNvPr id="7" name="テキスト 7">
          <a:extLst>
            <a:ext uri="{FF2B5EF4-FFF2-40B4-BE49-F238E27FC236}">
              <a16:creationId xmlns:a16="http://schemas.microsoft.com/office/drawing/2014/main" id="{A6331097-5F29-408B-976E-A6C4529A772C}"/>
            </a:ext>
          </a:extLst>
        </xdr:cNvPr>
        <xdr:cNvSpPr txBox="1">
          <a:spLocks noChangeArrowheads="1"/>
        </xdr:cNvSpPr>
      </xdr:nvSpPr>
      <xdr:spPr bwMode="auto">
        <a:xfrm>
          <a:off x="14730821" y="6918565"/>
          <a:ext cx="1409657" cy="7483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「光ﾃﾞｨｽｸﾌﾟﾚｰﾔｰ・ﾚｺｰﾀﾞｰ」は平成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月以前は「ﾌﾞﾙｰﾚｲ」を含まない</a:t>
          </a:r>
        </a:p>
        <a:p>
          <a:pPr algn="l" rtl="0">
            <a:lnSpc>
              <a:spcPts val="6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298193</xdr:colOff>
      <xdr:row>2</xdr:row>
      <xdr:rowOff>50568</xdr:rowOff>
    </xdr:from>
    <xdr:to>
      <xdr:col>3</xdr:col>
      <xdr:colOff>131870</xdr:colOff>
      <xdr:row>5</xdr:row>
      <xdr:rowOff>631951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30F190D-F794-497A-8207-98B0C34278F5}"/>
            </a:ext>
          </a:extLst>
        </xdr:cNvPr>
        <xdr:cNvSpPr txBox="1">
          <a:spLocks noChangeArrowheads="1"/>
        </xdr:cNvSpPr>
      </xdr:nvSpPr>
      <xdr:spPr bwMode="auto">
        <a:xfrm>
          <a:off x="1571822" y="388025"/>
          <a:ext cx="470491" cy="6249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調査項目</a:t>
          </a:r>
        </a:p>
      </xdr:txBody>
    </xdr:sp>
    <xdr:clientData/>
  </xdr:twoCellAnchor>
  <xdr:twoCellAnchor>
    <xdr:from>
      <xdr:col>0</xdr:col>
      <xdr:colOff>8313</xdr:colOff>
      <xdr:row>5</xdr:row>
      <xdr:rowOff>741907</xdr:rowOff>
    </xdr:from>
    <xdr:to>
      <xdr:col>2</xdr:col>
      <xdr:colOff>359020</xdr:colOff>
      <xdr:row>6</xdr:row>
      <xdr:rowOff>22003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3C09703-D9AD-40E8-9670-3940FBD717B8}"/>
            </a:ext>
          </a:extLst>
        </xdr:cNvPr>
        <xdr:cNvSpPr txBox="1">
          <a:spLocks noChangeArrowheads="1"/>
        </xdr:cNvSpPr>
      </xdr:nvSpPr>
      <xdr:spPr bwMode="auto">
        <a:xfrm>
          <a:off x="8313" y="1014050"/>
          <a:ext cx="1624336" cy="203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調査時期</a:t>
          </a:r>
        </a:p>
      </xdr:txBody>
    </xdr:sp>
    <xdr:clientData/>
  </xdr:twoCellAnchor>
  <xdr:twoCellAnchor>
    <xdr:from>
      <xdr:col>21</xdr:col>
      <xdr:colOff>300073</xdr:colOff>
      <xdr:row>2</xdr:row>
      <xdr:rowOff>18282</xdr:rowOff>
    </xdr:from>
    <xdr:to>
      <xdr:col>22</xdr:col>
      <xdr:colOff>130543</xdr:colOff>
      <xdr:row>5</xdr:row>
      <xdr:rowOff>559847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F289C9F-EF4C-40AE-9C6D-573490C43B69}"/>
            </a:ext>
          </a:extLst>
        </xdr:cNvPr>
        <xdr:cNvSpPr txBox="1">
          <a:spLocks noChangeArrowheads="1"/>
        </xdr:cNvSpPr>
      </xdr:nvSpPr>
      <xdr:spPr bwMode="auto">
        <a:xfrm>
          <a:off x="13673173" y="355739"/>
          <a:ext cx="467284" cy="6558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調査項目</a:t>
          </a:r>
        </a:p>
      </xdr:txBody>
    </xdr:sp>
    <xdr:clientData/>
  </xdr:twoCellAnchor>
  <xdr:twoCellAnchor>
    <xdr:from>
      <xdr:col>19</xdr:col>
      <xdr:colOff>13756</xdr:colOff>
      <xdr:row>5</xdr:row>
      <xdr:rowOff>741907</xdr:rowOff>
    </xdr:from>
    <xdr:to>
      <xdr:col>21</xdr:col>
      <xdr:colOff>337277</xdr:colOff>
      <xdr:row>6</xdr:row>
      <xdr:rowOff>22003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D991CC2-2492-434E-9B12-E2A65324C86D}"/>
            </a:ext>
          </a:extLst>
        </xdr:cNvPr>
        <xdr:cNvSpPr txBox="1">
          <a:spLocks noChangeArrowheads="1"/>
        </xdr:cNvSpPr>
      </xdr:nvSpPr>
      <xdr:spPr bwMode="auto">
        <a:xfrm>
          <a:off x="12113227" y="1014050"/>
          <a:ext cx="1597150" cy="203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調査時期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0.93595</cdr:x>
      <cdr:y>0.76406</cdr:y>
    </cdr:from>
    <cdr:to>
      <cdr:x>1</cdr:x>
      <cdr:y>0.84871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D00E63C-64B7-4260-94F1-918DEC6ADB9E}"/>
            </a:ext>
          </a:extLst>
        </cdr:cNvPr>
        <cdr:cNvSpPr txBox="1"/>
      </cdr:nvSpPr>
      <cdr:spPr>
        <a:xfrm xmlns:a="http://schemas.openxmlformats.org/drawingml/2006/main">
          <a:off x="3477588" y="2505639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0.92455</cdr:x>
      <cdr:y>0.85399</cdr:y>
    </cdr:from>
    <cdr:to>
      <cdr:x>1</cdr:x>
      <cdr:y>0.94053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2752303" y="2738906"/>
          <a:ext cx="224608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0.93595</cdr:x>
      <cdr:y>0.76575</cdr:y>
    </cdr:from>
    <cdr:to>
      <cdr:x>1</cdr:x>
      <cdr:y>0.8504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D00E63C-64B7-4260-94F1-918DEC6ADB9E}"/>
            </a:ext>
          </a:extLst>
        </cdr:cNvPr>
        <cdr:cNvSpPr txBox="1"/>
      </cdr:nvSpPr>
      <cdr:spPr>
        <a:xfrm xmlns:a="http://schemas.openxmlformats.org/drawingml/2006/main">
          <a:off x="3477587" y="2511193"/>
          <a:ext cx="23799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0.01561</cdr:x>
      <cdr:y>0.01549</cdr:y>
    </cdr:from>
    <cdr:to>
      <cdr:x>0.08874</cdr:x>
      <cdr:y>0.10014</cdr:y>
    </cdr:to>
    <cdr:sp macro="" textlink="">
      <cdr:nvSpPr>
        <cdr:cNvPr id="3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46A0D6A-BD89-4E92-91D0-F0B1EBAE033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38015" cy="277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0.9318</cdr:x>
      <cdr:y>0.84535</cdr:y>
    </cdr:from>
    <cdr:to>
      <cdr:x>1</cdr:x>
      <cdr:y>0.92998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1BD57-BAB9-4448-921D-BC56B38EF1D0}"/>
            </a:ext>
          </a:extLst>
        </cdr:cNvPr>
        <cdr:cNvSpPr txBox="1"/>
      </cdr:nvSpPr>
      <cdr:spPr>
        <a:xfrm xmlns:a="http://schemas.openxmlformats.org/drawingml/2006/main">
          <a:off x="3068883" y="2772229"/>
          <a:ext cx="224600" cy="277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0.92724</cdr:x>
      <cdr:y>0.82455</cdr:y>
    </cdr:from>
    <cdr:to>
      <cdr:x>1</cdr:x>
      <cdr:y>0.9111</cdr:y>
    </cdr:to>
    <cdr:sp macro="" textlink="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BBF4B1C-7E1A-41B8-9A60-D1F154C0DFE5}"/>
            </a:ext>
          </a:extLst>
        </cdr:cNvPr>
        <cdr:cNvSpPr txBox="1"/>
      </cdr:nvSpPr>
      <cdr:spPr>
        <a:xfrm xmlns:a="http://schemas.openxmlformats.org/drawingml/2006/main">
          <a:off x="3033253" y="2644489"/>
          <a:ext cx="238015" cy="277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j.co.jp/company/suii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C89D-CBC6-40B7-8A35-2E6D99ED81F3}">
  <dimension ref="A1:DD377"/>
  <sheetViews>
    <sheetView tabSelected="1" topLeftCell="A16" zoomScale="98" zoomScaleNormal="98" workbookViewId="0"/>
  </sheetViews>
  <sheetFormatPr defaultRowHeight="15.9" customHeight="1" x14ac:dyDescent="0.65"/>
  <cols>
    <col min="1" max="1" width="3.0703125" style="59" customWidth="1"/>
    <col min="2" max="2" width="8.35546875" style="49" customWidth="1"/>
    <col min="3" max="7" width="8.35546875" style="50" customWidth="1"/>
    <col min="8" max="8" width="8.35546875" style="49" customWidth="1"/>
    <col min="9" max="9" width="8.35546875" style="50" customWidth="1"/>
    <col min="10" max="10" width="8.35546875" style="145" customWidth="1"/>
    <col min="11" max="12" width="8.35546875" style="50" customWidth="1"/>
    <col min="13" max="13" width="8.35546875" style="53" customWidth="1"/>
    <col min="14" max="17" width="8.42578125" style="51" customWidth="1"/>
    <col min="18" max="19" width="8.42578125" style="54" customWidth="1"/>
    <col min="20" max="21" width="8.42578125" style="55" customWidth="1"/>
    <col min="22" max="24" width="8.42578125" style="51" customWidth="1"/>
    <col min="25" max="25" width="9.92578125" style="51" customWidth="1"/>
    <col min="26" max="27" width="8.42578125" style="56" customWidth="1"/>
    <col min="28" max="28" width="8.42578125" style="51" customWidth="1"/>
    <col min="29" max="29" width="8.42578125" style="57" customWidth="1"/>
    <col min="30" max="33" width="8.42578125" style="51" customWidth="1"/>
    <col min="34" max="34" width="8.42578125" style="57" customWidth="1"/>
    <col min="35" max="44" width="8.42578125" style="51" customWidth="1"/>
    <col min="45" max="52" width="8.42578125" style="58" customWidth="1"/>
    <col min="53" max="55" width="8.42578125" style="51" customWidth="1"/>
    <col min="56" max="56" width="8.42578125" style="57" customWidth="1"/>
    <col min="57" max="62" width="8.42578125" style="51" customWidth="1"/>
    <col min="63" max="63" width="9.85546875" style="51" customWidth="1"/>
    <col min="64" max="64" width="8.42578125" style="51" customWidth="1"/>
    <col min="65" max="65" width="8.42578125" style="57" customWidth="1"/>
    <col min="66" max="70" width="8.42578125" style="51" customWidth="1"/>
    <col min="71" max="86" width="8.35546875" style="50" customWidth="1"/>
    <col min="87" max="87" width="8.42578125" style="50" customWidth="1"/>
    <col min="88" max="90" width="8.35546875" style="50" customWidth="1"/>
    <col min="91" max="16384" width="9.140625" style="60"/>
  </cols>
  <sheetData>
    <row r="1" spans="1:108" ht="15.9" customHeight="1" x14ac:dyDescent="0.65">
      <c r="A1" s="48" t="s">
        <v>64</v>
      </c>
      <c r="I1" s="51"/>
      <c r="J1" s="52"/>
      <c r="K1" s="51"/>
      <c r="BY1" s="51"/>
      <c r="CG1" s="59"/>
      <c r="CH1" s="59"/>
      <c r="CI1" s="59"/>
      <c r="CJ1" s="43"/>
      <c r="CK1" s="59"/>
      <c r="CL1" s="59"/>
      <c r="CM1" s="3"/>
    </row>
    <row r="2" spans="1:108" ht="15.9" customHeight="1" x14ac:dyDescent="0.65">
      <c r="A2" s="61"/>
      <c r="I2" s="51"/>
      <c r="J2" s="52"/>
      <c r="K2" s="51"/>
      <c r="BY2" s="51"/>
      <c r="CG2" s="61"/>
      <c r="CH2" s="61"/>
      <c r="CI2" s="61"/>
      <c r="CJ2" s="62"/>
      <c r="CK2" s="61"/>
      <c r="CL2" s="61"/>
      <c r="CM2" s="5"/>
    </row>
    <row r="3" spans="1:108" ht="15.9" customHeight="1" x14ac:dyDescent="0.65">
      <c r="A3" s="61"/>
      <c r="I3" s="51"/>
      <c r="J3" s="52"/>
      <c r="K3" s="51"/>
      <c r="Z3" s="63"/>
      <c r="AA3" s="63"/>
      <c r="AI3" s="64"/>
      <c r="BE3" s="64"/>
      <c r="BV3" s="65"/>
      <c r="BY3" s="51"/>
      <c r="CC3" s="65"/>
      <c r="CG3" s="61"/>
      <c r="CH3" s="61"/>
      <c r="CI3" s="61"/>
      <c r="CJ3" s="62"/>
      <c r="CK3" s="61"/>
      <c r="CL3" s="61"/>
      <c r="CM3" s="59"/>
    </row>
    <row r="4" spans="1:108" ht="15.9" customHeight="1" x14ac:dyDescent="0.65">
      <c r="A4" s="61"/>
      <c r="I4" s="51"/>
      <c r="J4" s="52"/>
      <c r="K4" s="51"/>
      <c r="M4" s="66"/>
      <c r="Y4" s="65"/>
      <c r="AC4" s="67" t="s">
        <v>20</v>
      </c>
      <c r="AD4" s="47">
        <v>0.05</v>
      </c>
      <c r="AE4" s="68" t="s">
        <v>32</v>
      </c>
      <c r="AF4" s="16">
        <v>100</v>
      </c>
      <c r="BL4" s="65"/>
      <c r="BY4" s="51"/>
      <c r="CG4" s="61"/>
      <c r="CH4" s="61"/>
      <c r="CI4" s="61"/>
      <c r="CJ4" s="62"/>
      <c r="CK4" s="61"/>
      <c r="CL4" s="61"/>
      <c r="CM4" s="59"/>
    </row>
    <row r="5" spans="1:108" ht="15.9" customHeight="1" x14ac:dyDescent="0.65">
      <c r="A5" s="61"/>
      <c r="I5" s="51"/>
      <c r="J5" s="52"/>
      <c r="K5" s="51"/>
      <c r="Y5" s="65"/>
      <c r="AC5" s="69"/>
      <c r="AD5" s="69"/>
      <c r="AE5" s="68" t="s">
        <v>24</v>
      </c>
      <c r="AF5" s="70">
        <v>110</v>
      </c>
      <c r="BU5" s="65"/>
      <c r="BY5" s="51"/>
      <c r="CB5" s="65"/>
      <c r="CG5" s="61"/>
      <c r="CH5" s="61"/>
      <c r="CI5" s="61"/>
      <c r="CJ5" s="62"/>
      <c r="CK5" s="61"/>
      <c r="CL5" s="61"/>
      <c r="CM5" s="59"/>
    </row>
    <row r="6" spans="1:108" ht="15.9" customHeight="1" x14ac:dyDescent="0.65">
      <c r="A6" s="61"/>
      <c r="I6" s="51"/>
      <c r="J6" s="71"/>
      <c r="K6" s="51"/>
      <c r="R6" s="66"/>
      <c r="S6" s="66"/>
      <c r="T6" s="72"/>
      <c r="U6" s="72"/>
      <c r="AC6" s="69"/>
      <c r="AD6" s="69"/>
      <c r="AE6" s="68" t="s">
        <v>25</v>
      </c>
      <c r="AF6" s="70">
        <v>120</v>
      </c>
      <c r="AH6" s="49"/>
      <c r="AI6" s="50"/>
      <c r="AJ6" s="50"/>
      <c r="AK6" s="50"/>
      <c r="AL6" s="50"/>
      <c r="AM6" s="50"/>
      <c r="AN6" s="50"/>
      <c r="AO6" s="50"/>
      <c r="AP6" s="50"/>
      <c r="AQ6" s="50"/>
      <c r="AR6" s="50"/>
      <c r="BA6" s="73"/>
      <c r="BD6" s="49"/>
      <c r="BE6" s="50"/>
      <c r="BF6" s="50"/>
      <c r="BG6" s="50"/>
      <c r="BI6" s="73"/>
      <c r="BU6" s="19"/>
      <c r="BV6" s="65"/>
      <c r="BY6" s="51"/>
      <c r="BZ6" s="51"/>
      <c r="CA6" s="51"/>
      <c r="CB6" s="51"/>
      <c r="CC6" s="51"/>
      <c r="CH6" s="74" t="s">
        <v>15</v>
      </c>
      <c r="CI6" s="59"/>
      <c r="CJ6" s="43"/>
    </row>
    <row r="7" spans="1:108" ht="15.9" customHeight="1" x14ac:dyDescent="0.65">
      <c r="A7" s="61"/>
      <c r="B7" s="65"/>
      <c r="I7" s="51"/>
      <c r="J7" s="71"/>
      <c r="K7" s="51"/>
      <c r="R7" s="53"/>
      <c r="S7" s="53"/>
      <c r="T7" s="75"/>
      <c r="U7" s="75"/>
      <c r="V7" s="74"/>
      <c r="W7" s="74"/>
      <c r="X7" s="74"/>
      <c r="AC7" s="69"/>
      <c r="AD7" s="69"/>
      <c r="AE7" s="68" t="s">
        <v>33</v>
      </c>
      <c r="AF7" s="16">
        <v>130</v>
      </c>
      <c r="AH7" s="49"/>
      <c r="AI7" s="50"/>
      <c r="AJ7" s="50"/>
      <c r="AK7" s="50"/>
      <c r="AL7" s="50"/>
      <c r="AM7" s="50"/>
      <c r="AN7" s="50"/>
      <c r="AO7" s="50"/>
      <c r="AP7" s="50"/>
      <c r="AQ7" s="50"/>
      <c r="AR7" s="50"/>
      <c r="BA7" s="73"/>
      <c r="BD7" s="49"/>
      <c r="BE7" s="50"/>
      <c r="BF7" s="50"/>
      <c r="BG7" s="50"/>
      <c r="BI7" s="73"/>
      <c r="BU7" s="19"/>
      <c r="BY7" s="51"/>
      <c r="CB7" s="19"/>
      <c r="CG7" s="39" t="s">
        <v>0</v>
      </c>
      <c r="CH7" s="39">
        <v>0.1</v>
      </c>
      <c r="CI7" s="59"/>
      <c r="CJ7" s="43"/>
    </row>
    <row r="8" spans="1:108" ht="15.9" customHeight="1" x14ac:dyDescent="0.65">
      <c r="A8" s="61"/>
      <c r="I8" s="51"/>
      <c r="J8" s="76"/>
      <c r="K8" s="51"/>
      <c r="W8" s="74"/>
      <c r="X8" s="74"/>
      <c r="AC8" s="69"/>
      <c r="AD8" s="69"/>
      <c r="AE8" s="68" t="s">
        <v>34</v>
      </c>
      <c r="AF8" s="70">
        <v>140</v>
      </c>
      <c r="AH8" s="49"/>
      <c r="AI8" s="50"/>
      <c r="AJ8" s="50"/>
      <c r="AK8" s="50"/>
      <c r="AL8" s="50"/>
      <c r="AM8" s="50"/>
      <c r="AN8" s="50"/>
      <c r="AO8" s="50"/>
      <c r="AP8" s="50"/>
      <c r="AQ8" s="50"/>
      <c r="AR8" s="50"/>
      <c r="BA8" s="77"/>
      <c r="BD8" s="49"/>
      <c r="BE8" s="50"/>
      <c r="BF8" s="50"/>
      <c r="BG8" s="50"/>
      <c r="BI8" s="77"/>
      <c r="BS8" s="39" t="s">
        <v>0</v>
      </c>
      <c r="BT8" s="39">
        <v>0.05</v>
      </c>
      <c r="BU8" s="19"/>
      <c r="BY8" s="51"/>
      <c r="BZ8" s="39" t="s">
        <v>0</v>
      </c>
      <c r="CA8" s="39">
        <v>0.05</v>
      </c>
      <c r="CB8" s="19"/>
      <c r="CG8" s="39" t="s">
        <v>1</v>
      </c>
      <c r="CH8" s="18">
        <v>0.5</v>
      </c>
      <c r="CI8" s="70" t="s">
        <v>5</v>
      </c>
      <c r="CJ8" s="78">
        <f>CH8/CH7</f>
        <v>5</v>
      </c>
    </row>
    <row r="9" spans="1:108" ht="15.9" customHeight="1" x14ac:dyDescent="0.65">
      <c r="A9" s="61"/>
      <c r="I9" s="51"/>
      <c r="J9" s="52"/>
      <c r="K9" s="51"/>
      <c r="O9" s="65"/>
      <c r="W9" s="74"/>
      <c r="X9" s="74"/>
      <c r="AC9" s="69"/>
      <c r="AD9" s="69"/>
      <c r="AE9" s="68" t="s">
        <v>26</v>
      </c>
      <c r="AF9" s="70">
        <v>150</v>
      </c>
      <c r="AH9" s="49"/>
      <c r="AI9" s="50"/>
      <c r="AJ9" s="50"/>
      <c r="AK9" s="50"/>
      <c r="AL9" s="50"/>
      <c r="AM9" s="50"/>
      <c r="AN9" s="50"/>
      <c r="AO9" s="50"/>
      <c r="AP9" s="50"/>
      <c r="AQ9" s="50"/>
      <c r="AR9" s="65"/>
      <c r="BA9" s="79"/>
      <c r="BD9" s="49"/>
      <c r="BE9" s="50"/>
      <c r="BF9" s="50"/>
      <c r="BG9" s="50"/>
      <c r="BI9" s="79"/>
      <c r="BS9" s="39" t="s">
        <v>1</v>
      </c>
      <c r="BT9" s="18">
        <v>0.2</v>
      </c>
      <c r="BU9" s="19"/>
      <c r="BY9" s="51"/>
      <c r="BZ9" s="39" t="s">
        <v>1</v>
      </c>
      <c r="CA9" s="18">
        <v>0.5</v>
      </c>
      <c r="CB9" s="19"/>
      <c r="CG9" s="39" t="s">
        <v>4</v>
      </c>
      <c r="CH9" s="16">
        <v>100</v>
      </c>
      <c r="CI9" s="59"/>
      <c r="CJ9" s="62"/>
    </row>
    <row r="10" spans="1:108" ht="15.9" customHeight="1" x14ac:dyDescent="0.65">
      <c r="I10" s="74"/>
      <c r="J10" s="52"/>
      <c r="K10" s="51"/>
      <c r="N10" s="74"/>
      <c r="R10" s="80" t="str">
        <f>M11</f>
        <v>r</v>
      </c>
      <c r="S10" s="39">
        <f>0.1</f>
        <v>0.1</v>
      </c>
      <c r="T10" s="68" t="s">
        <v>56</v>
      </c>
      <c r="U10" s="16">
        <v>100</v>
      </c>
      <c r="W10" s="74"/>
      <c r="X10" s="74"/>
      <c r="AA10" s="35"/>
      <c r="AC10" s="69"/>
      <c r="AD10" s="69"/>
      <c r="AE10" s="68" t="s">
        <v>27</v>
      </c>
      <c r="AF10" s="16">
        <v>160</v>
      </c>
      <c r="AH10" s="49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81"/>
      <c r="AT10" s="81"/>
      <c r="AU10" s="81"/>
      <c r="AV10" s="81"/>
      <c r="AW10" s="81"/>
      <c r="AX10" s="81"/>
      <c r="AY10" s="81"/>
      <c r="AZ10" s="81"/>
      <c r="BA10" s="79"/>
      <c r="BD10" s="49"/>
      <c r="BE10" s="50"/>
      <c r="BF10" s="50"/>
      <c r="BG10" s="50"/>
      <c r="BH10" s="74"/>
      <c r="BI10" s="79"/>
      <c r="BS10" s="82" t="s">
        <v>11</v>
      </c>
      <c r="BT10" s="17">
        <f>N14</f>
        <v>1</v>
      </c>
      <c r="BU10" s="19"/>
      <c r="BY10" s="51"/>
      <c r="BZ10" s="82" t="s">
        <v>11</v>
      </c>
      <c r="CA10" s="17">
        <f>Z14</f>
        <v>0</v>
      </c>
      <c r="CB10" s="19"/>
      <c r="CG10" s="82" t="s">
        <v>11</v>
      </c>
      <c r="CH10" s="17">
        <v>1</v>
      </c>
      <c r="CI10" s="59"/>
      <c r="CJ10" s="43"/>
    </row>
    <row r="11" spans="1:108" ht="15.9" customHeight="1" x14ac:dyDescent="0.65">
      <c r="D11" s="19"/>
      <c r="J11" s="52"/>
      <c r="K11" s="51"/>
      <c r="M11" s="80" t="s">
        <v>0</v>
      </c>
      <c r="N11" s="39">
        <v>0.05</v>
      </c>
      <c r="T11" s="68" t="s">
        <v>57</v>
      </c>
      <c r="U11" s="16">
        <v>100</v>
      </c>
      <c r="W11" s="74"/>
      <c r="X11" s="74"/>
      <c r="AA11" s="35"/>
      <c r="AC11" s="69"/>
      <c r="AD11" s="69"/>
      <c r="AE11" s="68" t="s">
        <v>28</v>
      </c>
      <c r="AF11" s="70">
        <v>170</v>
      </c>
      <c r="AI11" s="39" t="s">
        <v>0</v>
      </c>
      <c r="AJ11" s="39">
        <v>0.05</v>
      </c>
      <c r="AK11" s="19"/>
      <c r="AL11" s="19"/>
      <c r="AM11" s="19"/>
      <c r="AN11" s="19"/>
      <c r="AO11" s="19"/>
      <c r="AP11" s="19"/>
      <c r="AQ11" s="19"/>
      <c r="AR11" s="79"/>
      <c r="AS11" s="57"/>
      <c r="AT11" s="39" t="s">
        <v>0</v>
      </c>
      <c r="AU11" s="39">
        <v>0.05</v>
      </c>
      <c r="AV11" s="83" t="s">
        <v>22</v>
      </c>
      <c r="AW11" s="17">
        <v>50</v>
      </c>
      <c r="AX11" s="19"/>
      <c r="AY11" s="19"/>
      <c r="AZ11" s="19"/>
      <c r="BA11" s="19"/>
      <c r="BB11" s="19"/>
      <c r="BE11" s="39" t="s">
        <v>0</v>
      </c>
      <c r="BF11" s="39">
        <v>0.05</v>
      </c>
      <c r="BG11" s="39" t="s">
        <v>21</v>
      </c>
      <c r="BH11" s="18">
        <v>1</v>
      </c>
      <c r="BI11" s="79"/>
      <c r="BN11" s="39" t="s">
        <v>21</v>
      </c>
      <c r="BO11" s="18">
        <v>1</v>
      </c>
      <c r="BY11" s="51"/>
      <c r="CJ11" s="43"/>
      <c r="CK11" s="48" t="s">
        <v>14</v>
      </c>
    </row>
    <row r="12" spans="1:108" ht="15.9" customHeight="1" x14ac:dyDescent="0.65">
      <c r="B12" s="84" t="s">
        <v>12</v>
      </c>
      <c r="C12" s="85" t="s">
        <v>22</v>
      </c>
      <c r="D12" s="17">
        <v>1</v>
      </c>
      <c r="H12" s="16" t="s">
        <v>0</v>
      </c>
      <c r="I12" s="39">
        <v>0.05</v>
      </c>
      <c r="J12" s="50"/>
      <c r="K12" s="51"/>
      <c r="M12" s="80" t="s">
        <v>4</v>
      </c>
      <c r="N12" s="16">
        <v>100</v>
      </c>
      <c r="O12" s="65"/>
      <c r="V12" s="19"/>
      <c r="W12" s="19"/>
      <c r="X12" s="19"/>
      <c r="Y12" s="19"/>
      <c r="Z12" s="34"/>
      <c r="AA12" s="34"/>
      <c r="AC12" s="69"/>
      <c r="AD12" s="69"/>
      <c r="AE12" s="68" t="s">
        <v>29</v>
      </c>
      <c r="AF12" s="70">
        <v>180</v>
      </c>
      <c r="AI12" s="39" t="s">
        <v>4</v>
      </c>
      <c r="AJ12" s="16">
        <v>100</v>
      </c>
      <c r="AK12" s="39" t="s">
        <v>58</v>
      </c>
      <c r="AL12" s="17">
        <v>100</v>
      </c>
      <c r="AM12" s="58"/>
      <c r="AN12" s="58"/>
      <c r="AO12" s="58"/>
      <c r="AP12" s="58"/>
      <c r="AQ12" s="58"/>
      <c r="AR12" s="58"/>
      <c r="AS12" s="57"/>
      <c r="AT12" s="39" t="s">
        <v>4</v>
      </c>
      <c r="AU12" s="16">
        <v>100</v>
      </c>
      <c r="AV12" s="39" t="s">
        <v>58</v>
      </c>
      <c r="AW12" s="17">
        <v>1</v>
      </c>
      <c r="BA12" s="58"/>
      <c r="BB12" s="58"/>
      <c r="BE12" s="39" t="s">
        <v>4</v>
      </c>
      <c r="BF12" s="16">
        <v>100</v>
      </c>
      <c r="BG12" s="39" t="s">
        <v>4</v>
      </c>
      <c r="BH12" s="16">
        <v>100</v>
      </c>
      <c r="BI12" s="79"/>
      <c r="BN12" s="39" t="s">
        <v>23</v>
      </c>
      <c r="BO12" s="22">
        <v>0.17</v>
      </c>
      <c r="BS12" s="46" t="s">
        <v>2</v>
      </c>
      <c r="BT12" s="70" t="s">
        <v>9</v>
      </c>
      <c r="BU12" s="86">
        <v>0</v>
      </c>
      <c r="BY12" s="51"/>
      <c r="CJ12" s="43"/>
    </row>
    <row r="13" spans="1:108" s="50" customFormat="1" ht="15.9" customHeight="1" x14ac:dyDescent="0.65">
      <c r="B13" s="49"/>
      <c r="H13" s="49"/>
      <c r="I13" s="51"/>
      <c r="J13" s="52"/>
      <c r="K13" s="51"/>
      <c r="M13" s="53"/>
      <c r="N13" s="51"/>
      <c r="O13" s="51"/>
      <c r="P13" s="51"/>
      <c r="Q13" s="51"/>
      <c r="R13" s="54"/>
      <c r="S13" s="54"/>
      <c r="T13" s="55"/>
      <c r="U13" s="55"/>
      <c r="V13" s="51"/>
      <c r="W13" s="51"/>
      <c r="X13" s="51"/>
      <c r="Y13" s="51"/>
      <c r="Z13" s="56"/>
      <c r="AA13" s="56"/>
      <c r="AB13" s="51"/>
      <c r="AC13" s="69"/>
      <c r="AD13" s="69"/>
      <c r="AE13" s="68" t="s">
        <v>30</v>
      </c>
      <c r="AF13" s="16">
        <v>190</v>
      </c>
      <c r="AG13" s="51"/>
      <c r="AH13" s="57"/>
      <c r="AJ13" s="51"/>
      <c r="AK13" s="51"/>
      <c r="AL13" s="51"/>
      <c r="AM13" s="51"/>
      <c r="AN13" s="51"/>
      <c r="AO13" s="51"/>
      <c r="AP13" s="51"/>
      <c r="AQ13" s="51"/>
      <c r="AS13" s="57"/>
      <c r="AU13" s="51"/>
      <c r="AV13" s="51"/>
      <c r="AW13" s="51"/>
      <c r="AX13" s="51"/>
      <c r="AY13" s="51"/>
      <c r="AZ13" s="51"/>
      <c r="BA13" s="51"/>
      <c r="BB13" s="51"/>
      <c r="BC13" s="51"/>
      <c r="BD13" s="57"/>
      <c r="BF13" s="51"/>
      <c r="BH13" s="51"/>
      <c r="BI13" s="79"/>
      <c r="BJ13" s="51"/>
      <c r="BK13" s="51"/>
      <c r="BL13" s="51"/>
      <c r="BM13" s="57"/>
      <c r="BO13" s="51"/>
      <c r="BQ13" s="51"/>
      <c r="BR13" s="51"/>
      <c r="BS13" s="87"/>
      <c r="BT13" s="88" t="s">
        <v>10</v>
      </c>
      <c r="BU13" s="89">
        <v>0.6</v>
      </c>
      <c r="BY13" s="51"/>
      <c r="CJ13" s="90"/>
      <c r="CV13" s="60"/>
      <c r="CW13" s="60"/>
      <c r="CX13" s="60"/>
      <c r="CY13" s="60"/>
      <c r="CZ13" s="60"/>
      <c r="DA13" s="60"/>
      <c r="DB13" s="60"/>
      <c r="DC13" s="60"/>
      <c r="DD13" s="60"/>
    </row>
    <row r="14" spans="1:108" s="50" customFormat="1" ht="15.9" customHeight="1" x14ac:dyDescent="0.65">
      <c r="B14" s="91" t="s">
        <v>11</v>
      </c>
      <c r="C14" s="17">
        <v>1</v>
      </c>
      <c r="H14" s="91" t="s">
        <v>11</v>
      </c>
      <c r="I14" s="17">
        <v>1</v>
      </c>
      <c r="J14" s="52"/>
      <c r="K14" s="51"/>
      <c r="M14" s="92" t="s">
        <v>11</v>
      </c>
      <c r="N14" s="17">
        <v>1</v>
      </c>
      <c r="O14" s="51"/>
      <c r="P14" s="51"/>
      <c r="Q14" s="51"/>
      <c r="R14" s="92" t="str">
        <f>M14</f>
        <v>⊿t</v>
      </c>
      <c r="S14" s="17">
        <v>1</v>
      </c>
      <c r="T14" s="55"/>
      <c r="U14" s="55"/>
      <c r="W14" s="36"/>
      <c r="X14" s="36"/>
      <c r="Y14" s="51"/>
      <c r="Z14" s="56"/>
      <c r="AA14" s="56"/>
      <c r="AB14" s="51"/>
      <c r="AC14" s="91" t="str">
        <f>R14</f>
        <v>⊿t</v>
      </c>
      <c r="AD14" s="17">
        <f>S14</f>
        <v>1</v>
      </c>
      <c r="AE14" s="68" t="s">
        <v>31</v>
      </c>
      <c r="AF14" s="70">
        <v>200</v>
      </c>
      <c r="AG14" s="51"/>
      <c r="AH14" s="57"/>
      <c r="AI14" s="82" t="s">
        <v>11</v>
      </c>
      <c r="AJ14" s="17">
        <v>1</v>
      </c>
      <c r="AK14" s="36"/>
      <c r="AL14" s="37" t="s">
        <v>59</v>
      </c>
      <c r="AN14" s="36"/>
      <c r="AO14" s="36"/>
      <c r="AP14" s="36"/>
      <c r="AQ14" s="36"/>
      <c r="AR14" s="51"/>
      <c r="AS14" s="57"/>
      <c r="AT14" s="82" t="s">
        <v>11</v>
      </c>
      <c r="AU14" s="17">
        <v>1</v>
      </c>
      <c r="AV14" s="36"/>
      <c r="AW14" s="37" t="s">
        <v>62</v>
      </c>
      <c r="AY14" s="36"/>
      <c r="AZ14" s="36"/>
      <c r="BA14" s="36"/>
      <c r="BB14" s="36"/>
      <c r="BC14" s="51"/>
      <c r="BD14" s="57"/>
      <c r="BE14" s="82" t="s">
        <v>11</v>
      </c>
      <c r="BF14" s="17">
        <v>1</v>
      </c>
      <c r="BG14" s="51"/>
      <c r="BH14" s="51"/>
      <c r="BI14" s="51"/>
      <c r="BJ14" s="51"/>
      <c r="BK14" s="51"/>
      <c r="BL14" s="51"/>
      <c r="BM14" s="57"/>
      <c r="BN14" s="82" t="s">
        <v>11</v>
      </c>
      <c r="BO14" s="17">
        <v>1</v>
      </c>
      <c r="BP14" s="51"/>
      <c r="BQ14" s="51"/>
      <c r="BR14" s="51"/>
      <c r="BS14" s="87"/>
      <c r="BT14" s="93" t="s">
        <v>63</v>
      </c>
      <c r="BU14" s="94"/>
      <c r="BY14" s="51"/>
      <c r="CJ14" s="90"/>
      <c r="CO14" s="48" t="s">
        <v>41</v>
      </c>
      <c r="CV14" s="60"/>
      <c r="CW14" s="48" t="s">
        <v>41</v>
      </c>
      <c r="CX14" s="60"/>
      <c r="CY14" s="60"/>
      <c r="CZ14" s="60"/>
      <c r="DA14" s="60"/>
      <c r="DB14" s="60"/>
      <c r="DC14" s="60"/>
      <c r="DD14" s="60"/>
    </row>
    <row r="15" spans="1:108" ht="15.9" customHeight="1" x14ac:dyDescent="0.65">
      <c r="I15" s="51"/>
      <c r="J15" s="52"/>
      <c r="K15" s="51"/>
      <c r="AI15" s="50"/>
      <c r="AJ15" s="50"/>
      <c r="AK15" s="50"/>
      <c r="AL15" s="95" t="s">
        <v>60</v>
      </c>
      <c r="AN15" s="50"/>
      <c r="AO15" s="96" t="s">
        <v>61</v>
      </c>
      <c r="AP15" s="97"/>
      <c r="AQ15" s="98"/>
      <c r="AR15" s="50"/>
      <c r="AS15" s="57"/>
      <c r="AT15" s="50"/>
      <c r="AU15" s="50"/>
      <c r="AV15" s="50"/>
      <c r="AW15" s="95" t="s">
        <v>60</v>
      </c>
      <c r="AX15" s="51"/>
      <c r="AY15" s="50"/>
      <c r="AZ15" s="96" t="s">
        <v>61</v>
      </c>
      <c r="BA15" s="97"/>
      <c r="BB15" s="98"/>
      <c r="BE15" s="50"/>
      <c r="BF15" s="50"/>
      <c r="BG15" s="50"/>
      <c r="BI15" s="79"/>
      <c r="BK15" s="74" t="s">
        <v>44</v>
      </c>
      <c r="BN15" s="50"/>
      <c r="BO15" s="50"/>
      <c r="BP15" s="50"/>
      <c r="BY15" s="51"/>
      <c r="CG15" s="59"/>
      <c r="CH15" s="59"/>
      <c r="CI15" s="59"/>
      <c r="CJ15" s="43"/>
      <c r="CK15" s="59"/>
      <c r="CL15" s="59"/>
      <c r="CM15" s="65"/>
    </row>
    <row r="16" spans="1:108" ht="48.9" customHeight="1" x14ac:dyDescent="0.65">
      <c r="B16" s="99" t="s">
        <v>3</v>
      </c>
      <c r="C16" s="88" t="s">
        <v>13</v>
      </c>
      <c r="D16" s="100" t="s">
        <v>12</v>
      </c>
      <c r="E16" s="101" t="s">
        <v>8</v>
      </c>
      <c r="H16" s="99" t="s">
        <v>3</v>
      </c>
      <c r="I16" s="88" t="s">
        <v>13</v>
      </c>
      <c r="J16" s="102" t="s">
        <v>12</v>
      </c>
      <c r="K16" s="101" t="s">
        <v>8</v>
      </c>
      <c r="M16" s="103" t="s">
        <v>3</v>
      </c>
      <c r="N16" s="88" t="s">
        <v>13</v>
      </c>
      <c r="O16" s="100" t="s">
        <v>12</v>
      </c>
      <c r="P16" s="101" t="s">
        <v>8</v>
      </c>
      <c r="R16" s="103" t="s">
        <v>3</v>
      </c>
      <c r="S16" s="103" t="s">
        <v>3</v>
      </c>
      <c r="T16" s="38" t="s">
        <v>13</v>
      </c>
      <c r="U16" s="100" t="s">
        <v>12</v>
      </c>
      <c r="V16" s="38" t="s">
        <v>13</v>
      </c>
      <c r="W16" s="100" t="s">
        <v>12</v>
      </c>
      <c r="X16" s="38" t="s">
        <v>13</v>
      </c>
      <c r="Y16" s="100" t="s">
        <v>12</v>
      </c>
      <c r="Z16" s="104" t="s">
        <v>8</v>
      </c>
      <c r="AA16" s="104" t="s">
        <v>8</v>
      </c>
      <c r="AC16" s="99" t="s">
        <v>3</v>
      </c>
      <c r="AD16" s="88" t="s">
        <v>13</v>
      </c>
      <c r="AE16" s="100" t="s">
        <v>12</v>
      </c>
      <c r="AF16" s="101" t="s">
        <v>8</v>
      </c>
      <c r="AH16" s="105" t="s">
        <v>3</v>
      </c>
      <c r="AI16" s="88" t="s">
        <v>13</v>
      </c>
      <c r="AJ16" s="100" t="s">
        <v>46</v>
      </c>
      <c r="AK16" s="101" t="s">
        <v>8</v>
      </c>
      <c r="AL16" s="106" t="s">
        <v>4</v>
      </c>
      <c r="AM16" s="100" t="s">
        <v>45</v>
      </c>
      <c r="AN16" s="101" t="s">
        <v>42</v>
      </c>
      <c r="AO16" s="88" t="s">
        <v>13</v>
      </c>
      <c r="AP16" s="100" t="s">
        <v>46</v>
      </c>
      <c r="AQ16" s="101" t="s">
        <v>8</v>
      </c>
      <c r="AS16" s="105" t="s">
        <v>3</v>
      </c>
      <c r="AT16" s="88" t="s">
        <v>13</v>
      </c>
      <c r="AU16" s="100" t="s">
        <v>46</v>
      </c>
      <c r="AV16" s="101" t="s">
        <v>8</v>
      </c>
      <c r="AW16" s="106" t="s">
        <v>4</v>
      </c>
      <c r="AX16" s="100" t="s">
        <v>45</v>
      </c>
      <c r="AY16" s="101" t="s">
        <v>42</v>
      </c>
      <c r="AZ16" s="88" t="s">
        <v>13</v>
      </c>
      <c r="BA16" s="100" t="s">
        <v>46</v>
      </c>
      <c r="BB16" s="101" t="s">
        <v>8</v>
      </c>
      <c r="BD16" s="99" t="s">
        <v>3</v>
      </c>
      <c r="BE16" s="88" t="s">
        <v>13</v>
      </c>
      <c r="BF16" s="100" t="s">
        <v>46</v>
      </c>
      <c r="BG16" s="101" t="s">
        <v>8</v>
      </c>
      <c r="BH16" s="88" t="s">
        <v>4</v>
      </c>
      <c r="BI16" s="100" t="s">
        <v>45</v>
      </c>
      <c r="BJ16" s="101" t="s">
        <v>42</v>
      </c>
      <c r="BK16" s="70" t="s">
        <v>43</v>
      </c>
      <c r="BM16" s="99" t="s">
        <v>3</v>
      </c>
      <c r="BN16" s="88" t="s">
        <v>13</v>
      </c>
      <c r="BO16" s="100" t="s">
        <v>12</v>
      </c>
      <c r="BP16" s="101" t="s">
        <v>8</v>
      </c>
      <c r="BS16" s="88" t="s">
        <v>3</v>
      </c>
      <c r="BT16" s="88" t="s">
        <v>13</v>
      </c>
      <c r="BU16" s="100" t="s">
        <v>12</v>
      </c>
      <c r="BV16" s="101" t="s">
        <v>8</v>
      </c>
      <c r="BW16" s="70" t="s">
        <v>2</v>
      </c>
      <c r="BY16" s="51"/>
      <c r="BZ16" s="88" t="s">
        <v>3</v>
      </c>
      <c r="CA16" s="88" t="s">
        <v>13</v>
      </c>
      <c r="CB16" s="100" t="s">
        <v>12</v>
      </c>
      <c r="CC16" s="101" t="s">
        <v>8</v>
      </c>
      <c r="CD16" s="70" t="s">
        <v>2</v>
      </c>
      <c r="CG16" s="88" t="s">
        <v>3</v>
      </c>
      <c r="CH16" s="88" t="s">
        <v>13</v>
      </c>
      <c r="CI16" s="100" t="s">
        <v>12</v>
      </c>
      <c r="CJ16" s="101" t="s">
        <v>8</v>
      </c>
      <c r="CK16" s="70" t="s">
        <v>7</v>
      </c>
      <c r="CL16" s="70" t="s">
        <v>6</v>
      </c>
      <c r="CM16" s="70" t="s">
        <v>2</v>
      </c>
      <c r="CO16" s="88" t="s">
        <v>3</v>
      </c>
      <c r="CP16" s="88" t="s">
        <v>13</v>
      </c>
      <c r="CQ16" s="100" t="s">
        <v>12</v>
      </c>
      <c r="CR16" s="101" t="s">
        <v>8</v>
      </c>
      <c r="CS16" s="70" t="s">
        <v>7</v>
      </c>
      <c r="CT16" s="70" t="s">
        <v>6</v>
      </c>
      <c r="CU16" s="70" t="s">
        <v>2</v>
      </c>
      <c r="CW16" s="88" t="s">
        <v>35</v>
      </c>
      <c r="CX16" s="88" t="s">
        <v>36</v>
      </c>
      <c r="CY16" s="100" t="s">
        <v>12</v>
      </c>
      <c r="CZ16" s="101" t="s">
        <v>37</v>
      </c>
      <c r="DA16" s="70" t="s">
        <v>38</v>
      </c>
      <c r="DB16" s="70" t="s">
        <v>39</v>
      </c>
      <c r="DC16" s="70" t="s">
        <v>40</v>
      </c>
    </row>
    <row r="17" spans="2:108" ht="15.9" customHeight="1" x14ac:dyDescent="0.65">
      <c r="B17" s="3">
        <v>0</v>
      </c>
      <c r="C17" s="41">
        <v>1</v>
      </c>
      <c r="D17" s="42"/>
      <c r="E17" s="107"/>
      <c r="F17" s="107"/>
      <c r="G17" s="107"/>
      <c r="H17" s="3">
        <v>0</v>
      </c>
      <c r="I17" s="41">
        <v>1</v>
      </c>
      <c r="J17" s="108"/>
      <c r="K17" s="43"/>
      <c r="L17" s="107"/>
      <c r="M17" s="109">
        <v>0</v>
      </c>
      <c r="N17" s="41">
        <v>1</v>
      </c>
      <c r="O17" s="110"/>
      <c r="P17" s="43"/>
      <c r="Q17" s="107"/>
      <c r="R17" s="109">
        <v>0</v>
      </c>
      <c r="S17" s="109"/>
      <c r="T17" s="41"/>
      <c r="U17" s="41"/>
      <c r="V17" s="42">
        <v>1</v>
      </c>
      <c r="W17" s="110"/>
      <c r="X17" s="42"/>
      <c r="Y17" s="110"/>
      <c r="Z17" s="111"/>
      <c r="AA17" s="111"/>
      <c r="AB17" s="107"/>
      <c r="AC17" s="3">
        <v>0</v>
      </c>
      <c r="AD17" s="41">
        <v>1</v>
      </c>
      <c r="AE17" s="110"/>
      <c r="AF17" s="43"/>
      <c r="AG17" s="107"/>
      <c r="AH17" s="3">
        <v>0</v>
      </c>
      <c r="AI17" s="112">
        <v>1</v>
      </c>
      <c r="AJ17" s="113"/>
      <c r="AK17" s="114"/>
      <c r="AL17" s="115">
        <v>1</v>
      </c>
      <c r="AM17" s="113"/>
      <c r="AN17" s="116"/>
      <c r="AO17" s="112">
        <v>1</v>
      </c>
      <c r="AP17" s="113"/>
      <c r="AQ17" s="116"/>
      <c r="AS17" s="3">
        <v>0</v>
      </c>
      <c r="AT17" s="112">
        <v>1</v>
      </c>
      <c r="AU17" s="113"/>
      <c r="AV17" s="114"/>
      <c r="AW17" s="115">
        <f>$AW$12*$AW$11</f>
        <v>50</v>
      </c>
      <c r="AX17" s="113"/>
      <c r="AY17" s="116"/>
      <c r="AZ17" s="112">
        <v>1</v>
      </c>
      <c r="BA17" s="113"/>
      <c r="BB17" s="116"/>
      <c r="BC17" s="107"/>
      <c r="BD17" s="3">
        <v>0</v>
      </c>
      <c r="BE17" s="41">
        <v>1</v>
      </c>
      <c r="BF17" s="110"/>
      <c r="BG17" s="43"/>
      <c r="BH17" s="41">
        <v>100</v>
      </c>
      <c r="BI17" s="110"/>
      <c r="BJ17" s="43"/>
      <c r="BK17" s="117">
        <f t="shared" ref="BK17:BK80" si="0">$BH$17-2*$BH$11*BD17^0.5</f>
        <v>100</v>
      </c>
      <c r="BL17" s="107"/>
      <c r="BM17" s="118">
        <v>0</v>
      </c>
      <c r="BN17" s="41">
        <v>1</v>
      </c>
      <c r="BO17" s="110"/>
      <c r="BP17" s="43"/>
      <c r="BS17" s="40">
        <v>0</v>
      </c>
      <c r="BT17" s="42">
        <v>1</v>
      </c>
      <c r="BU17" s="42"/>
      <c r="BV17" s="43"/>
      <c r="BW17" s="44">
        <f ca="1">NORMINV(RAND(),$BU$12,$BU$13)</f>
        <v>-0.39360183814599631</v>
      </c>
      <c r="BX17" s="44">
        <f ca="1">RAND()</f>
        <v>0.43639837821508187</v>
      </c>
      <c r="BY17" s="107"/>
      <c r="BZ17" s="40">
        <v>0</v>
      </c>
      <c r="CA17" s="42">
        <v>1</v>
      </c>
      <c r="CB17" s="42"/>
      <c r="CC17" s="43"/>
      <c r="CD17" s="44">
        <f ca="1">BW17</f>
        <v>-0.39360183814599631</v>
      </c>
      <c r="CE17" s="44">
        <f ca="1">RAND()</f>
        <v>0.41417810016705414</v>
      </c>
      <c r="CF17" s="107"/>
      <c r="CG17" s="40">
        <v>0</v>
      </c>
      <c r="CH17" s="41">
        <v>1</v>
      </c>
      <c r="CI17" s="42"/>
      <c r="CJ17" s="43"/>
      <c r="CK17" s="43">
        <f t="shared" ref="CK17:CK80" ca="1" si="1">$CH$7+$CH$8*CM17</f>
        <v>-9.6800919072998148E-2</v>
      </c>
      <c r="CL17" s="3">
        <f t="shared" ref="CL17:CL80" ca="1" si="2">$CH$9+$CJ$8*CM17</f>
        <v>98.031990809270013</v>
      </c>
      <c r="CM17" s="44">
        <f t="shared" ref="CM17:CM80" ca="1" si="3">BW17</f>
        <v>-0.39360183814599631</v>
      </c>
      <c r="CO17" s="40">
        <v>0</v>
      </c>
      <c r="CP17" s="41">
        <v>1</v>
      </c>
      <c r="CQ17" s="42"/>
      <c r="CR17" s="43"/>
      <c r="CS17" s="43">
        <v>-0.2648935117455502</v>
      </c>
      <c r="CT17" s="3">
        <v>96.351064882544492</v>
      </c>
      <c r="CU17" s="44">
        <v>-0.72978702349110036</v>
      </c>
      <c r="CW17" s="40">
        <v>0</v>
      </c>
      <c r="CX17" s="41">
        <v>1</v>
      </c>
      <c r="CY17" s="42"/>
      <c r="CZ17" s="43"/>
      <c r="DA17" s="43">
        <v>-0.22623565636761225</v>
      </c>
      <c r="DB17" s="3">
        <v>96.737643436323879</v>
      </c>
      <c r="DC17" s="44">
        <v>-1.6311782818380611</v>
      </c>
    </row>
    <row r="18" spans="2:108" ht="15.9" customHeight="1" x14ac:dyDescent="0.65">
      <c r="B18" s="3">
        <f>B17+$C$14</f>
        <v>1</v>
      </c>
      <c r="C18" s="45">
        <f>C17+E18*$C$14</f>
        <v>2</v>
      </c>
      <c r="D18" s="119">
        <f t="shared" ref="D18:D82" si="4">(C18-C17)/C17</f>
        <v>1</v>
      </c>
      <c r="E18" s="120">
        <f t="shared" ref="E18:E49" si="5">$D$12</f>
        <v>1</v>
      </c>
      <c r="F18" s="107"/>
      <c r="G18" s="107"/>
      <c r="H18" s="3">
        <f>H17+$I$14</f>
        <v>1</v>
      </c>
      <c r="I18" s="45">
        <f t="shared" ref="I18:I81" si="6">I17+K18*$N$14</f>
        <v>1.05</v>
      </c>
      <c r="J18" s="119">
        <f>(I18-I17)/I17</f>
        <v>5.0000000000000044E-2</v>
      </c>
      <c r="K18" s="43">
        <f t="shared" ref="K18:K49" si="7">$I$12*I17</f>
        <v>0.05</v>
      </c>
      <c r="L18" s="107"/>
      <c r="M18" s="109">
        <f t="shared" ref="M18:M81" si="8">M17+$N$14</f>
        <v>1</v>
      </c>
      <c r="N18" s="45">
        <f t="shared" ref="N18:N81" si="9">N17+P18*$N$14</f>
        <v>1.0495000000000001</v>
      </c>
      <c r="O18" s="7">
        <f t="shared" ref="O18:O81" si="10">(N18-N17)/N17</f>
        <v>4.9500000000000099E-2</v>
      </c>
      <c r="P18" s="43">
        <f t="shared" ref="P18:P81" si="11">$N$11*N17*(1-N17/$N$12)</f>
        <v>4.9500000000000002E-2</v>
      </c>
      <c r="Q18" s="107"/>
      <c r="R18" s="109">
        <f t="shared" ref="R18:R81" si="12">R17+$S$14</f>
        <v>1</v>
      </c>
      <c r="S18" s="109"/>
      <c r="T18" s="41"/>
      <c r="U18" s="41"/>
      <c r="V18" s="43">
        <f t="shared" ref="V18:V81" si="13">V17+Z18*$S$14</f>
        <v>1.099</v>
      </c>
      <c r="W18" s="7">
        <f t="shared" ref="W18:W81" si="14">(V18-V17)/V17</f>
        <v>9.8999999999999977E-2</v>
      </c>
      <c r="X18" s="43"/>
      <c r="Y18" s="7"/>
      <c r="Z18" s="121">
        <f t="shared" ref="Z18:Z81" si="15">$S$10*V17*(1-V17/$U$10)</f>
        <v>9.9000000000000005E-2</v>
      </c>
      <c r="AA18" s="121"/>
      <c r="AB18" s="107"/>
      <c r="AC18" s="3">
        <f>AC17+$AD$14</f>
        <v>1</v>
      </c>
      <c r="AD18" s="45">
        <f t="shared" ref="AD18:AD81" si="16">AD17+AF18*$N$14</f>
        <v>1.04975</v>
      </c>
      <c r="AE18" s="7">
        <f t="shared" ref="AE18:AE81" si="17">(AD18-AD17)/AD17</f>
        <v>4.9749999999999961E-2</v>
      </c>
      <c r="AF18" s="43">
        <f t="shared" ref="AF18:AF49" si="18">$AD$4*AD17*(1-AD17/$AF$14)</f>
        <v>4.9750000000000003E-2</v>
      </c>
      <c r="AG18" s="107"/>
      <c r="AH18" s="3">
        <f>AH17+$AJ$14</f>
        <v>1</v>
      </c>
      <c r="AI18" s="122">
        <f>AI17+AK18*$AJ$14</f>
        <v>1.0023582658408765</v>
      </c>
      <c r="AJ18" s="123">
        <f t="shared" ref="AJ18:AJ81" si="19">(AI18-AI17)/AI17</f>
        <v>2.3582658408765056E-3</v>
      </c>
      <c r="AK18" s="114">
        <f>$AJ$11*AI17*(1-AI17/AL18)</f>
        <v>2.3582658408766114E-3</v>
      </c>
      <c r="AL18" s="115">
        <f>AL17+AN18*$AJ$14</f>
        <v>1.0495000000000001</v>
      </c>
      <c r="AM18" s="123">
        <f>(AL18-AL17)/AL17</f>
        <v>4.9500000000000099E-2</v>
      </c>
      <c r="AN18" s="116">
        <f t="shared" ref="AN18:AN81" si="20">$AJ$11*AL17*(1-AL17/$AL$12)</f>
        <v>4.9500000000000002E-2</v>
      </c>
      <c r="AO18" s="122">
        <f>AO17+AQ18*$AJ$14</f>
        <v>1.0495000000000001</v>
      </c>
      <c r="AP18" s="123">
        <f>(AO18-AO17)/AO17</f>
        <v>4.9500000000000099E-2</v>
      </c>
      <c r="AQ18" s="116">
        <f>$AJ$11*AO17*(1-AO17/$AJ$12)</f>
        <v>4.9500000000000002E-2</v>
      </c>
      <c r="AS18" s="3">
        <f>AS17+$AJ$14</f>
        <v>1</v>
      </c>
      <c r="AT18" s="122">
        <f>AT17+AV18*$AJ$14</f>
        <v>1.0489999999999999</v>
      </c>
      <c r="AU18" s="123">
        <f t="shared" ref="AU18:AU81" si="21">(AT18-AT17)/AT17</f>
        <v>4.8999999999999932E-2</v>
      </c>
      <c r="AV18" s="114">
        <f>$AJ$11*AT17*(1-AT17/AW18)</f>
        <v>4.9000000000000002E-2</v>
      </c>
      <c r="AW18" s="115">
        <f t="shared" ref="AW18:AW67" si="22">$AW$12*$AW$11</f>
        <v>50</v>
      </c>
      <c r="AX18" s="123">
        <f>(AW18-AW17)/AW17</f>
        <v>0</v>
      </c>
      <c r="AY18" s="116">
        <f t="shared" ref="AY18:AY81" si="23">$AJ$11*AW17*(1-AW17/$AL$12)</f>
        <v>1.25</v>
      </c>
      <c r="AZ18" s="122">
        <f>AZ17+BB18*$AJ$14</f>
        <v>1.0495000000000001</v>
      </c>
      <c r="BA18" s="123">
        <f>(AZ18-AZ17)/AZ17</f>
        <v>4.9500000000000099E-2</v>
      </c>
      <c r="BB18" s="116">
        <f>$AJ$11*AZ17*(1-AZ17/$AJ$12)</f>
        <v>4.9500000000000002E-2</v>
      </c>
      <c r="BC18" s="107"/>
      <c r="BD18" s="3">
        <f>BD17+$BF$14</f>
        <v>1</v>
      </c>
      <c r="BE18" s="45">
        <f>BE17+BG18*$BF$14</f>
        <v>1.0494949494949495</v>
      </c>
      <c r="BF18" s="7">
        <f t="shared" ref="BF18" si="24">(BE18-BE17)/BE17</f>
        <v>4.9494949494949481E-2</v>
      </c>
      <c r="BG18" s="43">
        <f>$BF$11*BE17*(1-BE17/BH18)</f>
        <v>4.9494949494949501E-2</v>
      </c>
      <c r="BH18" s="45">
        <f>BH17+BJ18*$BF$14</f>
        <v>99</v>
      </c>
      <c r="BI18" s="7">
        <f>(BH18-BH17)/BH17</f>
        <v>-0.01</v>
      </c>
      <c r="BJ18" s="43">
        <f>-$BH$11/BD18^0.5</f>
        <v>-1</v>
      </c>
      <c r="BK18" s="117">
        <f t="shared" si="0"/>
        <v>98</v>
      </c>
      <c r="BL18" s="107"/>
      <c r="BM18" s="118">
        <f>BM17+$BO$14</f>
        <v>1</v>
      </c>
      <c r="BN18" s="45">
        <f>BN17+BP18*$BO$14</f>
        <v>1.8436648165963838</v>
      </c>
      <c r="BO18" s="7">
        <f t="shared" ref="BO18" si="25">(BN18-BN17)/BN17</f>
        <v>0.84366481659638382</v>
      </c>
      <c r="BP18" s="45">
        <f>$BO$11*EXP(-$BO$12*BM18)*BN17</f>
        <v>0.8436648165963837</v>
      </c>
      <c r="BS18" s="40">
        <f t="shared" ref="BS18:BS81" si="26">BS17+$BT$10</f>
        <v>1</v>
      </c>
      <c r="BT18" s="124">
        <f t="shared" ref="BT18:BT81" ca="1" si="27">BT17+BV18*$CH$10</f>
        <v>1.0639721703487193</v>
      </c>
      <c r="BU18" s="7">
        <f ca="1">(BT18-BT17)/BT17</f>
        <v>6.3972170348719271E-2</v>
      </c>
      <c r="BV18" s="43">
        <f t="shared" ref="BV18:BV81" ca="1" si="28">$BT$8*BT17+$BT$9*BT17*BW18</f>
        <v>6.3972170348719326E-2</v>
      </c>
      <c r="BW18" s="44">
        <f t="shared" ref="BW18:BW81" ca="1" si="29">NORMINV(RAND(),$BU$12,$BU$13)</f>
        <v>6.986085174359663E-2</v>
      </c>
      <c r="BX18" s="44">
        <f t="shared" ref="BX18:BX33" ca="1" si="30">RAND()</f>
        <v>0.1209083345621127</v>
      </c>
      <c r="BY18" s="107"/>
      <c r="BZ18" s="40">
        <f t="shared" ref="BZ18:BZ81" si="31">BZ17+$BT$10</f>
        <v>1</v>
      </c>
      <c r="CA18" s="124">
        <f t="shared" ref="CA18:CA81" ca="1" si="32">CA17+CC18*$CH$10</f>
        <v>1.0849304258717982</v>
      </c>
      <c r="CB18" s="7">
        <f ca="1">(CA18-CA17)/CA17</f>
        <v>8.4930425871798221E-2</v>
      </c>
      <c r="CC18" s="43">
        <f t="shared" ref="CC18:CC81" ca="1" si="33">$CA$8*CA17+$CA$9*CA17*CD18</f>
        <v>8.4930425871798318E-2</v>
      </c>
      <c r="CD18" s="44">
        <f t="shared" ref="CD18:CD81" ca="1" si="34">BW18</f>
        <v>6.986085174359663E-2</v>
      </c>
      <c r="CE18" s="44">
        <f t="shared" ref="CE18:CE33" ca="1" si="35">RAND()</f>
        <v>0.88062935444580159</v>
      </c>
      <c r="CF18" s="107"/>
      <c r="CG18" s="40">
        <f t="shared" ref="CG18:CG81" si="36">CG17+$CH$10</f>
        <v>1</v>
      </c>
      <c r="CH18" s="45">
        <f t="shared" ref="CH18:CH81" ca="1" si="37">CH17+CJ18*$CH$10</f>
        <v>1.1335858183842973</v>
      </c>
      <c r="CI18" s="7">
        <f ca="1">(CH18-CH17)/CH17</f>
        <v>0.13358581838429728</v>
      </c>
      <c r="CJ18" s="43">
        <f ca="1">CK18*CH17*(1-CH17/CL18)</f>
        <v>0.13358581838429723</v>
      </c>
      <c r="CK18" s="43">
        <f t="shared" ca="1" si="1"/>
        <v>0.13493042587179832</v>
      </c>
      <c r="CL18" s="3">
        <f t="shared" ca="1" si="2"/>
        <v>100.34930425871798</v>
      </c>
      <c r="CM18" s="44">
        <f t="shared" ca="1" si="3"/>
        <v>6.986085174359663E-2</v>
      </c>
      <c r="CO18" s="40">
        <v>1</v>
      </c>
      <c r="CP18" s="45">
        <v>1.2468020593163673</v>
      </c>
      <c r="CQ18" s="7">
        <v>0.24680205931636734</v>
      </c>
      <c r="CR18" s="43">
        <v>0.24680205931636734</v>
      </c>
      <c r="CS18" s="43">
        <v>0.24925798252726994</v>
      </c>
      <c r="CT18" s="3">
        <v>101.4925798252727</v>
      </c>
      <c r="CU18" s="44">
        <v>0.29851596505453987</v>
      </c>
      <c r="CW18" s="40">
        <v>1</v>
      </c>
      <c r="CX18" s="45">
        <v>1.1389194426894651</v>
      </c>
      <c r="CY18" s="7">
        <v>0.1389194426894651</v>
      </c>
      <c r="CZ18" s="43">
        <v>0.13891944268946516</v>
      </c>
      <c r="DA18" s="43">
        <v>0.14031697802960078</v>
      </c>
      <c r="DB18" s="3">
        <v>100.40316978029601</v>
      </c>
      <c r="DC18" s="44">
        <v>0.20158489014800385</v>
      </c>
    </row>
    <row r="19" spans="2:108" ht="15.9" customHeight="1" x14ac:dyDescent="0.65">
      <c r="B19" s="3">
        <v>2</v>
      </c>
      <c r="C19" s="45">
        <f t="shared" ref="C19:C82" si="38">C18+E19*$C$14</f>
        <v>3</v>
      </c>
      <c r="D19" s="119">
        <f t="shared" si="4"/>
        <v>0.5</v>
      </c>
      <c r="E19" s="120">
        <f t="shared" si="5"/>
        <v>1</v>
      </c>
      <c r="F19" s="107"/>
      <c r="G19" s="107"/>
      <c r="H19" s="3">
        <f t="shared" ref="H19:H82" si="39">H18+$I$14</f>
        <v>2</v>
      </c>
      <c r="I19" s="45">
        <f t="shared" si="6"/>
        <v>1.1025</v>
      </c>
      <c r="J19" s="119">
        <f t="shared" ref="J19:J82" si="40">(I19-I18)/I18</f>
        <v>4.9999999999999989E-2</v>
      </c>
      <c r="K19" s="43">
        <f t="shared" si="7"/>
        <v>5.2500000000000005E-2</v>
      </c>
      <c r="L19" s="107"/>
      <c r="M19" s="109">
        <f t="shared" si="8"/>
        <v>2</v>
      </c>
      <c r="N19" s="45">
        <f t="shared" si="9"/>
        <v>1.1014242748750001</v>
      </c>
      <c r="O19" s="7">
        <f t="shared" si="10"/>
        <v>4.947524999999995E-2</v>
      </c>
      <c r="P19" s="43">
        <f t="shared" si="11"/>
        <v>5.1924274875000009E-2</v>
      </c>
      <c r="Q19" s="107"/>
      <c r="R19" s="109">
        <f t="shared" si="12"/>
        <v>2</v>
      </c>
      <c r="S19" s="109"/>
      <c r="T19" s="41"/>
      <c r="U19" s="41"/>
      <c r="V19" s="43">
        <f t="shared" si="13"/>
        <v>1.207692199</v>
      </c>
      <c r="W19" s="7">
        <f t="shared" si="14"/>
        <v>9.8901000000000044E-2</v>
      </c>
      <c r="X19" s="43"/>
      <c r="Y19" s="7"/>
      <c r="Z19" s="121">
        <f t="shared" si="15"/>
        <v>0.10869219899999999</v>
      </c>
      <c r="AA19" s="121"/>
      <c r="AB19" s="107"/>
      <c r="AC19" s="3">
        <f t="shared" ref="AC19:AC82" si="41">AC18+$AD$14</f>
        <v>2</v>
      </c>
      <c r="AD19" s="45">
        <f t="shared" si="16"/>
        <v>1.1019620062343749</v>
      </c>
      <c r="AE19" s="7">
        <f t="shared" si="17"/>
        <v>4.9737562499999943E-2</v>
      </c>
      <c r="AF19" s="43">
        <f t="shared" si="18"/>
        <v>5.2212006234374997E-2</v>
      </c>
      <c r="AG19" s="107"/>
      <c r="AH19" s="3">
        <f t="shared" ref="AH19:AH82" si="42">AH18+$AJ$14</f>
        <v>2</v>
      </c>
      <c r="AI19" s="122">
        <f t="shared" ref="AI19:AI82" si="43">AI18+AK19*$BF$14</f>
        <v>1.0068660488671082</v>
      </c>
      <c r="AJ19" s="123">
        <f t="shared" si="19"/>
        <v>4.4971774861856401E-3</v>
      </c>
      <c r="AK19" s="114">
        <f t="shared" ref="AK19:AK82" si="44">$BF$11*AI18*(1-AI18/AL19)</f>
        <v>4.5077830262316579E-3</v>
      </c>
      <c r="AL19" s="115">
        <f t="shared" ref="AL19:AL82" si="45">AL18+AN19*$BF$14</f>
        <v>1.1014242748750001</v>
      </c>
      <c r="AM19" s="123">
        <f>(AL19-AL18)/AL18</f>
        <v>4.947524999999995E-2</v>
      </c>
      <c r="AN19" s="116">
        <f t="shared" si="20"/>
        <v>5.1924274875000009E-2</v>
      </c>
      <c r="AO19" s="122">
        <f t="shared" ref="AO19:AO82" si="46">AO18+AQ19*$AJ$14</f>
        <v>1.1014242748750001</v>
      </c>
      <c r="AP19" s="123">
        <f t="shared" ref="AP19:AP82" si="47">(AO19-AO18)/AO18</f>
        <v>4.947524999999995E-2</v>
      </c>
      <c r="AQ19" s="116">
        <f t="shared" ref="AQ19:AQ82" si="48">$AJ$11*AO18*(1-AO18/$AJ$12)</f>
        <v>5.1924274875000009E-2</v>
      </c>
      <c r="AS19" s="3">
        <f t="shared" ref="AS19:AS82" si="49">AS18+$AJ$14</f>
        <v>2</v>
      </c>
      <c r="AT19" s="122">
        <f t="shared" ref="AT19:AT82" si="50">AT18+AV19*$BF$14</f>
        <v>1.1003495989999998</v>
      </c>
      <c r="AU19" s="123">
        <f t="shared" si="21"/>
        <v>4.8950999999999918E-2</v>
      </c>
      <c r="AV19" s="114">
        <f t="shared" ref="AV19:AV82" si="51">$BF$11*AT18*(1-AT18/AW19)</f>
        <v>5.1349598999999996E-2</v>
      </c>
      <c r="AW19" s="115">
        <f t="shared" si="22"/>
        <v>50</v>
      </c>
      <c r="AX19" s="123">
        <f>(AW19-AW18)/AW18</f>
        <v>0</v>
      </c>
      <c r="AY19" s="116">
        <f t="shared" si="23"/>
        <v>1.25</v>
      </c>
      <c r="AZ19" s="122">
        <f t="shared" ref="AZ19:AZ82" si="52">AZ18+BB19*$AJ$14</f>
        <v>1.1014242748750001</v>
      </c>
      <c r="BA19" s="123">
        <f t="shared" ref="BA19:BA82" si="53">(AZ19-AZ18)/AZ18</f>
        <v>4.947524999999995E-2</v>
      </c>
      <c r="BB19" s="116">
        <f t="shared" ref="BB19:BB82" si="54">$AJ$11*AZ18*(1-AZ18/$AJ$12)</f>
        <v>5.1924274875000009E-2</v>
      </c>
      <c r="BC19" s="107"/>
      <c r="BD19" s="3">
        <f t="shared" ref="BD19:BD82" si="55">BD18+$BF$14</f>
        <v>2</v>
      </c>
      <c r="BE19" s="45">
        <f t="shared" ref="BE19:BE82" si="56">BE18+BG19*$BF$14</f>
        <v>1.1014094124908571</v>
      </c>
      <c r="BF19" s="7">
        <f t="shared" ref="BF19:BF82" si="57">(BE19-BE18)/BE18</f>
        <v>4.9466138947014966E-2</v>
      </c>
      <c r="BG19" s="43">
        <f t="shared" ref="BG19:BG82" si="58">$BF$11*BE18*(1-BE18/BH19)</f>
        <v>5.1914462995907566E-2</v>
      </c>
      <c r="BH19" s="45">
        <f t="shared" ref="BH19:BH82" si="59">BH18+BJ19*$BF$14</f>
        <v>98.292893218813447</v>
      </c>
      <c r="BI19" s="7">
        <f t="shared" ref="BI19:BI82" si="60">(BH19-BH18)/BH18</f>
        <v>-7.1424927392581133E-3</v>
      </c>
      <c r="BJ19" s="43">
        <f t="shared" ref="BJ19:BJ82" si="61">-$BH$11/BD19^0.5</f>
        <v>-0.70710678118654746</v>
      </c>
      <c r="BK19" s="117">
        <f t="shared" si="0"/>
        <v>97.171572875253815</v>
      </c>
      <c r="BL19" s="107"/>
      <c r="BM19" s="118">
        <f t="shared" ref="BM19:BM82" si="62">BM18+$BO$14</f>
        <v>2</v>
      </c>
      <c r="BN19" s="45">
        <f t="shared" ref="BN19:BN82" si="63">BN18+BP19*$BO$14</f>
        <v>3.1559307181712595</v>
      </c>
      <c r="BO19" s="7">
        <f t="shared" ref="BO19:BO82" si="64">(BN19-BN18)/BN18</f>
        <v>0.71177032276260965</v>
      </c>
      <c r="BP19" s="45">
        <f t="shared" ref="BP19:BP82" si="65">$BO$11*EXP(-$BO$12*BM19)*BN18</f>
        <v>1.3122659015748757</v>
      </c>
      <c r="BS19" s="40">
        <f t="shared" si="26"/>
        <v>2</v>
      </c>
      <c r="BT19" s="124">
        <f t="shared" ca="1" si="27"/>
        <v>1.0510500379004717</v>
      </c>
      <c r="BU19" s="7">
        <f t="shared" ref="BU19:BU82" ca="1" si="66">(BT19-BT18)/BT18</f>
        <v>-1.2145178989044726E-2</v>
      </c>
      <c r="BV19" s="43">
        <f t="shared" ca="1" si="28"/>
        <v>-1.2922132448247511E-2</v>
      </c>
      <c r="BW19" s="44">
        <f t="shared" ca="1" si="29"/>
        <v>-0.31072589494522329</v>
      </c>
      <c r="BX19" s="44">
        <f t="shared" ca="1" si="30"/>
        <v>7.0155740998288696E-2</v>
      </c>
      <c r="BY19" s="107"/>
      <c r="BZ19" s="40">
        <f t="shared" si="31"/>
        <v>2</v>
      </c>
      <c r="CA19" s="124">
        <f t="shared" ca="1" si="32"/>
        <v>0.97061895839922974</v>
      </c>
      <c r="CB19" s="7">
        <f t="shared" ref="CB19:CB82" ca="1" si="67">(CA19-CA18)/CA18</f>
        <v>-0.10536294747261167</v>
      </c>
      <c r="CC19" s="43">
        <f t="shared" ca="1" si="33"/>
        <v>-0.11431146747256846</v>
      </c>
      <c r="CD19" s="44">
        <f t="shared" ca="1" si="34"/>
        <v>-0.31072589494522329</v>
      </c>
      <c r="CE19" s="44">
        <f t="shared" ca="1" si="35"/>
        <v>0.12662157770313953</v>
      </c>
      <c r="CF19" s="107"/>
      <c r="CG19" s="40">
        <f t="shared" si="36"/>
        <v>2</v>
      </c>
      <c r="CH19" s="45">
        <f t="shared" ca="1" si="37"/>
        <v>1.0715498167566504</v>
      </c>
      <c r="CI19" s="7">
        <f t="shared" ref="CI19:CI82" ca="1" si="68">(CH19-CH18)/CH18</f>
        <v>-5.4725456706989292E-2</v>
      </c>
      <c r="CJ19" s="43">
        <f t="shared" ref="CJ19:CJ27" ca="1" si="69">CK19*CH18*(1-CH18/CL19)</f>
        <v>-6.2036001627646782E-2</v>
      </c>
      <c r="CK19" s="43">
        <f t="shared" ca="1" si="1"/>
        <v>-5.536294747261164E-2</v>
      </c>
      <c r="CL19" s="3">
        <f t="shared" ca="1" si="2"/>
        <v>98.446370525273878</v>
      </c>
      <c r="CM19" s="44">
        <f t="shared" ca="1" si="3"/>
        <v>-0.31072589494522329</v>
      </c>
      <c r="CO19" s="40">
        <v>2</v>
      </c>
      <c r="CP19" s="45">
        <v>1.4911061111014088</v>
      </c>
      <c r="CQ19" s="7">
        <v>0.19594453663237893</v>
      </c>
      <c r="CR19" s="43">
        <v>0.24430405178504155</v>
      </c>
      <c r="CS19" s="43">
        <v>0.19839401589797534</v>
      </c>
      <c r="CT19" s="3">
        <v>100.98394015897975</v>
      </c>
      <c r="CU19" s="44">
        <v>0.19678803179595064</v>
      </c>
      <c r="CW19" s="40">
        <v>2</v>
      </c>
      <c r="CX19" s="45">
        <v>1.2604858646513961</v>
      </c>
      <c r="CY19" s="7">
        <v>0.10673838500365035</v>
      </c>
      <c r="CZ19" s="43">
        <v>0.12156642196193108</v>
      </c>
      <c r="DA19" s="43">
        <v>0.1079670639907304</v>
      </c>
      <c r="DB19" s="3">
        <v>100.07967063990731</v>
      </c>
      <c r="DC19" s="44">
        <v>3.9835319953651957E-2</v>
      </c>
    </row>
    <row r="20" spans="2:108" ht="15.9" customHeight="1" x14ac:dyDescent="0.65">
      <c r="B20" s="3">
        <v>3</v>
      </c>
      <c r="C20" s="45">
        <f t="shared" si="38"/>
        <v>4</v>
      </c>
      <c r="D20" s="119">
        <f t="shared" si="4"/>
        <v>0.33333333333333331</v>
      </c>
      <c r="E20" s="120">
        <f t="shared" si="5"/>
        <v>1</v>
      </c>
      <c r="F20" s="107"/>
      <c r="G20" s="107"/>
      <c r="H20" s="3">
        <f t="shared" si="39"/>
        <v>3</v>
      </c>
      <c r="I20" s="45">
        <f t="shared" si="6"/>
        <v>1.1576250000000001</v>
      </c>
      <c r="J20" s="119">
        <f t="shared" si="40"/>
        <v>5.0000000000000079E-2</v>
      </c>
      <c r="K20" s="43">
        <f t="shared" si="7"/>
        <v>5.5125000000000007E-2</v>
      </c>
      <c r="L20" s="107"/>
      <c r="M20" s="109">
        <f t="shared" si="8"/>
        <v>3</v>
      </c>
      <c r="N20" s="45">
        <f t="shared" si="9"/>
        <v>1.1558889209021082</v>
      </c>
      <c r="O20" s="7">
        <f t="shared" si="10"/>
        <v>4.9449287862562551E-2</v>
      </c>
      <c r="P20" s="43">
        <f t="shared" si="11"/>
        <v>5.446464602710805E-2</v>
      </c>
      <c r="Q20" s="107"/>
      <c r="R20" s="109">
        <f t="shared" si="12"/>
        <v>3</v>
      </c>
      <c r="S20" s="109"/>
      <c r="T20" s="41"/>
      <c r="U20" s="41"/>
      <c r="V20" s="43">
        <f t="shared" si="13"/>
        <v>1.3270028984524747</v>
      </c>
      <c r="W20" s="7">
        <f t="shared" si="14"/>
        <v>9.8792307801000068E-2</v>
      </c>
      <c r="X20" s="43"/>
      <c r="Y20" s="7"/>
      <c r="Z20" s="121">
        <f t="shared" si="15"/>
        <v>0.11931069945247455</v>
      </c>
      <c r="AA20" s="121"/>
      <c r="AB20" s="107"/>
      <c r="AC20" s="3">
        <f t="shared" si="41"/>
        <v>3</v>
      </c>
      <c r="AD20" s="45">
        <f t="shared" si="16"/>
        <v>1.1567565264802977</v>
      </c>
      <c r="AE20" s="7">
        <f t="shared" si="17"/>
        <v>4.9724509498441469E-2</v>
      </c>
      <c r="AF20" s="43">
        <f t="shared" si="18"/>
        <v>5.4794520245922719E-2</v>
      </c>
      <c r="AG20" s="107"/>
      <c r="AH20" s="3">
        <f t="shared" si="42"/>
        <v>3</v>
      </c>
      <c r="AI20" s="122">
        <f t="shared" si="43"/>
        <v>1.0133565544703458</v>
      </c>
      <c r="AJ20" s="123">
        <f t="shared" si="19"/>
        <v>6.4462453675347428E-3</v>
      </c>
      <c r="AK20" s="114">
        <f t="shared" si="44"/>
        <v>6.4905056032376505E-3</v>
      </c>
      <c r="AL20" s="115">
        <f t="shared" si="45"/>
        <v>1.1558889209021082</v>
      </c>
      <c r="AM20" s="123">
        <f t="shared" ref="AM20:AM83" si="70">(AL20-AL19)/AL19</f>
        <v>4.9449287862562551E-2</v>
      </c>
      <c r="AN20" s="116">
        <f t="shared" si="20"/>
        <v>5.446464602710805E-2</v>
      </c>
      <c r="AO20" s="122">
        <f t="shared" si="46"/>
        <v>1.1558889209021082</v>
      </c>
      <c r="AP20" s="123">
        <f t="shared" si="47"/>
        <v>4.9449287862562551E-2</v>
      </c>
      <c r="AQ20" s="116">
        <f t="shared" si="48"/>
        <v>5.446464602710805E-2</v>
      </c>
      <c r="AS20" s="3">
        <f t="shared" si="49"/>
        <v>3</v>
      </c>
      <c r="AT20" s="122">
        <f t="shared" si="50"/>
        <v>1.1541563097099803</v>
      </c>
      <c r="AU20" s="123">
        <f t="shared" si="21"/>
        <v>4.8899650400999917E-2</v>
      </c>
      <c r="AV20" s="114">
        <f t="shared" si="51"/>
        <v>5.3806710709980533E-2</v>
      </c>
      <c r="AW20" s="115">
        <f t="shared" si="22"/>
        <v>50</v>
      </c>
      <c r="AX20" s="123">
        <f t="shared" ref="AX20:AX83" si="71">(AW20-AW19)/AW19</f>
        <v>0</v>
      </c>
      <c r="AY20" s="116">
        <f t="shared" si="23"/>
        <v>1.25</v>
      </c>
      <c r="AZ20" s="122">
        <f t="shared" si="52"/>
        <v>1.1558889209021082</v>
      </c>
      <c r="BA20" s="123">
        <f t="shared" si="53"/>
        <v>4.9449287862562551E-2</v>
      </c>
      <c r="BB20" s="116">
        <f t="shared" si="54"/>
        <v>5.446464602710805E-2</v>
      </c>
      <c r="BC20" s="107"/>
      <c r="BD20" s="3">
        <f t="shared" si="55"/>
        <v>3</v>
      </c>
      <c r="BE20" s="45">
        <f t="shared" si="56"/>
        <v>1.1558591514194461</v>
      </c>
      <c r="BF20" s="7">
        <f t="shared" si="57"/>
        <v>4.9436420563584882E-2</v>
      </c>
      <c r="BG20" s="43">
        <f t="shared" si="58"/>
        <v>5.4449738928588988E-2</v>
      </c>
      <c r="BH20" s="45">
        <f t="shared" si="59"/>
        <v>97.715542949623824</v>
      </c>
      <c r="BI20" s="7">
        <f t="shared" si="60"/>
        <v>-5.8737742911317281E-3</v>
      </c>
      <c r="BJ20" s="43">
        <f t="shared" si="61"/>
        <v>-0.57735026918962584</v>
      </c>
      <c r="BK20" s="117">
        <f t="shared" si="0"/>
        <v>96.53589838486225</v>
      </c>
      <c r="BL20" s="107"/>
      <c r="BM20" s="118">
        <f t="shared" si="62"/>
        <v>3</v>
      </c>
      <c r="BN20" s="45">
        <f t="shared" si="63"/>
        <v>5.0510531614709198</v>
      </c>
      <c r="BO20" s="7">
        <f t="shared" si="64"/>
        <v>0.6004955788122659</v>
      </c>
      <c r="BP20" s="45">
        <f t="shared" si="65"/>
        <v>1.8951224432996605</v>
      </c>
      <c r="BS20" s="40">
        <f t="shared" si="26"/>
        <v>3</v>
      </c>
      <c r="BT20" s="124">
        <f t="shared" ca="1" si="27"/>
        <v>1.1535584182483833</v>
      </c>
      <c r="BU20" s="7">
        <f t="shared" ca="1" si="66"/>
        <v>9.7529495886492318E-2</v>
      </c>
      <c r="BV20" s="43">
        <f t="shared" ca="1" si="28"/>
        <v>0.10250838034791171</v>
      </c>
      <c r="BW20" s="44">
        <f t="shared" ca="1" si="29"/>
        <v>0.23764747943246189</v>
      </c>
      <c r="BX20" s="44">
        <f t="shared" ca="1" si="30"/>
        <v>0.46383592363941495</v>
      </c>
      <c r="BY20" s="107"/>
      <c r="BZ20" s="40">
        <f t="shared" si="31"/>
        <v>3</v>
      </c>
      <c r="CA20" s="124">
        <f t="shared" ca="1" si="32"/>
        <v>1.1344824807956604</v>
      </c>
      <c r="CB20" s="7">
        <f t="shared" ca="1" si="67"/>
        <v>0.16882373971623085</v>
      </c>
      <c r="CC20" s="43">
        <f t="shared" ca="1" si="33"/>
        <v>0.16386352239643076</v>
      </c>
      <c r="CD20" s="44">
        <f t="shared" ca="1" si="34"/>
        <v>0.23764747943246189</v>
      </c>
      <c r="CE20" s="44">
        <f t="shared" ca="1" si="35"/>
        <v>0.54173877820428906</v>
      </c>
      <c r="CF20" s="107"/>
      <c r="CG20" s="40">
        <f t="shared" si="36"/>
        <v>3</v>
      </c>
      <c r="CH20" s="45">
        <f t="shared" ca="1" si="37"/>
        <v>1.3035472839524347</v>
      </c>
      <c r="CI20" s="7">
        <f t="shared" ca="1" si="68"/>
        <v>0.21650646901138992</v>
      </c>
      <c r="CJ20" s="43">
        <f t="shared" ca="1" si="69"/>
        <v>0.23199746719578437</v>
      </c>
      <c r="CK20" s="43">
        <f t="shared" ca="1" si="1"/>
        <v>0.21882373971623095</v>
      </c>
      <c r="CL20" s="3">
        <f t="shared" ca="1" si="2"/>
        <v>101.18823739716231</v>
      </c>
      <c r="CM20" s="44">
        <f t="shared" ca="1" si="3"/>
        <v>0.23764747943246189</v>
      </c>
      <c r="CO20" s="40">
        <v>3</v>
      </c>
      <c r="CP20" s="45">
        <v>1.3747616627145547</v>
      </c>
      <c r="CQ20" s="7">
        <v>-7.8025599600632059E-2</v>
      </c>
      <c r="CR20" s="43">
        <v>-0.116344448386854</v>
      </c>
      <c r="CS20" s="43">
        <v>-7.9228541372693001E-2</v>
      </c>
      <c r="CT20" s="3">
        <v>98.20771458627307</v>
      </c>
      <c r="CU20" s="44">
        <v>-0.35845708274538601</v>
      </c>
      <c r="CW20" s="40">
        <v>3</v>
      </c>
      <c r="CX20" s="45">
        <v>1.3812856536510216</v>
      </c>
      <c r="CY20" s="7">
        <v>9.5835893433865893E-2</v>
      </c>
      <c r="CZ20" s="43">
        <v>0.12079978899962547</v>
      </c>
      <c r="DA20" s="43">
        <v>9.7059676771707043E-2</v>
      </c>
      <c r="DB20" s="3">
        <v>99.970596767717069</v>
      </c>
      <c r="DC20" s="44">
        <v>-1.470161614146483E-2</v>
      </c>
    </row>
    <row r="21" spans="2:108" ht="15.9" customHeight="1" x14ac:dyDescent="0.65">
      <c r="B21" s="3">
        <v>4</v>
      </c>
      <c r="C21" s="45">
        <f t="shared" si="38"/>
        <v>5</v>
      </c>
      <c r="D21" s="119">
        <f t="shared" si="4"/>
        <v>0.25</v>
      </c>
      <c r="E21" s="120">
        <f t="shared" si="5"/>
        <v>1</v>
      </c>
      <c r="F21" s="107"/>
      <c r="G21" s="107"/>
      <c r="H21" s="3">
        <f t="shared" si="39"/>
        <v>4</v>
      </c>
      <c r="I21" s="45">
        <f t="shared" si="6"/>
        <v>1.2155062500000002</v>
      </c>
      <c r="J21" s="119">
        <f t="shared" si="40"/>
        <v>5.0000000000000086E-2</v>
      </c>
      <c r="K21" s="43">
        <f t="shared" si="7"/>
        <v>5.7881250000000009E-2</v>
      </c>
      <c r="L21" s="107"/>
      <c r="M21" s="109">
        <f t="shared" si="8"/>
        <v>4</v>
      </c>
      <c r="N21" s="45">
        <f t="shared" si="9"/>
        <v>1.2130153273484814</v>
      </c>
      <c r="O21" s="7">
        <f t="shared" si="10"/>
        <v>4.9422055539548898E-2</v>
      </c>
      <c r="P21" s="43">
        <f t="shared" si="11"/>
        <v>5.7126406446373297E-2</v>
      </c>
      <c r="Q21" s="107"/>
      <c r="R21" s="109">
        <f t="shared" si="12"/>
        <v>4</v>
      </c>
      <c r="S21" s="109"/>
      <c r="T21" s="41"/>
      <c r="U21" s="41"/>
      <c r="V21" s="43">
        <f t="shared" si="13"/>
        <v>1.457942251605221</v>
      </c>
      <c r="W21" s="7">
        <f t="shared" si="14"/>
        <v>9.8672997101547602E-2</v>
      </c>
      <c r="X21" s="43"/>
      <c r="Y21" s="7"/>
      <c r="Z21" s="121">
        <f t="shared" si="15"/>
        <v>0.13093935315274621</v>
      </c>
      <c r="AA21" s="121"/>
      <c r="AB21" s="107"/>
      <c r="AC21" s="3">
        <f t="shared" si="41"/>
        <v>4</v>
      </c>
      <c r="AD21" s="45">
        <f t="shared" si="16"/>
        <v>1.2142598313889239</v>
      </c>
      <c r="AE21" s="7">
        <f t="shared" si="17"/>
        <v>4.9710810868379939E-2</v>
      </c>
      <c r="AF21" s="43">
        <f t="shared" si="18"/>
        <v>5.7503304908626193E-2</v>
      </c>
      <c r="AG21" s="107"/>
      <c r="AH21" s="3">
        <f t="shared" si="42"/>
        <v>4</v>
      </c>
      <c r="AI21" s="122">
        <f t="shared" si="43"/>
        <v>1.0216963306294742</v>
      </c>
      <c r="AJ21" s="123">
        <f t="shared" si="19"/>
        <v>8.2298536702980866E-3</v>
      </c>
      <c r="AK21" s="114">
        <f t="shared" si="44"/>
        <v>8.3397761591284397E-3</v>
      </c>
      <c r="AL21" s="115">
        <f t="shared" si="45"/>
        <v>1.2130153273484814</v>
      </c>
      <c r="AM21" s="123">
        <f t="shared" si="70"/>
        <v>4.9422055539548898E-2</v>
      </c>
      <c r="AN21" s="116">
        <f t="shared" si="20"/>
        <v>5.7126406446373297E-2</v>
      </c>
      <c r="AO21" s="122">
        <f t="shared" si="46"/>
        <v>1.2130153273484814</v>
      </c>
      <c r="AP21" s="123">
        <f t="shared" si="47"/>
        <v>4.9422055539548898E-2</v>
      </c>
      <c r="AQ21" s="116">
        <f t="shared" si="48"/>
        <v>5.7126406446373297E-2</v>
      </c>
      <c r="AS21" s="3">
        <f t="shared" si="49"/>
        <v>4</v>
      </c>
      <c r="AT21" s="122">
        <f t="shared" si="50"/>
        <v>1.210532048408236</v>
      </c>
      <c r="AU21" s="123">
        <f t="shared" si="21"/>
        <v>4.8845843690290096E-2</v>
      </c>
      <c r="AV21" s="114">
        <f t="shared" si="51"/>
        <v>5.6375738698255656E-2</v>
      </c>
      <c r="AW21" s="115">
        <f t="shared" si="22"/>
        <v>50</v>
      </c>
      <c r="AX21" s="123">
        <f t="shared" si="71"/>
        <v>0</v>
      </c>
      <c r="AY21" s="116">
        <f t="shared" si="23"/>
        <v>1.25</v>
      </c>
      <c r="AZ21" s="122">
        <f t="shared" si="52"/>
        <v>1.2130153273484814</v>
      </c>
      <c r="BA21" s="123">
        <f t="shared" si="53"/>
        <v>4.9422055539548898E-2</v>
      </c>
      <c r="BB21" s="116">
        <f t="shared" si="54"/>
        <v>5.7126406446373297E-2</v>
      </c>
      <c r="BC21" s="107"/>
      <c r="BD21" s="3">
        <f t="shared" si="55"/>
        <v>4</v>
      </c>
      <c r="BE21" s="45">
        <f t="shared" si="56"/>
        <v>1.2129649707317696</v>
      </c>
      <c r="BF21" s="7">
        <f t="shared" si="57"/>
        <v>4.9405517309089986E-2</v>
      </c>
      <c r="BG21" s="43">
        <f t="shared" si="58"/>
        <v>5.7105819312323489E-2</v>
      </c>
      <c r="BH21" s="45">
        <f t="shared" si="59"/>
        <v>97.215542949623824</v>
      </c>
      <c r="BI21" s="7">
        <f t="shared" si="60"/>
        <v>-5.116893228109775E-3</v>
      </c>
      <c r="BJ21" s="43">
        <f t="shared" si="61"/>
        <v>-0.5</v>
      </c>
      <c r="BK21" s="117">
        <f t="shared" si="0"/>
        <v>96</v>
      </c>
      <c r="BL21" s="107"/>
      <c r="BM21" s="118">
        <f t="shared" si="62"/>
        <v>4</v>
      </c>
      <c r="BN21" s="45">
        <f t="shared" si="63"/>
        <v>7.6100025224140193</v>
      </c>
      <c r="BO21" s="7">
        <f t="shared" si="64"/>
        <v>0.50661699236558944</v>
      </c>
      <c r="BP21" s="45">
        <f t="shared" si="65"/>
        <v>2.5589493609431</v>
      </c>
      <c r="BQ21" s="45">
        <f t="shared" ref="BQ21" ca="1" si="72">BQ20+BT21*$N$14</f>
        <v>1.2358418889441432</v>
      </c>
      <c r="BS21" s="40">
        <f t="shared" si="26"/>
        <v>4</v>
      </c>
      <c r="BT21" s="124">
        <f t="shared" ca="1" si="27"/>
        <v>1.2358418889441432</v>
      </c>
      <c r="BU21" s="7">
        <f t="shared" ca="1" si="66"/>
        <v>7.1330128924638983E-2</v>
      </c>
      <c r="BV21" s="43">
        <f t="shared" ca="1" si="28"/>
        <v>8.228347069575985E-2</v>
      </c>
      <c r="BW21" s="44">
        <f t="shared" ca="1" si="29"/>
        <v>0.10665064462319511</v>
      </c>
      <c r="BX21" s="44">
        <f t="shared" ca="1" si="30"/>
        <v>0.15438786113224556</v>
      </c>
      <c r="BY21" s="107"/>
      <c r="BZ21" s="40">
        <f t="shared" si="31"/>
        <v>4</v>
      </c>
      <c r="CA21" s="124">
        <f t="shared" ca="1" si="32"/>
        <v>1.2517032487807327</v>
      </c>
      <c r="CB21" s="7">
        <f t="shared" ca="1" si="67"/>
        <v>0.10332532231159748</v>
      </c>
      <c r="CC21" s="43">
        <f t="shared" ca="1" si="33"/>
        <v>0.11722076798507239</v>
      </c>
      <c r="CD21" s="44">
        <f t="shared" ca="1" si="34"/>
        <v>0.10665064462319511</v>
      </c>
      <c r="CE21" s="44">
        <f t="shared" ca="1" si="35"/>
        <v>0.74329020483854535</v>
      </c>
      <c r="CF21" s="107"/>
      <c r="CG21" s="40">
        <f t="shared" si="36"/>
        <v>4</v>
      </c>
      <c r="CH21" s="45">
        <f t="shared" ca="1" si="37"/>
        <v>1.5008225525372589</v>
      </c>
      <c r="CI21" s="7">
        <f t="shared" ca="1" si="68"/>
        <v>0.15133725566645626</v>
      </c>
      <c r="CJ21" s="43">
        <f t="shared" ca="1" si="69"/>
        <v>0.19727526858482433</v>
      </c>
      <c r="CK21" s="43">
        <f t="shared" ca="1" si="1"/>
        <v>0.15332532231159757</v>
      </c>
      <c r="CL21" s="3">
        <f t="shared" ca="1" si="2"/>
        <v>100.53325322311598</v>
      </c>
      <c r="CM21" s="44">
        <f t="shared" ca="1" si="3"/>
        <v>0.10665064462319511</v>
      </c>
      <c r="CO21" s="40">
        <v>4</v>
      </c>
      <c r="CP21" s="45">
        <v>1.4809773112719029</v>
      </c>
      <c r="CQ21" s="7">
        <v>7.7261136557749688E-2</v>
      </c>
      <c r="CR21" s="43">
        <v>0.10621564855734816</v>
      </c>
      <c r="CS21" s="43">
        <v>7.8340469076612559E-2</v>
      </c>
      <c r="CT21" s="3">
        <v>99.783404690766119</v>
      </c>
      <c r="CU21" s="44">
        <v>-4.3319061846774899E-2</v>
      </c>
      <c r="CW21" s="40">
        <v>4</v>
      </c>
      <c r="CX21" s="45">
        <v>1.314457356883419</v>
      </c>
      <c r="CY21" s="7">
        <v>-4.8381228452609851E-2</v>
      </c>
      <c r="CZ21" s="43">
        <v>-6.6828296767602602E-2</v>
      </c>
      <c r="DA21" s="43">
        <v>-4.9069271878675463E-2</v>
      </c>
      <c r="DB21" s="3">
        <v>98.509307281213239</v>
      </c>
      <c r="DC21" s="44">
        <v>-0.74534635939337734</v>
      </c>
    </row>
    <row r="22" spans="2:108" ht="15.9" customHeight="1" x14ac:dyDescent="0.65">
      <c r="B22" s="3">
        <v>5</v>
      </c>
      <c r="C22" s="45">
        <f t="shared" si="38"/>
        <v>6</v>
      </c>
      <c r="D22" s="119">
        <f t="shared" si="4"/>
        <v>0.2</v>
      </c>
      <c r="E22" s="120">
        <f t="shared" si="5"/>
        <v>1</v>
      </c>
      <c r="F22" s="107"/>
      <c r="G22" s="107"/>
      <c r="H22" s="3">
        <f t="shared" si="39"/>
        <v>5</v>
      </c>
      <c r="I22" s="45">
        <f t="shared" si="6"/>
        <v>1.2762815625000004</v>
      </c>
      <c r="J22" s="119">
        <f t="shared" si="40"/>
        <v>5.0000000000000093E-2</v>
      </c>
      <c r="K22" s="43">
        <f t="shared" si="7"/>
        <v>6.0775312500000012E-2</v>
      </c>
      <c r="L22" s="107"/>
      <c r="M22" s="109">
        <f t="shared" si="8"/>
        <v>5</v>
      </c>
      <c r="N22" s="45">
        <f t="shared" si="9"/>
        <v>1.2729303906237144</v>
      </c>
      <c r="O22" s="7">
        <f t="shared" si="10"/>
        <v>4.9393492336325839E-2</v>
      </c>
      <c r="P22" s="43">
        <f t="shared" si="11"/>
        <v>5.9915063275232903E-2</v>
      </c>
      <c r="Q22" s="107"/>
      <c r="R22" s="109">
        <f t="shared" si="12"/>
        <v>5</v>
      </c>
      <c r="S22" s="109"/>
      <c r="T22" s="41"/>
      <c r="U22" s="41"/>
      <c r="V22" s="43">
        <f t="shared" si="13"/>
        <v>1.6016108811567273</v>
      </c>
      <c r="W22" s="7">
        <f t="shared" si="14"/>
        <v>9.8542057748394779E-2</v>
      </c>
      <c r="X22" s="43"/>
      <c r="Y22" s="7"/>
      <c r="Z22" s="121">
        <f t="shared" si="15"/>
        <v>0.14366862955150639</v>
      </c>
      <c r="AA22" s="121"/>
      <c r="AB22" s="107"/>
      <c r="AC22" s="3">
        <f t="shared" si="41"/>
        <v>5</v>
      </c>
      <c r="AD22" s="45">
        <f t="shared" si="16"/>
        <v>1.2746042162238389</v>
      </c>
      <c r="AE22" s="7">
        <f t="shared" si="17"/>
        <v>4.9696435042152744E-2</v>
      </c>
      <c r="AF22" s="43">
        <f t="shared" si="18"/>
        <v>6.0344384834915034E-2</v>
      </c>
      <c r="AG22" s="107"/>
      <c r="AH22" s="3">
        <f t="shared" si="42"/>
        <v>5</v>
      </c>
      <c r="AI22" s="122">
        <f t="shared" si="43"/>
        <v>1.0317787718656948</v>
      </c>
      <c r="AJ22" s="123">
        <f t="shared" si="19"/>
        <v>9.8683345862745093E-3</v>
      </c>
      <c r="AK22" s="114">
        <f t="shared" si="44"/>
        <v>1.0082441236220669E-2</v>
      </c>
      <c r="AL22" s="115">
        <f t="shared" si="45"/>
        <v>1.2729303906237144</v>
      </c>
      <c r="AM22" s="123">
        <f t="shared" si="70"/>
        <v>4.9393492336325839E-2</v>
      </c>
      <c r="AN22" s="116">
        <f t="shared" si="20"/>
        <v>5.9915063275232903E-2</v>
      </c>
      <c r="AO22" s="122">
        <f t="shared" si="46"/>
        <v>1.2729303906237144</v>
      </c>
      <c r="AP22" s="123">
        <f t="shared" si="47"/>
        <v>4.9393492336325839E-2</v>
      </c>
      <c r="AQ22" s="116">
        <f t="shared" si="48"/>
        <v>5.9915063275232903E-2</v>
      </c>
      <c r="AS22" s="3">
        <f t="shared" si="49"/>
        <v>5</v>
      </c>
      <c r="AT22" s="122">
        <f t="shared" si="50"/>
        <v>1.2695932629884243</v>
      </c>
      <c r="AU22" s="123">
        <f t="shared" si="21"/>
        <v>4.8789467951591725E-2</v>
      </c>
      <c r="AV22" s="114">
        <f t="shared" si="51"/>
        <v>5.9061214580188363E-2</v>
      </c>
      <c r="AW22" s="115">
        <f t="shared" si="22"/>
        <v>50</v>
      </c>
      <c r="AX22" s="123">
        <f t="shared" si="71"/>
        <v>0</v>
      </c>
      <c r="AY22" s="116">
        <f t="shared" si="23"/>
        <v>1.25</v>
      </c>
      <c r="AZ22" s="122">
        <f t="shared" si="52"/>
        <v>1.2729303906237144</v>
      </c>
      <c r="BA22" s="123">
        <f t="shared" si="53"/>
        <v>4.9393492336325839E-2</v>
      </c>
      <c r="BB22" s="116">
        <f t="shared" si="54"/>
        <v>5.9915063275232903E-2</v>
      </c>
      <c r="BC22" s="107"/>
      <c r="BD22" s="3">
        <f t="shared" si="55"/>
        <v>5</v>
      </c>
      <c r="BE22" s="45">
        <f t="shared" si="56"/>
        <v>1.2728530097917439</v>
      </c>
      <c r="BF22" s="7">
        <f t="shared" si="57"/>
        <v>4.937326345363828E-2</v>
      </c>
      <c r="BG22" s="43">
        <f t="shared" si="58"/>
        <v>5.9888039059974411E-2</v>
      </c>
      <c r="BH22" s="45">
        <f t="shared" si="59"/>
        <v>96.768329354123864</v>
      </c>
      <c r="BI22" s="7">
        <f t="shared" si="60"/>
        <v>-4.6002273086280243E-3</v>
      </c>
      <c r="BJ22" s="43">
        <f t="shared" si="61"/>
        <v>-0.44721359549995793</v>
      </c>
      <c r="BK22" s="117">
        <f t="shared" si="0"/>
        <v>95.527864045000427</v>
      </c>
      <c r="BL22" s="107"/>
      <c r="BM22" s="118">
        <f t="shared" si="62"/>
        <v>5</v>
      </c>
      <c r="BN22" s="45">
        <f t="shared" si="63"/>
        <v>10.862631232661245</v>
      </c>
      <c r="BO22" s="7">
        <f t="shared" si="64"/>
        <v>0.4274149319487266</v>
      </c>
      <c r="BP22" s="45">
        <f t="shared" si="65"/>
        <v>3.2526287102472264</v>
      </c>
      <c r="BQ22" s="107"/>
      <c r="BR22" s="107"/>
      <c r="BS22" s="40">
        <f t="shared" si="26"/>
        <v>5</v>
      </c>
      <c r="BT22" s="124">
        <f t="shared" ca="1" si="27"/>
        <v>1.3942900591252227</v>
      </c>
      <c r="BU22" s="7">
        <f t="shared" ca="1" si="66"/>
        <v>0.12821071335949921</v>
      </c>
      <c r="BV22" s="43">
        <f t="shared" ca="1" si="28"/>
        <v>0.15844817018107951</v>
      </c>
      <c r="BW22" s="44">
        <f t="shared" ca="1" si="29"/>
        <v>0.3910535667974957</v>
      </c>
      <c r="BX22" s="44">
        <f t="shared" ca="1" si="30"/>
        <v>0.14330039403956729</v>
      </c>
      <c r="BY22" s="107"/>
      <c r="BZ22" s="40">
        <f t="shared" si="31"/>
        <v>5</v>
      </c>
      <c r="CA22" s="124">
        <f t="shared" ca="1" si="32"/>
        <v>1.5590299212236287</v>
      </c>
      <c r="CB22" s="7">
        <f t="shared" ca="1" si="67"/>
        <v>0.24552678339874789</v>
      </c>
      <c r="CC22" s="43">
        <f t="shared" ca="1" si="33"/>
        <v>0.30732667244289597</v>
      </c>
      <c r="CD22" s="44">
        <f t="shared" ca="1" si="34"/>
        <v>0.3910535667974957</v>
      </c>
      <c r="CE22" s="44">
        <f t="shared" ca="1" si="35"/>
        <v>3.3028539221453879E-2</v>
      </c>
      <c r="CF22" s="107"/>
      <c r="CG22" s="40">
        <f t="shared" si="36"/>
        <v>5</v>
      </c>
      <c r="CH22" s="45">
        <f t="shared" ca="1" si="37"/>
        <v>1.9378268259282398</v>
      </c>
      <c r="CI22" s="7">
        <f t="shared" ca="1" si="68"/>
        <v>0.29117651027577557</v>
      </c>
      <c r="CJ22" s="43">
        <f t="shared" ca="1" si="69"/>
        <v>0.43700427339098086</v>
      </c>
      <c r="CK22" s="43">
        <f t="shared" ca="1" si="1"/>
        <v>0.29552678339874783</v>
      </c>
      <c r="CL22" s="3">
        <f t="shared" ca="1" si="2"/>
        <v>101.95526783398748</v>
      </c>
      <c r="CM22" s="44">
        <f t="shared" ca="1" si="3"/>
        <v>0.3910535667974957</v>
      </c>
      <c r="CO22" s="40">
        <v>5</v>
      </c>
      <c r="CP22" s="45">
        <v>2.0943353785043368</v>
      </c>
      <c r="CQ22" s="7">
        <v>0.41415763939399286</v>
      </c>
      <c r="CR22" s="43">
        <v>0.6133580672324338</v>
      </c>
      <c r="CS22" s="43">
        <v>0.42018745316867256</v>
      </c>
      <c r="CT22" s="3">
        <v>103.20187453168673</v>
      </c>
      <c r="CU22" s="44">
        <v>0.64037490633734517</v>
      </c>
      <c r="CW22" s="40">
        <v>5</v>
      </c>
      <c r="CX22" s="45">
        <v>1.3654213640315125</v>
      </c>
      <c r="CY22" s="7">
        <v>3.8771898442509556E-2</v>
      </c>
      <c r="CZ22" s="43">
        <v>5.0964007148093564E-2</v>
      </c>
      <c r="DA22" s="43">
        <v>3.9291523324992354E-2</v>
      </c>
      <c r="DB22" s="3">
        <v>99.392915233249923</v>
      </c>
      <c r="DC22" s="44">
        <v>-0.30354238337503825</v>
      </c>
    </row>
    <row r="23" spans="2:108" ht="15.9" customHeight="1" x14ac:dyDescent="0.65">
      <c r="B23" s="3">
        <v>6</v>
      </c>
      <c r="C23" s="45">
        <f t="shared" si="38"/>
        <v>7</v>
      </c>
      <c r="D23" s="119">
        <f t="shared" si="4"/>
        <v>0.16666666666666666</v>
      </c>
      <c r="E23" s="120">
        <f t="shared" si="5"/>
        <v>1</v>
      </c>
      <c r="F23" s="107"/>
      <c r="G23" s="107"/>
      <c r="H23" s="3">
        <f t="shared" si="39"/>
        <v>6</v>
      </c>
      <c r="I23" s="45">
        <f t="shared" si="6"/>
        <v>1.3400956406250004</v>
      </c>
      <c r="J23" s="119">
        <f t="shared" si="40"/>
        <v>5.0000000000000037E-2</v>
      </c>
      <c r="K23" s="43">
        <f t="shared" si="7"/>
        <v>6.3814078125000021E-2</v>
      </c>
      <c r="L23" s="107"/>
      <c r="M23" s="109">
        <f t="shared" si="8"/>
        <v>6</v>
      </c>
      <c r="N23" s="45">
        <f t="shared" si="9"/>
        <v>1.3357667342652133</v>
      </c>
      <c r="O23" s="7">
        <f t="shared" si="10"/>
        <v>4.9363534804688088E-2</v>
      </c>
      <c r="P23" s="43">
        <f t="shared" si="11"/>
        <v>6.2836343641498996E-2</v>
      </c>
      <c r="Q23" s="107"/>
      <c r="R23" s="109">
        <f t="shared" si="12"/>
        <v>6</v>
      </c>
      <c r="S23" s="109"/>
      <c r="T23" s="41"/>
      <c r="U23" s="41"/>
      <c r="V23" s="43">
        <f t="shared" si="13"/>
        <v>1.7592068118577604</v>
      </c>
      <c r="W23" s="7">
        <f t="shared" si="14"/>
        <v>9.8398389118843244E-2</v>
      </c>
      <c r="X23" s="43"/>
      <c r="Y23" s="7"/>
      <c r="Z23" s="121">
        <f t="shared" si="15"/>
        <v>0.15759593070103314</v>
      </c>
      <c r="AA23" s="121"/>
      <c r="AB23" s="107"/>
      <c r="AC23" s="3">
        <f t="shared" si="41"/>
        <v>6</v>
      </c>
      <c r="AD23" s="45">
        <f t="shared" si="16"/>
        <v>1.3379282730580269</v>
      </c>
      <c r="AE23" s="7">
        <f t="shared" si="17"/>
        <v>4.9681348945943969E-2</v>
      </c>
      <c r="AF23" s="43">
        <f t="shared" si="18"/>
        <v>6.3324056834188056E-2</v>
      </c>
      <c r="AG23" s="107"/>
      <c r="AH23" s="3">
        <f t="shared" si="42"/>
        <v>6</v>
      </c>
      <c r="AI23" s="122">
        <f t="shared" si="43"/>
        <v>1.0435191573110272</v>
      </c>
      <c r="AJ23" s="123">
        <f t="shared" si="19"/>
        <v>1.137878173642114E-2</v>
      </c>
      <c r="AK23" s="114">
        <f t="shared" si="44"/>
        <v>1.1740385445332407E-2</v>
      </c>
      <c r="AL23" s="115">
        <f t="shared" si="45"/>
        <v>1.3357667342652133</v>
      </c>
      <c r="AM23" s="123">
        <f t="shared" si="70"/>
        <v>4.9363534804688088E-2</v>
      </c>
      <c r="AN23" s="116">
        <f t="shared" si="20"/>
        <v>6.2836343641498996E-2</v>
      </c>
      <c r="AO23" s="122">
        <f t="shared" si="46"/>
        <v>1.3357667342652133</v>
      </c>
      <c r="AP23" s="123">
        <f t="shared" si="47"/>
        <v>4.9363534804688088E-2</v>
      </c>
      <c r="AQ23" s="116">
        <f t="shared" si="48"/>
        <v>6.2836343641498996E-2</v>
      </c>
      <c r="AS23" s="3">
        <f t="shared" si="49"/>
        <v>6</v>
      </c>
      <c r="AT23" s="122">
        <f t="shared" si="50"/>
        <v>1.33146105908442</v>
      </c>
      <c r="AU23" s="123">
        <f t="shared" si="21"/>
        <v>4.8730406737011622E-2</v>
      </c>
      <c r="AV23" s="114">
        <f t="shared" si="51"/>
        <v>6.1867796095995624E-2</v>
      </c>
      <c r="AW23" s="115">
        <f t="shared" si="22"/>
        <v>50</v>
      </c>
      <c r="AX23" s="123">
        <f t="shared" si="71"/>
        <v>0</v>
      </c>
      <c r="AY23" s="116">
        <f t="shared" si="23"/>
        <v>1.25</v>
      </c>
      <c r="AZ23" s="122">
        <f t="shared" si="52"/>
        <v>1.3357667342652133</v>
      </c>
      <c r="BA23" s="123">
        <f t="shared" si="53"/>
        <v>4.9363534804688088E-2</v>
      </c>
      <c r="BB23" s="116">
        <f t="shared" si="54"/>
        <v>6.2836343641498996E-2</v>
      </c>
      <c r="BC23" s="107"/>
      <c r="BD23" s="3">
        <f t="shared" si="55"/>
        <v>6</v>
      </c>
      <c r="BE23" s="45">
        <f t="shared" si="56"/>
        <v>1.3356549829143902</v>
      </c>
      <c r="BF23" s="7">
        <f t="shared" si="57"/>
        <v>4.9339533032900326E-2</v>
      </c>
      <c r="BG23" s="43">
        <f t="shared" si="58"/>
        <v>6.2801973122646446E-2</v>
      </c>
      <c r="BH23" s="45">
        <f t="shared" si="59"/>
        <v>96.360081063660004</v>
      </c>
      <c r="BI23" s="7">
        <f t="shared" si="60"/>
        <v>-4.2188213146666436E-3</v>
      </c>
      <c r="BJ23" s="43">
        <f t="shared" si="61"/>
        <v>-0.40824829046386307</v>
      </c>
      <c r="BK23" s="117">
        <f t="shared" si="0"/>
        <v>95.101020514433642</v>
      </c>
      <c r="BL23" s="107"/>
      <c r="BM23" s="118">
        <f t="shared" si="62"/>
        <v>6</v>
      </c>
      <c r="BN23" s="45">
        <f t="shared" si="63"/>
        <v>14.779641092124939</v>
      </c>
      <c r="BO23" s="7">
        <f t="shared" si="64"/>
        <v>0.3605949401730783</v>
      </c>
      <c r="BP23" s="45">
        <f t="shared" si="65"/>
        <v>3.9170098594636937</v>
      </c>
      <c r="BQ23" s="107"/>
      <c r="BR23" s="107"/>
      <c r="BS23" s="40">
        <f t="shared" si="26"/>
        <v>6</v>
      </c>
      <c r="BT23" s="124">
        <f t="shared" ca="1" si="27"/>
        <v>1.6024024083025288</v>
      </c>
      <c r="BU23" s="7">
        <f t="shared" ca="1" si="66"/>
        <v>0.14926044105046241</v>
      </c>
      <c r="BV23" s="43">
        <f t="shared" ca="1" si="28"/>
        <v>0.20811234917730595</v>
      </c>
      <c r="BW23" s="44">
        <f t="shared" ca="1" si="29"/>
        <v>0.49630220525231161</v>
      </c>
      <c r="BX23" s="44">
        <f t="shared" ca="1" si="30"/>
        <v>0.80997619383510799</v>
      </c>
      <c r="BY23" s="107"/>
      <c r="BZ23" s="40">
        <f t="shared" si="31"/>
        <v>6</v>
      </c>
      <c r="CA23" s="124">
        <f t="shared" ca="1" si="32"/>
        <v>2.0238564112636226</v>
      </c>
      <c r="CB23" s="7">
        <f t="shared" ca="1" si="67"/>
        <v>0.29815110262615591</v>
      </c>
      <c r="CC23" s="43">
        <f t="shared" ca="1" si="33"/>
        <v>0.46482649003999377</v>
      </c>
      <c r="CD23" s="44">
        <f t="shared" ca="1" si="34"/>
        <v>0.49630220525231161</v>
      </c>
      <c r="CE23" s="44">
        <f t="shared" ca="1" si="35"/>
        <v>0.83399675099563098</v>
      </c>
      <c r="CF23" s="107"/>
      <c r="CG23" s="40">
        <f t="shared" si="36"/>
        <v>6</v>
      </c>
      <c r="CH23" s="45">
        <f t="shared" ca="1" si="37"/>
        <v>2.5997262655447599</v>
      </c>
      <c r="CI23" s="7">
        <f t="shared" ca="1" si="68"/>
        <v>0.34156790006220661</v>
      </c>
      <c r="CJ23" s="43">
        <f t="shared" ca="1" si="69"/>
        <v>0.6618994396165202</v>
      </c>
      <c r="CK23" s="43">
        <f t="shared" ca="1" si="1"/>
        <v>0.34815110262615578</v>
      </c>
      <c r="CL23" s="3">
        <f t="shared" ca="1" si="2"/>
        <v>102.48151102626156</v>
      </c>
      <c r="CM23" s="44">
        <f t="shared" ca="1" si="3"/>
        <v>0.49630220525231161</v>
      </c>
      <c r="CO23" s="40">
        <v>6</v>
      </c>
      <c r="CP23" s="45">
        <v>4.4312456141186507</v>
      </c>
      <c r="CQ23" s="7">
        <v>1.1158242655878787</v>
      </c>
      <c r="CR23" s="43">
        <v>2.3369102356143139</v>
      </c>
      <c r="CS23" s="43">
        <v>1.1374064237650041</v>
      </c>
      <c r="CT23" s="3">
        <v>110.37406423765005</v>
      </c>
      <c r="CU23" s="44">
        <v>2.0748128475300081</v>
      </c>
      <c r="CV23" s="44"/>
      <c r="CW23" s="40">
        <v>6</v>
      </c>
      <c r="CX23" s="45">
        <v>1.4949054017479917</v>
      </c>
      <c r="CY23" s="7">
        <v>9.4830827411523391E-2</v>
      </c>
      <c r="CZ23" s="43">
        <v>0.12948403771647921</v>
      </c>
      <c r="DA23" s="43">
        <v>9.6144105960863119E-2</v>
      </c>
      <c r="DB23" s="3">
        <v>99.961441059608632</v>
      </c>
      <c r="DC23" s="44">
        <v>-1.9279470195684465E-2</v>
      </c>
      <c r="DD23" s="44"/>
    </row>
    <row r="24" spans="2:108" ht="15.9" customHeight="1" x14ac:dyDescent="0.65">
      <c r="B24" s="3">
        <v>7</v>
      </c>
      <c r="C24" s="45">
        <f t="shared" si="38"/>
        <v>8</v>
      </c>
      <c r="D24" s="119">
        <f t="shared" si="4"/>
        <v>0.14285714285714285</v>
      </c>
      <c r="E24" s="120">
        <f t="shared" si="5"/>
        <v>1</v>
      </c>
      <c r="F24" s="107"/>
      <c r="G24" s="107"/>
      <c r="H24" s="3">
        <f t="shared" si="39"/>
        <v>7</v>
      </c>
      <c r="I24" s="45">
        <f t="shared" si="6"/>
        <v>1.4071004226562505</v>
      </c>
      <c r="J24" s="119">
        <f t="shared" si="40"/>
        <v>5.0000000000000017E-2</v>
      </c>
      <c r="K24" s="43">
        <f t="shared" si="7"/>
        <v>6.7004782031250029E-2</v>
      </c>
      <c r="L24" s="107"/>
      <c r="M24" s="109">
        <f t="shared" si="8"/>
        <v>7</v>
      </c>
      <c r="N24" s="45">
        <f t="shared" si="9"/>
        <v>1.4016629345942893</v>
      </c>
      <c r="O24" s="7">
        <f t="shared" si="10"/>
        <v>4.9332116632867441E-2</v>
      </c>
      <c r="P24" s="43">
        <f t="shared" si="11"/>
        <v>6.5896200329075894E-2</v>
      </c>
      <c r="Q24" s="107"/>
      <c r="R24" s="109">
        <f t="shared" si="12"/>
        <v>7</v>
      </c>
      <c r="S24" s="109"/>
      <c r="T24" s="41"/>
      <c r="U24" s="41"/>
      <c r="V24" s="43">
        <f t="shared" si="13"/>
        <v>1.9320326844366498</v>
      </c>
      <c r="W24" s="7">
        <f t="shared" si="14"/>
        <v>9.8240793188142286E-2</v>
      </c>
      <c r="X24" s="43"/>
      <c r="Y24" s="7"/>
      <c r="Z24" s="121">
        <f t="shared" si="15"/>
        <v>0.17282587257888932</v>
      </c>
      <c r="AA24" s="121"/>
      <c r="AB24" s="107"/>
      <c r="AC24" s="3">
        <f t="shared" si="41"/>
        <v>7</v>
      </c>
      <c r="AD24" s="45">
        <f t="shared" si="16"/>
        <v>1.4043771736949662</v>
      </c>
      <c r="AE24" s="7">
        <f t="shared" si="17"/>
        <v>4.966551793173548E-2</v>
      </c>
      <c r="AF24" s="43">
        <f t="shared" si="18"/>
        <v>6.644890063693934E-2</v>
      </c>
      <c r="AG24" s="107"/>
      <c r="AH24" s="3">
        <f t="shared" si="42"/>
        <v>7</v>
      </c>
      <c r="AI24" s="122">
        <f t="shared" si="43"/>
        <v>1.0568508179921663</v>
      </c>
      <c r="AJ24" s="123">
        <f t="shared" si="19"/>
        <v>1.2775674109800296E-2</v>
      </c>
      <c r="AK24" s="114">
        <f t="shared" si="44"/>
        <v>1.3331660681139215E-2</v>
      </c>
      <c r="AL24" s="115">
        <f t="shared" si="45"/>
        <v>1.4016629345942893</v>
      </c>
      <c r="AM24" s="123">
        <f t="shared" si="70"/>
        <v>4.9332116632867441E-2</v>
      </c>
      <c r="AN24" s="116">
        <f t="shared" si="20"/>
        <v>6.5896200329075894E-2</v>
      </c>
      <c r="AO24" s="122">
        <f t="shared" si="46"/>
        <v>1.4016629345942893</v>
      </c>
      <c r="AP24" s="123">
        <f t="shared" si="47"/>
        <v>4.9332116632867441E-2</v>
      </c>
      <c r="AQ24" s="116">
        <f t="shared" si="48"/>
        <v>6.5896200329075894E-2</v>
      </c>
      <c r="AS24" s="3">
        <f t="shared" si="49"/>
        <v>7</v>
      </c>
      <c r="AT24" s="122">
        <f t="shared" si="50"/>
        <v>1.3962613234867829</v>
      </c>
      <c r="AU24" s="123">
        <f t="shared" si="21"/>
        <v>4.8668538940915627E-2</v>
      </c>
      <c r="AV24" s="114">
        <f t="shared" si="51"/>
        <v>6.4800264402362792E-2</v>
      </c>
      <c r="AW24" s="115">
        <f t="shared" si="22"/>
        <v>50</v>
      </c>
      <c r="AX24" s="123">
        <f t="shared" si="71"/>
        <v>0</v>
      </c>
      <c r="AY24" s="116">
        <f t="shared" si="23"/>
        <v>1.25</v>
      </c>
      <c r="AZ24" s="122">
        <f t="shared" si="52"/>
        <v>1.4016629345942893</v>
      </c>
      <c r="BA24" s="123">
        <f t="shared" si="53"/>
        <v>4.9332116632867441E-2</v>
      </c>
      <c r="BB24" s="116">
        <f t="shared" si="54"/>
        <v>6.5896200329075894E-2</v>
      </c>
      <c r="BC24" s="107"/>
      <c r="BD24" s="3">
        <f t="shared" si="55"/>
        <v>7</v>
      </c>
      <c r="BE24" s="45">
        <f t="shared" si="56"/>
        <v>1.4015084056935156</v>
      </c>
      <c r="BF24" s="7">
        <f t="shared" si="57"/>
        <v>4.9304216748724809E-2</v>
      </c>
      <c r="BG24" s="43">
        <f t="shared" si="58"/>
        <v>6.5853422779125398E-2</v>
      </c>
      <c r="BH24" s="45">
        <f t="shared" si="59"/>
        <v>95.982116590650776</v>
      </c>
      <c r="BI24" s="7">
        <f t="shared" si="60"/>
        <v>-3.9224175492289957E-3</v>
      </c>
      <c r="BJ24" s="43">
        <f t="shared" si="61"/>
        <v>-0.3779644730092272</v>
      </c>
      <c r="BK24" s="117">
        <f t="shared" si="0"/>
        <v>94.708497377870813</v>
      </c>
      <c r="BL24" s="107"/>
      <c r="BM24" s="118">
        <f t="shared" si="62"/>
        <v>7</v>
      </c>
      <c r="BN24" s="45">
        <f t="shared" si="63"/>
        <v>19.27592218762339</v>
      </c>
      <c r="BO24" s="7">
        <f t="shared" si="64"/>
        <v>0.30422126406670408</v>
      </c>
      <c r="BP24" s="45">
        <f t="shared" si="65"/>
        <v>4.4962810954984507</v>
      </c>
      <c r="BQ24" s="107"/>
      <c r="BR24" s="107"/>
      <c r="BS24" s="40">
        <f t="shared" si="26"/>
        <v>7</v>
      </c>
      <c r="BT24" s="124">
        <f t="shared" ca="1" si="27"/>
        <v>1.5698856217181909</v>
      </c>
      <c r="BU24" s="7">
        <f t="shared" ca="1" si="66"/>
        <v>-2.0292522287696665E-2</v>
      </c>
      <c r="BV24" s="43">
        <f t="shared" ca="1" si="28"/>
        <v>-3.2516786584337862E-2</v>
      </c>
      <c r="BW24" s="44">
        <f t="shared" ca="1" si="29"/>
        <v>-0.35146261143848329</v>
      </c>
      <c r="BX24" s="44">
        <f t="shared" ca="1" si="30"/>
        <v>0.7002312872496459</v>
      </c>
      <c r="BY24" s="107"/>
      <c r="BZ24" s="40">
        <f t="shared" si="31"/>
        <v>7</v>
      </c>
      <c r="CA24" s="124">
        <f t="shared" ca="1" si="32"/>
        <v>1.7693943020871887</v>
      </c>
      <c r="CB24" s="7">
        <f t="shared" ca="1" si="67"/>
        <v>-0.12573130571924168</v>
      </c>
      <c r="CC24" s="43">
        <f t="shared" ca="1" si="33"/>
        <v>-0.2544621091764338</v>
      </c>
      <c r="CD24" s="44">
        <f t="shared" ca="1" si="34"/>
        <v>-0.35146261143848329</v>
      </c>
      <c r="CE24" s="44">
        <f t="shared" ca="1" si="35"/>
        <v>0.44327006813096881</v>
      </c>
      <c r="CF24" s="107"/>
      <c r="CG24" s="40">
        <f t="shared" si="36"/>
        <v>7</v>
      </c>
      <c r="CH24" s="45">
        <f t="shared" ca="1" si="37"/>
        <v>2.4080555137702846</v>
      </c>
      <c r="CI24" s="7">
        <f t="shared" ca="1" si="68"/>
        <v>-7.3727282104568678E-2</v>
      </c>
      <c r="CJ24" s="43">
        <f t="shared" ca="1" si="69"/>
        <v>-0.19167075177447523</v>
      </c>
      <c r="CK24" s="43">
        <f t="shared" ca="1" si="1"/>
        <v>-7.5731305719241637E-2</v>
      </c>
      <c r="CL24" s="3">
        <f t="shared" ca="1" si="2"/>
        <v>98.24268694280758</v>
      </c>
      <c r="CM24" s="44">
        <f t="shared" ca="1" si="3"/>
        <v>-0.35146261143848329</v>
      </c>
      <c r="CO24" s="40">
        <v>7</v>
      </c>
      <c r="CP24" s="45">
        <v>4.5712736042266569</v>
      </c>
      <c r="CQ24" s="7">
        <v>3.1600141879261849E-2</v>
      </c>
      <c r="CR24" s="43">
        <v>0.14002799010800579</v>
      </c>
      <c r="CS24" s="43">
        <v>3.3075681514143432E-2</v>
      </c>
      <c r="CT24" s="3">
        <v>99.330756815141427</v>
      </c>
      <c r="CU24" s="44">
        <v>-0.13384863697171315</v>
      </c>
      <c r="CV24" s="44"/>
      <c r="CW24" s="40">
        <v>7</v>
      </c>
      <c r="CX24" s="45">
        <v>1.6004564991552586</v>
      </c>
      <c r="CY24" s="7">
        <v>7.0607208512221617E-2</v>
      </c>
      <c r="CZ24" s="43">
        <v>0.10555109740726687</v>
      </c>
      <c r="DA24" s="43">
        <v>7.1681827141847787E-2</v>
      </c>
      <c r="DB24" s="3">
        <v>99.716818271418475</v>
      </c>
      <c r="DC24" s="44">
        <v>-0.14159086429076106</v>
      </c>
      <c r="DD24" s="44"/>
    </row>
    <row r="25" spans="2:108" ht="15.9" customHeight="1" x14ac:dyDescent="0.65">
      <c r="B25" s="3">
        <v>8</v>
      </c>
      <c r="C25" s="45">
        <f t="shared" si="38"/>
        <v>9</v>
      </c>
      <c r="D25" s="119">
        <f t="shared" si="4"/>
        <v>0.125</v>
      </c>
      <c r="E25" s="120">
        <f t="shared" si="5"/>
        <v>1</v>
      </c>
      <c r="F25" s="107"/>
      <c r="G25" s="107"/>
      <c r="H25" s="3">
        <f t="shared" si="39"/>
        <v>8</v>
      </c>
      <c r="I25" s="45">
        <f t="shared" si="6"/>
        <v>1.477455443789063</v>
      </c>
      <c r="J25" s="119">
        <f t="shared" si="40"/>
        <v>5.0000000000000024E-2</v>
      </c>
      <c r="K25" s="43">
        <f t="shared" si="7"/>
        <v>7.0355021132812529E-2</v>
      </c>
      <c r="L25" s="107"/>
      <c r="M25" s="109">
        <f t="shared" si="8"/>
        <v>8</v>
      </c>
      <c r="N25" s="45">
        <f t="shared" si="9"/>
        <v>1.470763751832896</v>
      </c>
      <c r="O25" s="7">
        <f t="shared" si="10"/>
        <v>4.9299168532702858E-2</v>
      </c>
      <c r="P25" s="43">
        <f t="shared" si="11"/>
        <v>6.9100817238606727E-2</v>
      </c>
      <c r="Q25" s="107"/>
      <c r="R25" s="109">
        <f t="shared" si="12"/>
        <v>8</v>
      </c>
      <c r="S25" s="109"/>
      <c r="T25" s="41"/>
      <c r="U25" s="41"/>
      <c r="V25" s="43">
        <f t="shared" si="13"/>
        <v>2.1215032025865832</v>
      </c>
      <c r="W25" s="7">
        <f t="shared" si="14"/>
        <v>9.8067967315563317E-2</v>
      </c>
      <c r="X25" s="43"/>
      <c r="Y25" s="7"/>
      <c r="Z25" s="121">
        <f t="shared" si="15"/>
        <v>0.18947051814993349</v>
      </c>
      <c r="AA25" s="121"/>
      <c r="AB25" s="107"/>
      <c r="AC25" s="3">
        <f t="shared" si="41"/>
        <v>8</v>
      </c>
      <c r="AD25" s="45">
        <f t="shared" si="16"/>
        <v>1.4741029635682157</v>
      </c>
      <c r="AE25" s="7">
        <f t="shared" si="17"/>
        <v>4.9648905706576305E-2</v>
      </c>
      <c r="AF25" s="43">
        <f t="shared" si="18"/>
        <v>6.9725789873249441E-2</v>
      </c>
      <c r="AG25" s="107"/>
      <c r="AH25" s="3">
        <f t="shared" si="42"/>
        <v>8</v>
      </c>
      <c r="AI25" s="122">
        <f t="shared" si="43"/>
        <v>1.0717221466525972</v>
      </c>
      <c r="AJ25" s="123">
        <f t="shared" si="19"/>
        <v>1.4071360316192877E-2</v>
      </c>
      <c r="AK25" s="114">
        <f t="shared" si="44"/>
        <v>1.4871328660431039E-2</v>
      </c>
      <c r="AL25" s="115">
        <f t="shared" si="45"/>
        <v>1.470763751832896</v>
      </c>
      <c r="AM25" s="123">
        <f t="shared" si="70"/>
        <v>4.9299168532702858E-2</v>
      </c>
      <c r="AN25" s="116">
        <f t="shared" si="20"/>
        <v>6.9100817238606727E-2</v>
      </c>
      <c r="AO25" s="122">
        <f t="shared" si="46"/>
        <v>1.470763751832896</v>
      </c>
      <c r="AP25" s="123">
        <f t="shared" si="47"/>
        <v>4.9299168532702858E-2</v>
      </c>
      <c r="AQ25" s="116">
        <f t="shared" si="48"/>
        <v>6.9100817238606727E-2</v>
      </c>
      <c r="AS25" s="3">
        <f t="shared" si="49"/>
        <v>8</v>
      </c>
      <c r="AT25" s="122">
        <f t="shared" si="50"/>
        <v>1.4641248439776571</v>
      </c>
      <c r="AU25" s="123">
        <f t="shared" si="21"/>
        <v>4.860373867651329E-2</v>
      </c>
      <c r="AV25" s="114">
        <f t="shared" si="51"/>
        <v>6.7863520490874088E-2</v>
      </c>
      <c r="AW25" s="115">
        <f t="shared" si="22"/>
        <v>50</v>
      </c>
      <c r="AX25" s="123">
        <f t="shared" si="71"/>
        <v>0</v>
      </c>
      <c r="AY25" s="116">
        <f t="shared" si="23"/>
        <v>1.25</v>
      </c>
      <c r="AZ25" s="122">
        <f t="shared" si="52"/>
        <v>1.470763751832896</v>
      </c>
      <c r="BA25" s="123">
        <f t="shared" si="53"/>
        <v>4.9299168532702858E-2</v>
      </c>
      <c r="BB25" s="116">
        <f t="shared" si="54"/>
        <v>6.9100817238606727E-2</v>
      </c>
      <c r="BC25" s="107"/>
      <c r="BD25" s="3">
        <f t="shared" si="55"/>
        <v>8</v>
      </c>
      <c r="BE25" s="45">
        <f t="shared" si="56"/>
        <v>1.4705568180709827</v>
      </c>
      <c r="BF25" s="7">
        <f t="shared" si="57"/>
        <v>4.9267212452642747E-2</v>
      </c>
      <c r="BG25" s="43">
        <f t="shared" si="58"/>
        <v>6.904841237746695E-2</v>
      </c>
      <c r="BH25" s="45">
        <f t="shared" si="59"/>
        <v>95.628563200057499</v>
      </c>
      <c r="BI25" s="7">
        <f t="shared" si="60"/>
        <v>-3.6835340077061274E-3</v>
      </c>
      <c r="BJ25" s="43">
        <f t="shared" si="61"/>
        <v>-0.35355339059327373</v>
      </c>
      <c r="BK25" s="117">
        <f t="shared" si="0"/>
        <v>94.343145750507617</v>
      </c>
      <c r="BL25" s="107"/>
      <c r="BM25" s="118">
        <f t="shared" si="62"/>
        <v>8</v>
      </c>
      <c r="BN25" s="45">
        <f t="shared" si="63"/>
        <v>24.223295352795095</v>
      </c>
      <c r="BO25" s="7">
        <f t="shared" si="64"/>
        <v>0.25666077695355582</v>
      </c>
      <c r="BP25" s="45">
        <f t="shared" si="65"/>
        <v>4.9473731651717054</v>
      </c>
      <c r="BQ25" s="107"/>
      <c r="BR25" s="107"/>
      <c r="BS25" s="40">
        <f t="shared" si="26"/>
        <v>8</v>
      </c>
      <c r="BT25" s="124">
        <f t="shared" ca="1" si="27"/>
        <v>1.4996563902433386</v>
      </c>
      <c r="BU25" s="7">
        <f t="shared" ca="1" si="66"/>
        <v>-4.4735253640955423E-2</v>
      </c>
      <c r="BV25" s="43">
        <f t="shared" ca="1" si="28"/>
        <v>-7.0229231474852299E-2</v>
      </c>
      <c r="BW25" s="44">
        <f t="shared" ca="1" si="29"/>
        <v>-0.47367626820477721</v>
      </c>
      <c r="BX25" s="44">
        <f t="shared" ca="1" si="30"/>
        <v>0.17685521754201805</v>
      </c>
      <c r="BY25" s="107"/>
      <c r="BZ25" s="40">
        <f t="shared" si="31"/>
        <v>8</v>
      </c>
      <c r="CA25" s="124">
        <f t="shared" ca="1" si="32"/>
        <v>1.4388039721938202</v>
      </c>
      <c r="CB25" s="7">
        <f t="shared" ca="1" si="67"/>
        <v>-0.18683813410238867</v>
      </c>
      <c r="CC25" s="43">
        <f t="shared" ca="1" si="33"/>
        <v>-0.33059032989336845</v>
      </c>
      <c r="CD25" s="44">
        <f t="shared" ca="1" si="34"/>
        <v>-0.47367626820477721</v>
      </c>
      <c r="CE25" s="44">
        <f t="shared" ca="1" si="35"/>
        <v>0.48779458630504491</v>
      </c>
      <c r="CF25" s="107"/>
      <c r="CG25" s="40">
        <f t="shared" si="36"/>
        <v>8</v>
      </c>
      <c r="CH25" s="45">
        <f t="shared" ca="1" si="37"/>
        <v>2.0866690531845649</v>
      </c>
      <c r="CI25" s="7">
        <f t="shared" ca="1" si="68"/>
        <v>-0.13346306127408417</v>
      </c>
      <c r="CJ25" s="43">
        <f t="shared" ca="1" si="69"/>
        <v>-0.32138646058571957</v>
      </c>
      <c r="CK25" s="43">
        <f t="shared" ca="1" si="1"/>
        <v>-0.1368381341023886</v>
      </c>
      <c r="CL25" s="3">
        <f t="shared" ca="1" si="2"/>
        <v>97.631618658976109</v>
      </c>
      <c r="CM25" s="44">
        <f t="shared" ca="1" si="3"/>
        <v>-0.47367626820477721</v>
      </c>
      <c r="CO25" s="40">
        <v>8</v>
      </c>
      <c r="CP25" s="45">
        <v>4.0729373311157397</v>
      </c>
      <c r="CQ25" s="7">
        <v>-0.10901475524242284</v>
      </c>
      <c r="CR25" s="43">
        <v>-0.49833627311091744</v>
      </c>
      <c r="CS25" s="43">
        <v>-0.11435682983686776</v>
      </c>
      <c r="CT25" s="3">
        <v>97.856431701631323</v>
      </c>
      <c r="CU25" s="44">
        <v>-0.42871365967373554</v>
      </c>
      <c r="CV25" s="44"/>
      <c r="CW25" s="40">
        <v>8</v>
      </c>
      <c r="CX25" s="45">
        <v>1.65735060652962</v>
      </c>
      <c r="CY25" s="7">
        <v>3.5548674646509196E-2</v>
      </c>
      <c r="CZ25" s="43">
        <v>5.6894107374361361E-2</v>
      </c>
      <c r="DA25" s="43">
        <v>3.6130646953333428E-2</v>
      </c>
      <c r="DB25" s="3">
        <v>99.361306469533332</v>
      </c>
      <c r="DC25" s="44">
        <v>-0.31934676523333289</v>
      </c>
      <c r="DD25" s="44"/>
    </row>
    <row r="26" spans="2:108" ht="15.9" customHeight="1" x14ac:dyDescent="0.65">
      <c r="B26" s="3">
        <v>9</v>
      </c>
      <c r="C26" s="45">
        <f t="shared" si="38"/>
        <v>10</v>
      </c>
      <c r="D26" s="119">
        <f t="shared" si="4"/>
        <v>0.1111111111111111</v>
      </c>
      <c r="E26" s="120">
        <f t="shared" si="5"/>
        <v>1</v>
      </c>
      <c r="F26" s="107"/>
      <c r="G26" s="107"/>
      <c r="H26" s="3">
        <f t="shared" si="39"/>
        <v>9</v>
      </c>
      <c r="I26" s="45">
        <f t="shared" si="6"/>
        <v>1.5513282159785162</v>
      </c>
      <c r="J26" s="119">
        <f t="shared" si="40"/>
        <v>5.0000000000000037E-2</v>
      </c>
      <c r="K26" s="43">
        <f t="shared" si="7"/>
        <v>7.3872772189453151E-2</v>
      </c>
      <c r="L26" s="107"/>
      <c r="M26" s="109">
        <f t="shared" si="8"/>
        <v>9</v>
      </c>
      <c r="N26" s="45">
        <f t="shared" si="9"/>
        <v>1.543220366417688</v>
      </c>
      <c r="O26" s="7">
        <f t="shared" si="10"/>
        <v>4.9264618124083559E-2</v>
      </c>
      <c r="P26" s="43">
        <f t="shared" si="11"/>
        <v>7.2456614584792023E-2</v>
      </c>
      <c r="Q26" s="107"/>
      <c r="R26" s="109">
        <f t="shared" si="12"/>
        <v>9</v>
      </c>
      <c r="S26" s="109"/>
      <c r="T26" s="41"/>
      <c r="U26" s="41"/>
      <c r="V26" s="43">
        <f t="shared" si="13"/>
        <v>2.3291527470066562</v>
      </c>
      <c r="W26" s="7">
        <f t="shared" si="14"/>
        <v>9.7878496797413325E-2</v>
      </c>
      <c r="X26" s="43"/>
      <c r="Y26" s="7"/>
      <c r="Z26" s="121">
        <f t="shared" si="15"/>
        <v>0.20764954442007319</v>
      </c>
      <c r="AA26" s="121"/>
      <c r="AB26" s="107"/>
      <c r="AC26" s="3">
        <f t="shared" si="41"/>
        <v>9</v>
      </c>
      <c r="AD26" s="45">
        <f t="shared" si="16"/>
        <v>1.5472648668598263</v>
      </c>
      <c r="AE26" s="7">
        <f t="shared" si="17"/>
        <v>4.9631474259107959E-2</v>
      </c>
      <c r="AF26" s="43">
        <f t="shared" si="18"/>
        <v>7.3161903291610639E-2</v>
      </c>
      <c r="AG26" s="107"/>
      <c r="AH26" s="3">
        <f t="shared" si="42"/>
        <v>9</v>
      </c>
      <c r="AI26" s="122">
        <f t="shared" si="43"/>
        <v>1.0880942440933057</v>
      </c>
      <c r="AJ26" s="123">
        <f t="shared" si="19"/>
        <v>1.5276438479735477E-2</v>
      </c>
      <c r="AK26" s="114">
        <f t="shared" si="44"/>
        <v>1.6372097440708368E-2</v>
      </c>
      <c r="AL26" s="115">
        <f t="shared" si="45"/>
        <v>1.543220366417688</v>
      </c>
      <c r="AM26" s="123">
        <f t="shared" si="70"/>
        <v>4.9264618124083559E-2</v>
      </c>
      <c r="AN26" s="116">
        <f t="shared" si="20"/>
        <v>7.2456614584792023E-2</v>
      </c>
      <c r="AO26" s="122">
        <f t="shared" si="46"/>
        <v>1.543220366417688</v>
      </c>
      <c r="AP26" s="123">
        <f t="shared" si="47"/>
        <v>4.9264618124083559E-2</v>
      </c>
      <c r="AQ26" s="116">
        <f t="shared" si="48"/>
        <v>7.2456614584792023E-2</v>
      </c>
      <c r="AS26" s="3">
        <f t="shared" si="49"/>
        <v>9</v>
      </c>
      <c r="AT26" s="122">
        <f t="shared" si="50"/>
        <v>1.5351874246177872</v>
      </c>
      <c r="AU26" s="123">
        <f t="shared" si="21"/>
        <v>4.8535875156022278E-2</v>
      </c>
      <c r="AV26" s="114">
        <f t="shared" si="51"/>
        <v>7.1062580640130268E-2</v>
      </c>
      <c r="AW26" s="115">
        <f t="shared" si="22"/>
        <v>50</v>
      </c>
      <c r="AX26" s="123">
        <f t="shared" si="71"/>
        <v>0</v>
      </c>
      <c r="AY26" s="116">
        <f t="shared" si="23"/>
        <v>1.25</v>
      </c>
      <c r="AZ26" s="122">
        <f t="shared" si="52"/>
        <v>1.543220366417688</v>
      </c>
      <c r="BA26" s="123">
        <f t="shared" si="53"/>
        <v>4.9264618124083559E-2</v>
      </c>
      <c r="BB26" s="116">
        <f t="shared" si="54"/>
        <v>7.2456614584792023E-2</v>
      </c>
      <c r="BC26" s="107"/>
      <c r="BD26" s="3">
        <f t="shared" si="55"/>
        <v>9</v>
      </c>
      <c r="BE26" s="45">
        <f t="shared" si="56"/>
        <v>1.5429500075558829</v>
      </c>
      <c r="BF26" s="7">
        <f t="shared" si="57"/>
        <v>4.9228420551517771E-2</v>
      </c>
      <c r="BG26" s="43">
        <f t="shared" si="58"/>
        <v>7.2393189484900228E-2</v>
      </c>
      <c r="BH26" s="45">
        <f t="shared" si="59"/>
        <v>95.295229866724171</v>
      </c>
      <c r="BI26" s="7">
        <f t="shared" si="60"/>
        <v>-3.4857088946948452E-3</v>
      </c>
      <c r="BJ26" s="43">
        <f t="shared" si="61"/>
        <v>-0.33333333333333331</v>
      </c>
      <c r="BK26" s="117">
        <f t="shared" si="0"/>
        <v>94</v>
      </c>
      <c r="BL26" s="107"/>
      <c r="BM26" s="118">
        <f t="shared" si="62"/>
        <v>9</v>
      </c>
      <c r="BN26" s="45">
        <f t="shared" si="63"/>
        <v>29.468502776605312</v>
      </c>
      <c r="BO26" s="7">
        <f t="shared" si="64"/>
        <v>0.21653566731600704</v>
      </c>
      <c r="BP26" s="45">
        <f t="shared" si="65"/>
        <v>5.2452074238102186</v>
      </c>
      <c r="BQ26" s="107"/>
      <c r="BR26" s="107"/>
      <c r="BS26" s="40">
        <f t="shared" si="26"/>
        <v>9</v>
      </c>
      <c r="BT26" s="124">
        <f t="shared" ca="1" si="27"/>
        <v>1.6034353607249743</v>
      </c>
      <c r="BU26" s="7">
        <f t="shared" ca="1" si="66"/>
        <v>6.9201832604331562E-2</v>
      </c>
      <c r="BV26" s="43">
        <f t="shared" ca="1" si="28"/>
        <v>0.10377897048163565</v>
      </c>
      <c r="BW26" s="44">
        <f t="shared" ca="1" si="29"/>
        <v>9.6009163021657767E-2</v>
      </c>
      <c r="BX26" s="44">
        <f t="shared" ca="1" si="30"/>
        <v>0.59461087596180706</v>
      </c>
      <c r="BY26" s="107"/>
      <c r="BZ26" s="40">
        <f t="shared" si="31"/>
        <v>9</v>
      </c>
      <c r="CA26" s="124">
        <f t="shared" ca="1" si="32"/>
        <v>1.5798133533647938</v>
      </c>
      <c r="CB26" s="7">
        <f t="shared" ca="1" si="67"/>
        <v>9.8004581510828873E-2</v>
      </c>
      <c r="CC26" s="43">
        <f t="shared" ca="1" si="33"/>
        <v>0.14100938117097361</v>
      </c>
      <c r="CD26" s="44">
        <f t="shared" ca="1" si="34"/>
        <v>9.6009163021657767E-2</v>
      </c>
      <c r="CE26" s="44">
        <f t="shared" ca="1" si="35"/>
        <v>0.33086581947361859</v>
      </c>
      <c r="CF26" s="107"/>
      <c r="CG26" s="40">
        <f t="shared" si="36"/>
        <v>9</v>
      </c>
      <c r="CH26" s="45">
        <f t="shared" ca="1" si="37"/>
        <v>2.3890920240756066</v>
      </c>
      <c r="CI26" s="7">
        <f t="shared" ca="1" si="68"/>
        <v>0.1449309704524058</v>
      </c>
      <c r="CJ26" s="43">
        <f t="shared" ca="1" si="69"/>
        <v>0.3024229708910417</v>
      </c>
      <c r="CK26" s="43">
        <f t="shared" ca="1" si="1"/>
        <v>0.1480045815108289</v>
      </c>
      <c r="CL26" s="3">
        <f t="shared" ca="1" si="2"/>
        <v>100.48004581510828</v>
      </c>
      <c r="CM26" s="44">
        <f t="shared" ca="1" si="3"/>
        <v>9.6009163021657767E-2</v>
      </c>
      <c r="CO26" s="40">
        <v>9</v>
      </c>
      <c r="CP26" s="45">
        <v>1.8655070505991755</v>
      </c>
      <c r="CQ26" s="7">
        <v>-0.54197501730571951</v>
      </c>
      <c r="CR26" s="43">
        <v>-2.2074302805165642</v>
      </c>
      <c r="CS26" s="43">
        <v>-0.56670535626287588</v>
      </c>
      <c r="CT26" s="3">
        <v>93.332946437371248</v>
      </c>
      <c r="CU26" s="44">
        <v>-1.3334107125257517</v>
      </c>
      <c r="CV26" s="44"/>
      <c r="CW26" s="40">
        <v>9</v>
      </c>
      <c r="CX26" s="45">
        <v>1.9203775411539805</v>
      </c>
      <c r="CY26" s="7">
        <v>0.15870325421071957</v>
      </c>
      <c r="CZ26" s="43">
        <v>0.26302693462436061</v>
      </c>
      <c r="DA26" s="43">
        <v>0.16136126623704228</v>
      </c>
      <c r="DB26" s="3">
        <v>100.61361266237043</v>
      </c>
      <c r="DC26" s="44">
        <v>0.30680633118521128</v>
      </c>
      <c r="DD26" s="44"/>
    </row>
    <row r="27" spans="2:108" ht="15.9" customHeight="1" x14ac:dyDescent="0.65">
      <c r="B27" s="3">
        <v>10</v>
      </c>
      <c r="C27" s="45">
        <f t="shared" si="38"/>
        <v>11</v>
      </c>
      <c r="D27" s="119">
        <f t="shared" si="4"/>
        <v>0.1</v>
      </c>
      <c r="E27" s="120">
        <f t="shared" si="5"/>
        <v>1</v>
      </c>
      <c r="F27" s="107"/>
      <c r="G27" s="107"/>
      <c r="H27" s="3">
        <f t="shared" si="39"/>
        <v>10</v>
      </c>
      <c r="I27" s="45">
        <f t="shared" si="6"/>
        <v>1.628894626777442</v>
      </c>
      <c r="J27" s="119">
        <f t="shared" si="40"/>
        <v>4.9999999999999989E-2</v>
      </c>
      <c r="K27" s="43">
        <f t="shared" si="7"/>
        <v>7.7566410798925817E-2</v>
      </c>
      <c r="L27" s="107"/>
      <c r="M27" s="109">
        <f t="shared" si="8"/>
        <v>10</v>
      </c>
      <c r="N27" s="45">
        <f t="shared" si="9"/>
        <v>1.6191906201889092</v>
      </c>
      <c r="O27" s="7">
        <f t="shared" si="10"/>
        <v>4.9228389816791167E-2</v>
      </c>
      <c r="P27" s="43">
        <f t="shared" si="11"/>
        <v>7.5970253771221227E-2</v>
      </c>
      <c r="Q27" s="107"/>
      <c r="R27" s="109">
        <f t="shared" si="12"/>
        <v>10</v>
      </c>
      <c r="S27" s="109"/>
      <c r="T27" s="41"/>
      <c r="U27" s="41"/>
      <c r="V27" s="43">
        <f t="shared" si="13"/>
        <v>2.556643069188433</v>
      </c>
      <c r="W27" s="7">
        <f t="shared" si="14"/>
        <v>9.767084725299327E-2</v>
      </c>
      <c r="X27" s="43"/>
      <c r="Y27" s="7"/>
      <c r="Z27" s="121">
        <f t="shared" si="15"/>
        <v>0.22749032218177698</v>
      </c>
      <c r="AA27" s="121"/>
      <c r="AB27" s="107"/>
      <c r="AC27" s="3">
        <f t="shared" si="41"/>
        <v>10</v>
      </c>
      <c r="AD27" s="45">
        <f t="shared" si="16"/>
        <v>1.624029603060763</v>
      </c>
      <c r="AE27" s="7">
        <f t="shared" si="17"/>
        <v>4.9613183783285095E-2</v>
      </c>
      <c r="AF27" s="43">
        <f t="shared" si="18"/>
        <v>7.6764736200936642E-2</v>
      </c>
      <c r="AG27" s="107"/>
      <c r="AH27" s="3">
        <f t="shared" si="42"/>
        <v>10</v>
      </c>
      <c r="AI27" s="122">
        <f t="shared" si="43"/>
        <v>1.1059390519461643</v>
      </c>
      <c r="AJ27" s="123">
        <f t="shared" si="19"/>
        <v>1.6400057209868268E-2</v>
      </c>
      <c r="AK27" s="114">
        <f t="shared" si="44"/>
        <v>1.7844807852858569E-2</v>
      </c>
      <c r="AL27" s="115">
        <f t="shared" si="45"/>
        <v>1.6191906201889092</v>
      </c>
      <c r="AM27" s="123">
        <f t="shared" si="70"/>
        <v>4.9228389816791167E-2</v>
      </c>
      <c r="AN27" s="116">
        <f t="shared" si="20"/>
        <v>7.5970253771221227E-2</v>
      </c>
      <c r="AO27" s="122">
        <f t="shared" si="46"/>
        <v>1.6191906201889092</v>
      </c>
      <c r="AP27" s="123">
        <f t="shared" si="47"/>
        <v>4.9228389816791167E-2</v>
      </c>
      <c r="AQ27" s="116">
        <f t="shared" si="48"/>
        <v>7.5970253771221227E-2</v>
      </c>
      <c r="AS27" s="3">
        <f t="shared" si="49"/>
        <v>10</v>
      </c>
      <c r="AT27" s="122">
        <f t="shared" si="50"/>
        <v>1.6095899954199719</v>
      </c>
      <c r="AU27" s="123">
        <f t="shared" si="21"/>
        <v>4.8464812575382175E-2</v>
      </c>
      <c r="AV27" s="114">
        <f t="shared" si="51"/>
        <v>7.4402570802184778E-2</v>
      </c>
      <c r="AW27" s="115">
        <f t="shared" si="22"/>
        <v>50</v>
      </c>
      <c r="AX27" s="123">
        <f t="shared" si="71"/>
        <v>0</v>
      </c>
      <c r="AY27" s="116">
        <f t="shared" si="23"/>
        <v>1.25</v>
      </c>
      <c r="AZ27" s="122">
        <f t="shared" si="52"/>
        <v>1.6191906201889092</v>
      </c>
      <c r="BA27" s="123">
        <f t="shared" si="53"/>
        <v>4.9228389816791167E-2</v>
      </c>
      <c r="BB27" s="116">
        <f t="shared" si="54"/>
        <v>7.5970253771221227E-2</v>
      </c>
      <c r="BC27" s="107"/>
      <c r="BD27" s="3">
        <f t="shared" si="55"/>
        <v>10</v>
      </c>
      <c r="BE27" s="45">
        <f t="shared" si="56"/>
        <v>1.6188442336977082</v>
      </c>
      <c r="BF27" s="7">
        <f t="shared" si="57"/>
        <v>4.918774151474032E-2</v>
      </c>
      <c r="BG27" s="43">
        <f t="shared" si="58"/>
        <v>7.5894226141825435E-2</v>
      </c>
      <c r="BH27" s="45">
        <f t="shared" si="59"/>
        <v>94.979002100707334</v>
      </c>
      <c r="BI27" s="7">
        <f t="shared" si="60"/>
        <v>-3.3184007894109676E-3</v>
      </c>
      <c r="BJ27" s="43">
        <f t="shared" si="61"/>
        <v>-0.31622776601683794</v>
      </c>
      <c r="BK27" s="117">
        <f t="shared" si="0"/>
        <v>93.675444679663244</v>
      </c>
      <c r="BL27" s="107"/>
      <c r="BM27" s="118">
        <f t="shared" si="62"/>
        <v>10</v>
      </c>
      <c r="BN27" s="45">
        <f t="shared" si="63"/>
        <v>34.851912712393364</v>
      </c>
      <c r="BO27" s="7">
        <f t="shared" si="64"/>
        <v>0.18268352405273455</v>
      </c>
      <c r="BP27" s="45">
        <f t="shared" si="65"/>
        <v>5.3834099357880536</v>
      </c>
      <c r="BQ27" s="107"/>
      <c r="BR27" s="107"/>
      <c r="BS27" s="40">
        <f t="shared" si="26"/>
        <v>10</v>
      </c>
      <c r="BT27" s="124">
        <f t="shared" ca="1" si="27"/>
        <v>1.7402491824739368</v>
      </c>
      <c r="BU27" s="7">
        <f t="shared" ca="1" si="66"/>
        <v>8.532543631013835E-2</v>
      </c>
      <c r="BV27" s="43">
        <f t="shared" ca="1" si="28"/>
        <v>0.13681382174896248</v>
      </c>
      <c r="BW27" s="44">
        <f t="shared" ca="1" si="29"/>
        <v>0.17662718155069165</v>
      </c>
      <c r="BX27" s="44">
        <f t="shared" ca="1" si="30"/>
        <v>0.32063202594465401</v>
      </c>
      <c r="BY27" s="107"/>
      <c r="BZ27" s="40">
        <f t="shared" si="31"/>
        <v>10</v>
      </c>
      <c r="CA27" s="124">
        <f t="shared" ca="1" si="32"/>
        <v>1.7983230110235187</v>
      </c>
      <c r="CB27" s="7">
        <f t="shared" ca="1" si="67"/>
        <v>0.1383135907753458</v>
      </c>
      <c r="CC27" s="43">
        <f t="shared" ca="1" si="33"/>
        <v>0.2185096576587249</v>
      </c>
      <c r="CD27" s="44">
        <f t="shared" ca="1" si="34"/>
        <v>0.17662718155069165</v>
      </c>
      <c r="CE27" s="44">
        <f t="shared" ca="1" si="35"/>
        <v>8.7405061512368487E-2</v>
      </c>
      <c r="CF27" s="107"/>
      <c r="CG27" s="40">
        <f t="shared" si="36"/>
        <v>10</v>
      </c>
      <c r="CH27" s="45">
        <f t="shared" ca="1" si="37"/>
        <v>2.8283361254956403</v>
      </c>
      <c r="CI27" s="7">
        <f t="shared" ca="1" si="68"/>
        <v>0.18385399013250112</v>
      </c>
      <c r="CJ27" s="43">
        <f t="shared" ca="1" si="69"/>
        <v>0.43924410142003351</v>
      </c>
      <c r="CK27" s="43">
        <f t="shared" ca="1" si="1"/>
        <v>0.18831359077534582</v>
      </c>
      <c r="CL27" s="3">
        <f t="shared" ca="1" si="2"/>
        <v>100.88313590775346</v>
      </c>
      <c r="CM27" s="44">
        <f t="shared" ca="1" si="3"/>
        <v>0.17662718155069165</v>
      </c>
      <c r="CO27" s="40">
        <v>10</v>
      </c>
      <c r="CP27" s="45">
        <v>2.3082799904297109</v>
      </c>
      <c r="CQ27" s="7">
        <v>0.2373472347308056</v>
      </c>
      <c r="CR27" s="43">
        <v>0.44277293983053534</v>
      </c>
      <c r="CS27" s="43">
        <v>0.24179486989172597</v>
      </c>
      <c r="CT27" s="3">
        <v>101.41794869891726</v>
      </c>
      <c r="CU27" s="44">
        <v>0.28358973978345192</v>
      </c>
      <c r="CV27" s="44"/>
      <c r="CW27" s="40">
        <v>10</v>
      </c>
      <c r="CX27" s="45">
        <v>2.1037918848948904</v>
      </c>
      <c r="CY27" s="7">
        <v>9.5509523419386483E-2</v>
      </c>
      <c r="CZ27" s="43">
        <v>0.1834143437409099</v>
      </c>
      <c r="DA27" s="43">
        <v>9.7380078650099566E-2</v>
      </c>
      <c r="DB27" s="3">
        <v>99.973800786501002</v>
      </c>
      <c r="DC27" s="44">
        <v>-1.3099606749502217E-2</v>
      </c>
      <c r="DD27" s="44"/>
    </row>
    <row r="28" spans="2:108" ht="15.9" customHeight="1" x14ac:dyDescent="0.65">
      <c r="B28" s="3">
        <v>11</v>
      </c>
      <c r="C28" s="45">
        <f t="shared" si="38"/>
        <v>12</v>
      </c>
      <c r="D28" s="119">
        <f t="shared" si="4"/>
        <v>9.0909090909090912E-2</v>
      </c>
      <c r="E28" s="120">
        <f t="shared" si="5"/>
        <v>1</v>
      </c>
      <c r="F28" s="107"/>
      <c r="G28" s="107"/>
      <c r="H28" s="3">
        <f t="shared" si="39"/>
        <v>11</v>
      </c>
      <c r="I28" s="45">
        <f t="shared" si="6"/>
        <v>1.7103393581163142</v>
      </c>
      <c r="J28" s="119">
        <f t="shared" si="40"/>
        <v>5.0000000000000058E-2</v>
      </c>
      <c r="K28" s="43">
        <f t="shared" si="7"/>
        <v>8.1444731338872103E-2</v>
      </c>
      <c r="L28" s="107"/>
      <c r="M28" s="109">
        <f t="shared" si="8"/>
        <v>11</v>
      </c>
      <c r="N28" s="45">
        <f t="shared" si="9"/>
        <v>1.6988392620661008</v>
      </c>
      <c r="O28" s="7">
        <f t="shared" si="10"/>
        <v>4.9190404689905529E-2</v>
      </c>
      <c r="P28" s="43">
        <f t="shared" si="11"/>
        <v>7.9648641877191603E-2</v>
      </c>
      <c r="Q28" s="107"/>
      <c r="R28" s="109">
        <f t="shared" si="12"/>
        <v>11</v>
      </c>
      <c r="S28" s="109"/>
      <c r="T28" s="41"/>
      <c r="U28" s="41"/>
      <c r="V28" s="43">
        <f t="shared" si="13"/>
        <v>2.8057709523240471</v>
      </c>
      <c r="W28" s="7">
        <f t="shared" si="14"/>
        <v>9.7443356930811575E-2</v>
      </c>
      <c r="X28" s="43"/>
      <c r="Y28" s="7"/>
      <c r="Z28" s="121">
        <f t="shared" si="15"/>
        <v>0.24912788313561404</v>
      </c>
      <c r="AA28" s="121"/>
      <c r="AB28" s="107"/>
      <c r="AC28" s="3">
        <f t="shared" si="41"/>
        <v>11</v>
      </c>
      <c r="AD28" s="45">
        <f t="shared" si="16"/>
        <v>1.7045717151758968</v>
      </c>
      <c r="AE28" s="7">
        <f t="shared" si="17"/>
        <v>4.9593992599234811E-2</v>
      </c>
      <c r="AF28" s="43">
        <f t="shared" si="18"/>
        <v>8.0542112115133735E-2</v>
      </c>
      <c r="AG28" s="107"/>
      <c r="AH28" s="3">
        <f t="shared" si="42"/>
        <v>11</v>
      </c>
      <c r="AI28" s="122">
        <f t="shared" si="43"/>
        <v>1.1252378611660918</v>
      </c>
      <c r="AJ28" s="123">
        <f t="shared" si="19"/>
        <v>1.7450156214274808E-2</v>
      </c>
      <c r="AK28" s="114">
        <f t="shared" si="44"/>
        <v>1.9298809219927566E-2</v>
      </c>
      <c r="AL28" s="115">
        <f t="shared" si="45"/>
        <v>1.6988392620661008</v>
      </c>
      <c r="AM28" s="123">
        <f t="shared" si="70"/>
        <v>4.9190404689905529E-2</v>
      </c>
      <c r="AN28" s="116">
        <f t="shared" si="20"/>
        <v>7.9648641877191603E-2</v>
      </c>
      <c r="AO28" s="122">
        <f t="shared" si="46"/>
        <v>1.6988392620661008</v>
      </c>
      <c r="AP28" s="123">
        <f t="shared" si="47"/>
        <v>4.9190404689905529E-2</v>
      </c>
      <c r="AQ28" s="116">
        <f t="shared" si="48"/>
        <v>7.9648641877191603E-2</v>
      </c>
      <c r="AS28" s="3">
        <f t="shared" si="49"/>
        <v>11</v>
      </c>
      <c r="AT28" s="122">
        <f t="shared" si="50"/>
        <v>1.6874787152376145</v>
      </c>
      <c r="AU28" s="123">
        <f t="shared" si="21"/>
        <v>4.8390410004580046E-2</v>
      </c>
      <c r="AV28" s="114">
        <f t="shared" si="51"/>
        <v>7.7888719817642532E-2</v>
      </c>
      <c r="AW28" s="115">
        <f t="shared" si="22"/>
        <v>50</v>
      </c>
      <c r="AX28" s="123">
        <f t="shared" si="71"/>
        <v>0</v>
      </c>
      <c r="AY28" s="116">
        <f t="shared" si="23"/>
        <v>1.25</v>
      </c>
      <c r="AZ28" s="122">
        <f t="shared" si="52"/>
        <v>1.6988392620661008</v>
      </c>
      <c r="BA28" s="123">
        <f t="shared" si="53"/>
        <v>4.9190404689905529E-2</v>
      </c>
      <c r="BB28" s="116">
        <f t="shared" si="54"/>
        <v>7.9648641877191603E-2</v>
      </c>
      <c r="BC28" s="107"/>
      <c r="BD28" s="3">
        <f t="shared" si="55"/>
        <v>11</v>
      </c>
      <c r="BE28" s="45">
        <f t="shared" si="56"/>
        <v>1.6984024539860922</v>
      </c>
      <c r="BF28" s="7">
        <f t="shared" si="57"/>
        <v>4.9145074388448014E-2</v>
      </c>
      <c r="BG28" s="43">
        <f t="shared" si="58"/>
        <v>7.9558220288384093E-2</v>
      </c>
      <c r="BH28" s="45">
        <f t="shared" si="59"/>
        <v>94.677490756129572</v>
      </c>
      <c r="BI28" s="7">
        <f t="shared" si="60"/>
        <v>-3.1745052896856672E-3</v>
      </c>
      <c r="BJ28" s="43">
        <f t="shared" si="61"/>
        <v>-0.30151134457776363</v>
      </c>
      <c r="BK28" s="117">
        <f t="shared" si="0"/>
        <v>93.366750419289204</v>
      </c>
      <c r="BL28" s="107"/>
      <c r="BM28" s="118">
        <f t="shared" si="62"/>
        <v>11</v>
      </c>
      <c r="BN28" s="45">
        <f t="shared" si="63"/>
        <v>40.223417120888755</v>
      </c>
      <c r="BO28" s="7">
        <f t="shared" si="64"/>
        <v>0.15412366181513129</v>
      </c>
      <c r="BP28" s="45">
        <f t="shared" si="65"/>
        <v>5.3715044084953938</v>
      </c>
      <c r="BQ28" s="107"/>
      <c r="BR28" s="107"/>
      <c r="BS28" s="40">
        <f t="shared" si="26"/>
        <v>11</v>
      </c>
      <c r="BT28" s="124">
        <f t="shared" ca="1" si="27"/>
        <v>1.6561523026848528</v>
      </c>
      <c r="BU28" s="7">
        <f t="shared" ca="1" si="66"/>
        <v>-4.8324619621157888E-2</v>
      </c>
      <c r="BV28" s="43">
        <f t="shared" ca="1" si="28"/>
        <v>-8.4096879789083923E-2</v>
      </c>
      <c r="BW28" s="44">
        <f t="shared" ca="1" si="29"/>
        <v>-0.49162309810578925</v>
      </c>
      <c r="BX28" s="44">
        <f t="shared" ca="1" si="30"/>
        <v>0.14837144260920521</v>
      </c>
      <c r="BY28" s="107"/>
      <c r="BZ28" s="40">
        <f t="shared" si="31"/>
        <v>11</v>
      </c>
      <c r="CA28" s="124">
        <f t="shared" ca="1" si="32"/>
        <v>1.4461905965375377</v>
      </c>
      <c r="CB28" s="7">
        <f t="shared" ca="1" si="67"/>
        <v>-0.19581154905289469</v>
      </c>
      <c r="CC28" s="43">
        <f t="shared" ca="1" si="33"/>
        <v>-0.35213241448598087</v>
      </c>
      <c r="CD28" s="44">
        <f t="shared" ca="1" si="34"/>
        <v>-0.49162309810578925</v>
      </c>
      <c r="CE28" s="44">
        <f t="shared" ca="1" si="35"/>
        <v>0.78875934036436668</v>
      </c>
      <c r="CF28" s="107"/>
      <c r="CG28" s="40">
        <f t="shared" si="36"/>
        <v>11</v>
      </c>
      <c r="CH28" s="45">
        <f t="shared" ca="1" si="37"/>
        <v>2.4278901714810059</v>
      </c>
      <c r="CI28" s="7">
        <f t="shared" ca="1" si="68"/>
        <v>-0.14158357997299909</v>
      </c>
      <c r="CJ28" s="43">
        <f t="shared" ref="CJ28:CJ91" ca="1" si="73">CK28*CH27*(1-CH27/CL28)</f>
        <v>-0.40044595401463445</v>
      </c>
      <c r="CK28" s="43">
        <f t="shared" ca="1" si="1"/>
        <v>-0.14581154905289462</v>
      </c>
      <c r="CL28" s="3">
        <f t="shared" ca="1" si="2"/>
        <v>97.54188450947106</v>
      </c>
      <c r="CM28" s="44">
        <f t="shared" ca="1" si="3"/>
        <v>-0.49162309810578925</v>
      </c>
      <c r="CO28" s="40">
        <v>11</v>
      </c>
      <c r="CP28" s="45">
        <v>2.5141492368192511</v>
      </c>
      <c r="CQ28" s="7">
        <v>8.918729410777218E-2</v>
      </c>
      <c r="CR28" s="43">
        <v>0.20586924638953996</v>
      </c>
      <c r="CS28" s="43">
        <v>9.1296508908080734E-2</v>
      </c>
      <c r="CT28" s="3">
        <v>99.912965089080814</v>
      </c>
      <c r="CU28" s="44">
        <v>-1.7406982183838533E-2</v>
      </c>
      <c r="CV28" s="44"/>
      <c r="CW28" s="40">
        <v>11</v>
      </c>
      <c r="CX28" s="45">
        <v>2.4987779299172792</v>
      </c>
      <c r="CY28" s="7">
        <v>0.18774958105807268</v>
      </c>
      <c r="CZ28" s="43">
        <v>0.39498604502238893</v>
      </c>
      <c r="DA28" s="43">
        <v>0.19174686218418535</v>
      </c>
      <c r="DB28" s="3">
        <v>100.91746862184185</v>
      </c>
      <c r="DC28" s="44">
        <v>0.45873431092092665</v>
      </c>
      <c r="DD28" s="44"/>
    </row>
    <row r="29" spans="2:108" ht="15.9" customHeight="1" x14ac:dyDescent="0.65">
      <c r="B29" s="3">
        <v>12</v>
      </c>
      <c r="C29" s="45">
        <f t="shared" si="38"/>
        <v>13</v>
      </c>
      <c r="D29" s="119">
        <f t="shared" si="4"/>
        <v>8.3333333333333329E-2</v>
      </c>
      <c r="E29" s="120">
        <f t="shared" si="5"/>
        <v>1</v>
      </c>
      <c r="F29" s="107"/>
      <c r="G29" s="107"/>
      <c r="H29" s="3">
        <f t="shared" si="39"/>
        <v>12</v>
      </c>
      <c r="I29" s="45">
        <f t="shared" si="6"/>
        <v>1.7958563260221299</v>
      </c>
      <c r="J29" s="119">
        <f t="shared" si="40"/>
        <v>4.9999999999999961E-2</v>
      </c>
      <c r="K29" s="43">
        <f t="shared" si="7"/>
        <v>8.5516967905815713E-2</v>
      </c>
      <c r="L29" s="107"/>
      <c r="M29" s="109">
        <f t="shared" si="8"/>
        <v>12</v>
      </c>
      <c r="N29" s="45">
        <f t="shared" si="9"/>
        <v>1.7823381977502373</v>
      </c>
      <c r="O29" s="7">
        <f t="shared" si="10"/>
        <v>4.9150580368966995E-2</v>
      </c>
      <c r="P29" s="43">
        <f t="shared" si="11"/>
        <v>8.3498935684136397E-2</v>
      </c>
      <c r="Q29" s="107"/>
      <c r="R29" s="109">
        <f t="shared" si="12"/>
        <v>12</v>
      </c>
      <c r="S29" s="109"/>
      <c r="T29" s="41"/>
      <c r="U29" s="41"/>
      <c r="V29" s="43">
        <f t="shared" si="13"/>
        <v>3.0784756969195461</v>
      </c>
      <c r="W29" s="7">
        <f t="shared" si="14"/>
        <v>9.719422904767587E-2</v>
      </c>
      <c r="X29" s="43"/>
      <c r="Y29" s="7"/>
      <c r="Z29" s="121">
        <f t="shared" si="15"/>
        <v>0.27270474459549932</v>
      </c>
      <c r="AA29" s="121"/>
      <c r="AB29" s="107"/>
      <c r="AC29" s="3">
        <f t="shared" si="41"/>
        <v>12</v>
      </c>
      <c r="AD29" s="45">
        <f t="shared" si="16"/>
        <v>1.7890739097516473</v>
      </c>
      <c r="AE29" s="7">
        <f t="shared" si="17"/>
        <v>4.9573857071206061E-2</v>
      </c>
      <c r="AF29" s="43">
        <f t="shared" si="18"/>
        <v>8.4502194575750408E-2</v>
      </c>
      <c r="AG29" s="107"/>
      <c r="AH29" s="3">
        <f t="shared" si="42"/>
        <v>12</v>
      </c>
      <c r="AI29" s="122">
        <f t="shared" si="43"/>
        <v>1.1459801136253267</v>
      </c>
      <c r="AJ29" s="123">
        <f t="shared" si="19"/>
        <v>1.8433660273161755E-2</v>
      </c>
      <c r="AK29" s="114">
        <f t="shared" si="44"/>
        <v>2.0742252459234889E-2</v>
      </c>
      <c r="AL29" s="115">
        <f t="shared" si="45"/>
        <v>1.7823381977502373</v>
      </c>
      <c r="AM29" s="123">
        <f t="shared" si="70"/>
        <v>4.9150580368966995E-2</v>
      </c>
      <c r="AN29" s="116">
        <f t="shared" si="20"/>
        <v>8.3498935684136397E-2</v>
      </c>
      <c r="AO29" s="122">
        <f t="shared" si="46"/>
        <v>1.7823381977502373</v>
      </c>
      <c r="AP29" s="123">
        <f t="shared" si="47"/>
        <v>4.9150580368966995E-2</v>
      </c>
      <c r="AQ29" s="116">
        <f t="shared" si="48"/>
        <v>8.3498935684136397E-2</v>
      </c>
      <c r="AS29" s="3">
        <f t="shared" si="49"/>
        <v>12</v>
      </c>
      <c r="AT29" s="122">
        <f t="shared" si="50"/>
        <v>1.7690050665851151</v>
      </c>
      <c r="AU29" s="123">
        <f t="shared" si="21"/>
        <v>4.8312521284762329E-2</v>
      </c>
      <c r="AV29" s="114">
        <f t="shared" si="51"/>
        <v>8.1526351347500747E-2</v>
      </c>
      <c r="AW29" s="115">
        <f t="shared" si="22"/>
        <v>50</v>
      </c>
      <c r="AX29" s="123">
        <f t="shared" si="71"/>
        <v>0</v>
      </c>
      <c r="AY29" s="116">
        <f t="shared" si="23"/>
        <v>1.25</v>
      </c>
      <c r="AZ29" s="122">
        <f t="shared" si="52"/>
        <v>1.7823381977502373</v>
      </c>
      <c r="BA29" s="123">
        <f t="shared" si="53"/>
        <v>4.9150580368966995E-2</v>
      </c>
      <c r="BB29" s="116">
        <f t="shared" si="54"/>
        <v>8.3498935684136397E-2</v>
      </c>
      <c r="BC29" s="107"/>
      <c r="BD29" s="3">
        <f t="shared" si="55"/>
        <v>12</v>
      </c>
      <c r="BE29" s="45">
        <f t="shared" si="56"/>
        <v>1.7817945508929809</v>
      </c>
      <c r="BF29" s="7">
        <f t="shared" si="57"/>
        <v>4.9100315835725661E-2</v>
      </c>
      <c r="BG29" s="43">
        <f t="shared" si="58"/>
        <v>8.339209690688866E-2</v>
      </c>
      <c r="BH29" s="45">
        <f t="shared" si="59"/>
        <v>94.388815621534761</v>
      </c>
      <c r="BI29" s="7">
        <f t="shared" si="60"/>
        <v>-3.0490366008788846E-3</v>
      </c>
      <c r="BJ29" s="43">
        <f t="shared" si="61"/>
        <v>-0.28867513459481292</v>
      </c>
      <c r="BK29" s="117">
        <f t="shared" si="0"/>
        <v>93.071796769724486</v>
      </c>
      <c r="BL29" s="107"/>
      <c r="BM29" s="118">
        <f t="shared" si="62"/>
        <v>12</v>
      </c>
      <c r="BN29" s="45">
        <f t="shared" si="63"/>
        <v>45.453616196243125</v>
      </c>
      <c r="BO29" s="7">
        <f t="shared" si="64"/>
        <v>0.13002871087842591</v>
      </c>
      <c r="BP29" s="45">
        <f t="shared" si="65"/>
        <v>5.2301990753543706</v>
      </c>
      <c r="BQ29" s="107"/>
      <c r="BR29" s="107"/>
      <c r="BS29" s="40">
        <f t="shared" si="26"/>
        <v>12</v>
      </c>
      <c r="BT29" s="124">
        <f t="shared" ca="1" si="27"/>
        <v>1.7588405694392004</v>
      </c>
      <c r="BU29" s="7">
        <f t="shared" ca="1" si="66"/>
        <v>6.2004120386679219E-2</v>
      </c>
      <c r="BV29" s="43">
        <f t="shared" ca="1" si="28"/>
        <v>0.10268826675434757</v>
      </c>
      <c r="BW29" s="44">
        <f t="shared" ca="1" si="29"/>
        <v>6.0020601933395937E-2</v>
      </c>
      <c r="BX29" s="44">
        <f t="shared" ca="1" si="30"/>
        <v>0.73425266183830662</v>
      </c>
      <c r="BY29" s="107"/>
      <c r="BZ29" s="40">
        <f t="shared" si="31"/>
        <v>12</v>
      </c>
      <c r="CA29" s="124">
        <f t="shared" ca="1" si="32"/>
        <v>1.5619007414217145</v>
      </c>
      <c r="CB29" s="7">
        <f t="shared" ca="1" si="67"/>
        <v>8.0010300966697964E-2</v>
      </c>
      <c r="CC29" s="43">
        <f t="shared" ca="1" si="33"/>
        <v>0.11571014488417686</v>
      </c>
      <c r="CD29" s="44">
        <f t="shared" ca="1" si="34"/>
        <v>6.0020601933395937E-2</v>
      </c>
      <c r="CE29" s="44">
        <f t="shared" ca="1" si="35"/>
        <v>0.54167484840729585</v>
      </c>
      <c r="CF29" s="107"/>
      <c r="CG29" s="40">
        <f t="shared" si="36"/>
        <v>12</v>
      </c>
      <c r="CH29" s="45">
        <f t="shared" ca="1" si="37"/>
        <v>2.7359001803329814</v>
      </c>
      <c r="CI29" s="7">
        <f t="shared" ca="1" si="68"/>
        <v>0.12686323807805946</v>
      </c>
      <c r="CJ29" s="43">
        <f t="shared" ca="1" si="73"/>
        <v>0.30801000885197571</v>
      </c>
      <c r="CK29" s="43">
        <f t="shared" ca="1" si="1"/>
        <v>0.13001030096669797</v>
      </c>
      <c r="CL29" s="3">
        <f t="shared" ca="1" si="2"/>
        <v>100.30010300966698</v>
      </c>
      <c r="CM29" s="44">
        <f t="shared" ca="1" si="3"/>
        <v>6.0020601933395937E-2</v>
      </c>
      <c r="CO29" s="40">
        <v>12</v>
      </c>
      <c r="CP29" s="45">
        <v>3.0690561222828245</v>
      </c>
      <c r="CQ29" s="7">
        <v>0.22071358268517424</v>
      </c>
      <c r="CR29" s="43">
        <v>0.55490688546357325</v>
      </c>
      <c r="CS29" s="43">
        <v>0.22633293957067668</v>
      </c>
      <c r="CT29" s="3">
        <v>101.26332939570676</v>
      </c>
      <c r="CU29" s="44">
        <v>0.25266587914135336</v>
      </c>
      <c r="CV29" s="44"/>
      <c r="CW29" s="40">
        <v>12</v>
      </c>
      <c r="CX29" s="45">
        <v>2.8765602065850011</v>
      </c>
      <c r="CY29" s="7">
        <v>0.15118681502050413</v>
      </c>
      <c r="CZ29" s="43">
        <v>0.37778227666772174</v>
      </c>
      <c r="DA29" s="43">
        <v>0.1550397067931118</v>
      </c>
      <c r="DB29" s="3">
        <v>100.55039706793112</v>
      </c>
      <c r="DC29" s="44">
        <v>0.27519853396555893</v>
      </c>
      <c r="DD29" s="44"/>
    </row>
    <row r="30" spans="2:108" ht="15.9" customHeight="1" x14ac:dyDescent="0.65">
      <c r="B30" s="3">
        <v>13</v>
      </c>
      <c r="C30" s="45">
        <f t="shared" si="38"/>
        <v>14</v>
      </c>
      <c r="D30" s="119">
        <f t="shared" si="4"/>
        <v>7.6923076923076927E-2</v>
      </c>
      <c r="E30" s="120">
        <f t="shared" si="5"/>
        <v>1</v>
      </c>
      <c r="F30" s="107"/>
      <c r="G30" s="107"/>
      <c r="H30" s="3">
        <f t="shared" si="39"/>
        <v>13</v>
      </c>
      <c r="I30" s="45">
        <f t="shared" si="6"/>
        <v>1.8856491423232364</v>
      </c>
      <c r="J30" s="119">
        <f t="shared" si="40"/>
        <v>5.0000000000000051E-2</v>
      </c>
      <c r="K30" s="43">
        <f t="shared" si="7"/>
        <v>8.9792816301106498E-2</v>
      </c>
      <c r="L30" s="107"/>
      <c r="M30" s="109">
        <f t="shared" si="8"/>
        <v>13</v>
      </c>
      <c r="N30" s="45">
        <f t="shared" si="9"/>
        <v>1.8698667429121694</v>
      </c>
      <c r="O30" s="7">
        <f t="shared" si="10"/>
        <v>4.9108830901124889E-2</v>
      </c>
      <c r="P30" s="43">
        <f t="shared" si="11"/>
        <v>8.7528545161932092E-2</v>
      </c>
      <c r="Q30" s="107"/>
      <c r="R30" s="109">
        <f t="shared" si="12"/>
        <v>13</v>
      </c>
      <c r="S30" s="109"/>
      <c r="T30" s="41"/>
      <c r="U30" s="41"/>
      <c r="V30" s="43">
        <f t="shared" si="13"/>
        <v>3.3768462539949766</v>
      </c>
      <c r="W30" s="7">
        <f t="shared" si="14"/>
        <v>9.69215243030805E-2</v>
      </c>
      <c r="X30" s="43"/>
      <c r="Y30" s="7"/>
      <c r="Z30" s="121">
        <f t="shared" si="15"/>
        <v>0.29837055707543036</v>
      </c>
      <c r="AA30" s="121"/>
      <c r="AB30" s="107"/>
      <c r="AC30" s="3">
        <f t="shared" si="41"/>
        <v>13</v>
      </c>
      <c r="AD30" s="45">
        <f t="shared" si="16"/>
        <v>1.8777274088755911</v>
      </c>
      <c r="AE30" s="7">
        <f t="shared" si="17"/>
        <v>4.9552731522562073E-2</v>
      </c>
      <c r="AF30" s="43">
        <f t="shared" si="18"/>
        <v>8.8653499123943852E-2</v>
      </c>
      <c r="AG30" s="107"/>
      <c r="AH30" s="3">
        <f t="shared" si="42"/>
        <v>13</v>
      </c>
      <c r="AI30" s="122">
        <f t="shared" si="43"/>
        <v>1.1681624344999688</v>
      </c>
      <c r="AJ30" s="123">
        <f t="shared" si="19"/>
        <v>1.935663683069332E-2</v>
      </c>
      <c r="AK30" s="114">
        <f t="shared" si="44"/>
        <v>2.2182320874642038E-2</v>
      </c>
      <c r="AL30" s="115">
        <f t="shared" si="45"/>
        <v>1.8698667429121694</v>
      </c>
      <c r="AM30" s="123">
        <f t="shared" si="70"/>
        <v>4.9108830901124889E-2</v>
      </c>
      <c r="AN30" s="116">
        <f t="shared" si="20"/>
        <v>8.7528545161932092E-2</v>
      </c>
      <c r="AO30" s="122">
        <f t="shared" si="46"/>
        <v>1.8698667429121694</v>
      </c>
      <c r="AP30" s="123">
        <f t="shared" si="47"/>
        <v>4.9108830901124889E-2</v>
      </c>
      <c r="AQ30" s="116">
        <f t="shared" si="48"/>
        <v>8.7528545161932092E-2</v>
      </c>
      <c r="AS30" s="3">
        <f t="shared" si="49"/>
        <v>13</v>
      </c>
      <c r="AT30" s="122">
        <f t="shared" si="50"/>
        <v>1.8543259409887671</v>
      </c>
      <c r="AU30" s="123">
        <f t="shared" si="21"/>
        <v>4.8230994933414907E-2</v>
      </c>
      <c r="AV30" s="114">
        <f t="shared" si="51"/>
        <v>8.5320874403651964E-2</v>
      </c>
      <c r="AW30" s="115">
        <f t="shared" si="22"/>
        <v>50</v>
      </c>
      <c r="AX30" s="123">
        <f t="shared" si="71"/>
        <v>0</v>
      </c>
      <c r="AY30" s="116">
        <f t="shared" si="23"/>
        <v>1.25</v>
      </c>
      <c r="AZ30" s="122">
        <f t="shared" si="52"/>
        <v>1.8698667429121694</v>
      </c>
      <c r="BA30" s="123">
        <f t="shared" si="53"/>
        <v>4.9108830901124889E-2</v>
      </c>
      <c r="BB30" s="116">
        <f t="shared" si="54"/>
        <v>8.7528545161932092E-2</v>
      </c>
      <c r="BC30" s="107"/>
      <c r="BD30" s="3">
        <f t="shared" si="55"/>
        <v>13</v>
      </c>
      <c r="BE30" s="45">
        <f t="shared" si="56"/>
        <v>1.8691975595007104</v>
      </c>
      <c r="BF30" s="7">
        <f t="shared" si="57"/>
        <v>4.9053359470611145E-2</v>
      </c>
      <c r="BG30" s="43">
        <f t="shared" si="58"/>
        <v>8.7403008607729635E-2</v>
      </c>
      <c r="BH30" s="45">
        <f t="shared" si="59"/>
        <v>94.11146552342214</v>
      </c>
      <c r="BI30" s="7">
        <f t="shared" si="60"/>
        <v>-2.9383788353134414E-3</v>
      </c>
      <c r="BJ30" s="43">
        <f t="shared" si="61"/>
        <v>-0.27735009811261457</v>
      </c>
      <c r="BK30" s="117">
        <f t="shared" si="0"/>
        <v>92.788897449072024</v>
      </c>
      <c r="BL30" s="107"/>
      <c r="BM30" s="118">
        <f t="shared" si="62"/>
        <v>13</v>
      </c>
      <c r="BN30" s="45">
        <f t="shared" si="63"/>
        <v>50.439907370346148</v>
      </c>
      <c r="BO30" s="7">
        <f t="shared" si="64"/>
        <v>0.1097006485155114</v>
      </c>
      <c r="BP30" s="45">
        <f t="shared" si="65"/>
        <v>4.986291174103024</v>
      </c>
      <c r="BQ30" s="107"/>
      <c r="BR30" s="107"/>
      <c r="BS30" s="40">
        <f t="shared" si="26"/>
        <v>13</v>
      </c>
      <c r="BT30" s="124">
        <f t="shared" ca="1" si="27"/>
        <v>1.8434351025311611</v>
      </c>
      <c r="BU30" s="7">
        <f t="shared" ca="1" si="66"/>
        <v>4.8096760196368042E-2</v>
      </c>
      <c r="BV30" s="43">
        <f t="shared" ca="1" si="28"/>
        <v>8.4594533091960564E-2</v>
      </c>
      <c r="BW30" s="44">
        <f t="shared" ca="1" si="29"/>
        <v>-9.5161990181600199E-3</v>
      </c>
      <c r="BX30" s="44">
        <f t="shared" ca="1" si="30"/>
        <v>0.65265649751145394</v>
      </c>
      <c r="BY30" s="107"/>
      <c r="BZ30" s="40">
        <f t="shared" si="31"/>
        <v>13</v>
      </c>
      <c r="CA30" s="124">
        <f t="shared" ca="1" si="32"/>
        <v>1.6325640993418098</v>
      </c>
      <c r="CB30" s="7">
        <f t="shared" ca="1" si="67"/>
        <v>4.5241900490919924E-2</v>
      </c>
      <c r="CC30" s="43">
        <f t="shared" ca="1" si="33"/>
        <v>7.0663357920095357E-2</v>
      </c>
      <c r="CD30" s="44">
        <f t="shared" ca="1" si="34"/>
        <v>-9.5161990181600199E-3</v>
      </c>
      <c r="CE30" s="44">
        <f t="shared" ca="1" si="35"/>
        <v>0.44699421134469464</v>
      </c>
      <c r="CF30" s="107"/>
      <c r="CG30" s="40">
        <f t="shared" si="36"/>
        <v>13</v>
      </c>
      <c r="CH30" s="45">
        <f t="shared" ca="1" si="37"/>
        <v>2.9893401204769665</v>
      </c>
      <c r="CI30" s="7">
        <f t="shared" ca="1" si="68"/>
        <v>9.2634936744344004E-2</v>
      </c>
      <c r="CJ30" s="43">
        <f t="shared" ca="1" si="73"/>
        <v>0.2534399401439853</v>
      </c>
      <c r="CK30" s="43">
        <f t="shared" ca="1" si="1"/>
        <v>9.524190049091999E-2</v>
      </c>
      <c r="CL30" s="3">
        <f t="shared" ca="1" si="2"/>
        <v>99.952419004909203</v>
      </c>
      <c r="CM30" s="44">
        <f t="shared" ca="1" si="3"/>
        <v>-9.5161990181600199E-3</v>
      </c>
      <c r="CO30" s="40">
        <v>13</v>
      </c>
      <c r="CP30" s="45">
        <v>3.0583667367913985</v>
      </c>
      <c r="CQ30" s="7">
        <v>-3.4829553665754035E-3</v>
      </c>
      <c r="CR30" s="43">
        <v>-1.0689385491426213E-2</v>
      </c>
      <c r="CS30" s="43">
        <v>-3.59442505251302E-3</v>
      </c>
      <c r="CT30" s="3">
        <v>98.964055749474866</v>
      </c>
      <c r="CU30" s="44">
        <v>-0.20718885010502605</v>
      </c>
      <c r="CV30" s="44"/>
      <c r="CW30" s="40">
        <v>13</v>
      </c>
      <c r="CX30" s="45">
        <v>3.3549524036788165</v>
      </c>
      <c r="CY30" s="7">
        <v>0.16630703435258662</v>
      </c>
      <c r="CZ30" s="43">
        <v>0.47839219709381525</v>
      </c>
      <c r="DA30" s="43">
        <v>0.17119679980553459</v>
      </c>
      <c r="DB30" s="3">
        <v>100.71196799805534</v>
      </c>
      <c r="DC30" s="44">
        <v>0.35598399902767291</v>
      </c>
      <c r="DD30" s="44"/>
    </row>
    <row r="31" spans="2:108" ht="15.9" customHeight="1" x14ac:dyDescent="0.65">
      <c r="B31" s="3">
        <v>14</v>
      </c>
      <c r="C31" s="45">
        <f t="shared" si="38"/>
        <v>15</v>
      </c>
      <c r="D31" s="119">
        <f t="shared" si="4"/>
        <v>7.1428571428571425E-2</v>
      </c>
      <c r="E31" s="120">
        <f t="shared" si="5"/>
        <v>1</v>
      </c>
      <c r="F31" s="107"/>
      <c r="G31" s="107"/>
      <c r="H31" s="3">
        <f t="shared" si="39"/>
        <v>14</v>
      </c>
      <c r="I31" s="124">
        <f t="shared" si="6"/>
        <v>1.9799315994393982</v>
      </c>
      <c r="J31" s="119">
        <f t="shared" si="40"/>
        <v>4.9999999999999982E-2</v>
      </c>
      <c r="K31" s="43">
        <f t="shared" si="7"/>
        <v>9.428245711616183E-2</v>
      </c>
      <c r="L31" s="107"/>
      <c r="M31" s="109">
        <f t="shared" si="8"/>
        <v>14</v>
      </c>
      <c r="N31" s="45">
        <f t="shared" si="9"/>
        <v>1.9616118792396533</v>
      </c>
      <c r="O31" s="7">
        <f t="shared" si="10"/>
        <v>4.9065066628543888E-2</v>
      </c>
      <c r="P31" s="43">
        <f t="shared" si="11"/>
        <v>9.1745136327483989E-2</v>
      </c>
      <c r="Q31" s="107"/>
      <c r="R31" s="109">
        <f t="shared" si="12"/>
        <v>14</v>
      </c>
      <c r="S31" s="109"/>
      <c r="T31" s="41"/>
      <c r="U31" s="41"/>
      <c r="V31" s="43">
        <f t="shared" si="13"/>
        <v>3.7031277887713543</v>
      </c>
      <c r="W31" s="7">
        <f t="shared" si="14"/>
        <v>9.6623153746004997E-2</v>
      </c>
      <c r="X31" s="43"/>
      <c r="Y31" s="7"/>
      <c r="Z31" s="121">
        <f t="shared" si="15"/>
        <v>0.32628153477637778</v>
      </c>
      <c r="AA31" s="121"/>
      <c r="AB31" s="107"/>
      <c r="AC31" s="3">
        <f t="shared" si="41"/>
        <v>14</v>
      </c>
      <c r="AD31" s="45">
        <f t="shared" si="16"/>
        <v>1.97073231426386</v>
      </c>
      <c r="AE31" s="7">
        <f t="shared" si="17"/>
        <v>4.9530568147781097E-2</v>
      </c>
      <c r="AF31" s="43">
        <f t="shared" si="18"/>
        <v>9.3004905388268902E-2</v>
      </c>
      <c r="AG31" s="107"/>
      <c r="AH31" s="3">
        <f t="shared" si="42"/>
        <v>14</v>
      </c>
      <c r="AI31" s="122">
        <f t="shared" si="43"/>
        <v>1.1917878479884676</v>
      </c>
      <c r="AJ31" s="123">
        <f t="shared" si="19"/>
        <v>2.0224424952178525E-2</v>
      </c>
      <c r="AK31" s="114">
        <f t="shared" si="44"/>
        <v>2.3625413488498764E-2</v>
      </c>
      <c r="AL31" s="115">
        <f t="shared" si="45"/>
        <v>1.9616118792396533</v>
      </c>
      <c r="AM31" s="123">
        <f t="shared" si="70"/>
        <v>4.9065066628543888E-2</v>
      </c>
      <c r="AN31" s="116">
        <f t="shared" si="20"/>
        <v>9.1745136327483989E-2</v>
      </c>
      <c r="AO31" s="122">
        <f t="shared" si="46"/>
        <v>1.9616118792396533</v>
      </c>
      <c r="AP31" s="123">
        <f t="shared" si="47"/>
        <v>4.9065066628543888E-2</v>
      </c>
      <c r="AQ31" s="116">
        <f t="shared" si="48"/>
        <v>9.1745136327483989E-2</v>
      </c>
      <c r="AS31" s="3">
        <f t="shared" si="49"/>
        <v>14</v>
      </c>
      <c r="AT31" s="122">
        <f t="shared" si="50"/>
        <v>1.9436037133427817</v>
      </c>
      <c r="AU31" s="123">
        <f t="shared" si="21"/>
        <v>4.8145674059011281E-2</v>
      </c>
      <c r="AV31" s="114">
        <f t="shared" si="51"/>
        <v>8.927777235401449E-2</v>
      </c>
      <c r="AW31" s="115">
        <f t="shared" si="22"/>
        <v>50</v>
      </c>
      <c r="AX31" s="123">
        <f t="shared" si="71"/>
        <v>0</v>
      </c>
      <c r="AY31" s="116">
        <f t="shared" si="23"/>
        <v>1.25</v>
      </c>
      <c r="AZ31" s="122">
        <f t="shared" si="52"/>
        <v>1.9616118792396533</v>
      </c>
      <c r="BA31" s="123">
        <f t="shared" si="53"/>
        <v>4.9065066628543888E-2</v>
      </c>
      <c r="BB31" s="116">
        <f t="shared" si="54"/>
        <v>9.1745136327483989E-2</v>
      </c>
      <c r="BC31" s="107"/>
      <c r="BD31" s="3">
        <f t="shared" si="55"/>
        <v>14</v>
      </c>
      <c r="BE31" s="45">
        <f t="shared" si="56"/>
        <v>1.9607958949632416</v>
      </c>
      <c r="BF31" s="7">
        <f t="shared" si="57"/>
        <v>4.9004095365392186E-2</v>
      </c>
      <c r="BG31" s="43">
        <f t="shared" si="58"/>
        <v>9.1598335462531197E-2</v>
      </c>
      <c r="BH31" s="45">
        <f t="shared" si="59"/>
        <v>93.844204281509718</v>
      </c>
      <c r="BI31" s="7">
        <f t="shared" si="60"/>
        <v>-2.8398372124585286E-3</v>
      </c>
      <c r="BJ31" s="43">
        <f t="shared" si="61"/>
        <v>-0.2672612419124244</v>
      </c>
      <c r="BK31" s="117">
        <f t="shared" si="0"/>
        <v>92.516685226452111</v>
      </c>
      <c r="BL31" s="107"/>
      <c r="BM31" s="118">
        <f t="shared" si="62"/>
        <v>14</v>
      </c>
      <c r="BN31" s="45">
        <f t="shared" si="63"/>
        <v>55.108149927039904</v>
      </c>
      <c r="BO31" s="7">
        <f t="shared" si="64"/>
        <v>9.2550577510343263E-2</v>
      </c>
      <c r="BP31" s="45">
        <f t="shared" si="65"/>
        <v>4.6682425566937553</v>
      </c>
      <c r="BQ31" s="107"/>
      <c r="BR31" s="107"/>
      <c r="BS31" s="40">
        <f t="shared" si="26"/>
        <v>14</v>
      </c>
      <c r="BT31" s="124">
        <f t="shared" ca="1" si="27"/>
        <v>1.8611573711499507</v>
      </c>
      <c r="BU31" s="7">
        <f t="shared" ca="1" si="66"/>
        <v>9.6137198399096329E-3</v>
      </c>
      <c r="BV31" s="43">
        <f t="shared" ca="1" si="28"/>
        <v>1.7722268618789699E-2</v>
      </c>
      <c r="BW31" s="44">
        <f t="shared" ca="1" si="29"/>
        <v>-0.20193140080045177</v>
      </c>
      <c r="BX31" s="44">
        <f t="shared" ca="1" si="30"/>
        <v>0.59053120546392379</v>
      </c>
      <c r="BY31" s="107"/>
      <c r="BZ31" s="40">
        <f t="shared" si="31"/>
        <v>14</v>
      </c>
      <c r="CA31" s="124">
        <f t="shared" ca="1" si="32"/>
        <v>1.5493593265705905</v>
      </c>
      <c r="CB31" s="7">
        <f t="shared" ca="1" si="67"/>
        <v>-5.096570040022589E-2</v>
      </c>
      <c r="CC31" s="43">
        <f t="shared" ca="1" si="33"/>
        <v>-8.3204772771219265E-2</v>
      </c>
      <c r="CD31" s="44">
        <f t="shared" ca="1" si="34"/>
        <v>-0.20193140080045177</v>
      </c>
      <c r="CE31" s="44">
        <f t="shared" ca="1" si="35"/>
        <v>0.2551274693316109</v>
      </c>
      <c r="CF31" s="107"/>
      <c r="CG31" s="40">
        <f t="shared" si="36"/>
        <v>14</v>
      </c>
      <c r="CH31" s="45">
        <f t="shared" ca="1" si="37"/>
        <v>2.9865404901898809</v>
      </c>
      <c r="CI31" s="7">
        <f t="shared" ca="1" si="68"/>
        <v>-9.3653788938507718E-4</v>
      </c>
      <c r="CJ31" s="43">
        <f t="shared" ca="1" si="73"/>
        <v>-2.7996302870856213E-3</v>
      </c>
      <c r="CK31" s="43">
        <f t="shared" ca="1" si="1"/>
        <v>-9.6570040022588011E-4</v>
      </c>
      <c r="CL31" s="3">
        <f t="shared" ca="1" si="2"/>
        <v>98.990342995997736</v>
      </c>
      <c r="CM31" s="44">
        <f t="shared" ca="1" si="3"/>
        <v>-0.20193140080045177</v>
      </c>
      <c r="CO31" s="40">
        <v>14</v>
      </c>
      <c r="CP31" s="45">
        <v>4.6015588377302938</v>
      </c>
      <c r="CQ31" s="7">
        <v>0.50458046197490791</v>
      </c>
      <c r="CR31" s="43">
        <v>1.5431921009388956</v>
      </c>
      <c r="CS31" s="43">
        <v>0.51983843934818763</v>
      </c>
      <c r="CT31" s="3">
        <v>104.19838439348187</v>
      </c>
      <c r="CU31" s="44">
        <v>0.83967687869637531</v>
      </c>
      <c r="CV31" s="44"/>
      <c r="CW31" s="40">
        <v>14</v>
      </c>
      <c r="CX31" s="45">
        <v>2.6083632810919379</v>
      </c>
      <c r="CY31" s="7">
        <v>-0.22253344690321653</v>
      </c>
      <c r="CZ31" s="43">
        <v>-0.74658912258687848</v>
      </c>
      <c r="DA31" s="43">
        <v>-0.23053206814696567</v>
      </c>
      <c r="DB31" s="3">
        <v>96.694679318530348</v>
      </c>
      <c r="DC31" s="44">
        <v>-1.6526603407348284</v>
      </c>
      <c r="DD31" s="44"/>
    </row>
    <row r="32" spans="2:108" ht="15.9" customHeight="1" x14ac:dyDescent="0.65">
      <c r="B32" s="3">
        <v>15</v>
      </c>
      <c r="C32" s="45">
        <f t="shared" si="38"/>
        <v>16</v>
      </c>
      <c r="D32" s="119">
        <f t="shared" si="4"/>
        <v>6.6666666666666666E-2</v>
      </c>
      <c r="E32" s="120">
        <f t="shared" si="5"/>
        <v>1</v>
      </c>
      <c r="F32" s="107"/>
      <c r="G32" s="107"/>
      <c r="H32" s="3">
        <f t="shared" si="39"/>
        <v>15</v>
      </c>
      <c r="I32" s="124">
        <f t="shared" si="6"/>
        <v>2.0789281794113683</v>
      </c>
      <c r="J32" s="119">
        <f t="shared" si="40"/>
        <v>5.0000000000000093E-2</v>
      </c>
      <c r="K32" s="43">
        <f t="shared" si="7"/>
        <v>9.8996579971969922E-2</v>
      </c>
      <c r="L32" s="107"/>
      <c r="M32" s="109">
        <f t="shared" si="8"/>
        <v>15</v>
      </c>
      <c r="N32" s="45">
        <f t="shared" si="9"/>
        <v>2.0577685126192491</v>
      </c>
      <c r="O32" s="7">
        <f t="shared" si="10"/>
        <v>4.9019194060380272E-2</v>
      </c>
      <c r="P32" s="43">
        <f t="shared" si="11"/>
        <v>9.615663337959561E-2</v>
      </c>
      <c r="Q32" s="107"/>
      <c r="R32" s="109">
        <f t="shared" si="12"/>
        <v>15</v>
      </c>
      <c r="S32" s="109"/>
      <c r="T32" s="41"/>
      <c r="U32" s="41"/>
      <c r="V32" s="43">
        <f t="shared" si="13"/>
        <v>4.0597274122285194</v>
      </c>
      <c r="W32" s="7">
        <f t="shared" si="14"/>
        <v>9.6296872211228735E-2</v>
      </c>
      <c r="X32" s="43"/>
      <c r="Y32" s="7"/>
      <c r="Z32" s="121">
        <f t="shared" si="15"/>
        <v>0.35659962345716478</v>
      </c>
      <c r="AA32" s="121"/>
      <c r="AB32" s="107"/>
      <c r="AC32" s="3">
        <f t="shared" si="41"/>
        <v>15</v>
      </c>
      <c r="AD32" s="45">
        <f t="shared" si="16"/>
        <v>2.0682979835134319</v>
      </c>
      <c r="AE32" s="7">
        <f t="shared" si="17"/>
        <v>4.9507316921433953E-2</v>
      </c>
      <c r="AF32" s="43">
        <f t="shared" si="18"/>
        <v>9.7565669249572051E-2</v>
      </c>
      <c r="AG32" s="107"/>
      <c r="AH32" s="3">
        <f t="shared" si="42"/>
        <v>15</v>
      </c>
      <c r="AI32" s="122">
        <f t="shared" si="43"/>
        <v>1.2168651398794361</v>
      </c>
      <c r="AJ32" s="123">
        <f t="shared" si="19"/>
        <v>2.104174155936786E-2</v>
      </c>
      <c r="AK32" s="114">
        <f t="shared" si="44"/>
        <v>2.5077291890968544E-2</v>
      </c>
      <c r="AL32" s="115">
        <f t="shared" si="45"/>
        <v>2.0577685126192491</v>
      </c>
      <c r="AM32" s="123">
        <f t="shared" si="70"/>
        <v>4.9019194060380272E-2</v>
      </c>
      <c r="AN32" s="116">
        <f t="shared" si="20"/>
        <v>9.615663337959561E-2</v>
      </c>
      <c r="AO32" s="122">
        <f t="shared" si="46"/>
        <v>2.0577685126192491</v>
      </c>
      <c r="AP32" s="123">
        <f t="shared" si="47"/>
        <v>4.9019194060380272E-2</v>
      </c>
      <c r="AQ32" s="116">
        <f t="shared" si="48"/>
        <v>9.615663337959561E-2</v>
      </c>
      <c r="AS32" s="3">
        <f t="shared" si="49"/>
        <v>15</v>
      </c>
      <c r="AT32" s="122">
        <f t="shared" si="50"/>
        <v>2.0370063036154011</v>
      </c>
      <c r="AU32" s="123">
        <f t="shared" si="21"/>
        <v>4.8056396286657324E-2</v>
      </c>
      <c r="AV32" s="114">
        <f t="shared" si="51"/>
        <v>9.340259027261924E-2</v>
      </c>
      <c r="AW32" s="115">
        <f t="shared" si="22"/>
        <v>50</v>
      </c>
      <c r="AX32" s="123">
        <f t="shared" si="71"/>
        <v>0</v>
      </c>
      <c r="AY32" s="116">
        <f t="shared" si="23"/>
        <v>1.25</v>
      </c>
      <c r="AZ32" s="122">
        <f t="shared" si="52"/>
        <v>2.0577685126192491</v>
      </c>
      <c r="BA32" s="123">
        <f t="shared" si="53"/>
        <v>4.9019194060380272E-2</v>
      </c>
      <c r="BB32" s="116">
        <f t="shared" si="54"/>
        <v>9.615663337959561E-2</v>
      </c>
      <c r="BC32" s="107"/>
      <c r="BD32" s="3">
        <f t="shared" si="55"/>
        <v>15</v>
      </c>
      <c r="BE32" s="45">
        <f t="shared" si="56"/>
        <v>2.0567815788827546</v>
      </c>
      <c r="BF32" s="7">
        <f t="shared" si="57"/>
        <v>4.8952409664909269E-2</v>
      </c>
      <c r="BG32" s="43">
        <f t="shared" si="58"/>
        <v>9.5985683919512954E-2</v>
      </c>
      <c r="BH32" s="45">
        <f t="shared" si="59"/>
        <v>93.586005391762555</v>
      </c>
      <c r="BI32" s="7">
        <f t="shared" si="60"/>
        <v>-2.7513568016691741E-3</v>
      </c>
      <c r="BJ32" s="43">
        <f t="shared" si="61"/>
        <v>-0.2581988897471611</v>
      </c>
      <c r="BK32" s="117">
        <f t="shared" si="0"/>
        <v>92.254033307585161</v>
      </c>
      <c r="BL32" s="107"/>
      <c r="BM32" s="118">
        <f t="shared" si="62"/>
        <v>15</v>
      </c>
      <c r="BN32" s="45">
        <f t="shared" si="63"/>
        <v>59.411086083584507</v>
      </c>
      <c r="BO32" s="7">
        <f t="shared" si="64"/>
        <v>7.8081666001153183E-2</v>
      </c>
      <c r="BP32" s="45">
        <f t="shared" si="65"/>
        <v>4.3029361565446012</v>
      </c>
      <c r="BQ32" s="107"/>
      <c r="BR32" s="107"/>
      <c r="BS32" s="40">
        <f t="shared" si="26"/>
        <v>15</v>
      </c>
      <c r="BT32" s="124">
        <f t="shared" ca="1" si="27"/>
        <v>1.9693822135741403</v>
      </c>
      <c r="BU32" s="7">
        <f t="shared" ca="1" si="66"/>
        <v>5.8149216235981634E-2</v>
      </c>
      <c r="BV32" s="43">
        <f t="shared" ca="1" si="28"/>
        <v>0.1082248424241896</v>
      </c>
      <c r="BW32" s="44">
        <f t="shared" ca="1" si="29"/>
        <v>4.074608117990814E-2</v>
      </c>
      <c r="BX32" s="44">
        <f t="shared" ca="1" si="30"/>
        <v>0.588138155702295</v>
      </c>
      <c r="BY32" s="107"/>
      <c r="BZ32" s="40">
        <f t="shared" si="31"/>
        <v>15</v>
      </c>
      <c r="CA32" s="124">
        <f t="shared" ca="1" si="32"/>
        <v>1.6583924533477665</v>
      </c>
      <c r="CB32" s="7">
        <f t="shared" ca="1" si="67"/>
        <v>7.0373040589954042E-2</v>
      </c>
      <c r="CC32" s="43">
        <f t="shared" ca="1" si="33"/>
        <v>0.10903312677717608</v>
      </c>
      <c r="CD32" s="44">
        <f t="shared" ca="1" si="34"/>
        <v>4.074608117990814E-2</v>
      </c>
      <c r="CE32" s="44">
        <f t="shared" ca="1" si="35"/>
        <v>5.4665498893647579E-2</v>
      </c>
      <c r="CF32" s="107"/>
      <c r="CG32" s="40">
        <f t="shared" si="36"/>
        <v>15</v>
      </c>
      <c r="CH32" s="45">
        <f t="shared" ca="1" si="37"/>
        <v>3.3353246970566497</v>
      </c>
      <c r="CI32" s="7">
        <f t="shared" ca="1" si="68"/>
        <v>0.11678536018930502</v>
      </c>
      <c r="CJ32" s="43">
        <f t="shared" ca="1" si="73"/>
        <v>0.34878420686676875</v>
      </c>
      <c r="CK32" s="43">
        <f t="shared" ca="1" si="1"/>
        <v>0.12037304058995407</v>
      </c>
      <c r="CL32" s="3">
        <f t="shared" ca="1" si="2"/>
        <v>100.20373040589953</v>
      </c>
      <c r="CM32" s="44">
        <f t="shared" ca="1" si="3"/>
        <v>4.074608117990814E-2</v>
      </c>
      <c r="CO32" s="40">
        <v>15</v>
      </c>
      <c r="CP32" s="45">
        <v>3.978782171446682</v>
      </c>
      <c r="CQ32" s="7">
        <v>-0.13534036795904467</v>
      </c>
      <c r="CR32" s="43">
        <v>-0.62277666628361195</v>
      </c>
      <c r="CS32" s="43">
        <v>-0.14203847168472514</v>
      </c>
      <c r="CT32" s="3">
        <v>97.579615283152748</v>
      </c>
      <c r="CU32" s="44">
        <v>-0.48407694336945029</v>
      </c>
      <c r="CV32" s="44"/>
      <c r="CW32" s="40">
        <v>15</v>
      </c>
      <c r="CX32" s="45">
        <v>2.722443750276434</v>
      </c>
      <c r="CY32" s="7">
        <v>4.3736418930394788E-2</v>
      </c>
      <c r="CZ32" s="43">
        <v>0.11408046918449617</v>
      </c>
      <c r="DA32" s="43">
        <v>4.4914439882598856E-2</v>
      </c>
      <c r="DB32" s="3">
        <v>99.449144398825993</v>
      </c>
      <c r="DC32" s="44">
        <v>-0.27542780058700572</v>
      </c>
      <c r="DD32" s="44"/>
    </row>
    <row r="33" spans="2:108" ht="15.9" customHeight="1" x14ac:dyDescent="0.65">
      <c r="B33" s="3">
        <v>16</v>
      </c>
      <c r="C33" s="45">
        <f t="shared" si="38"/>
        <v>17</v>
      </c>
      <c r="D33" s="119">
        <f t="shared" si="4"/>
        <v>6.25E-2</v>
      </c>
      <c r="E33" s="120">
        <f t="shared" si="5"/>
        <v>1</v>
      </c>
      <c r="F33" s="107"/>
      <c r="G33" s="107"/>
      <c r="H33" s="3">
        <f t="shared" si="39"/>
        <v>16</v>
      </c>
      <c r="I33" s="124">
        <f t="shared" si="6"/>
        <v>2.1828745883819369</v>
      </c>
      <c r="J33" s="119">
        <f t="shared" si="40"/>
        <v>5.0000000000000093E-2</v>
      </c>
      <c r="K33" s="43">
        <f t="shared" si="7"/>
        <v>0.10394640897056842</v>
      </c>
      <c r="L33" s="107"/>
      <c r="M33" s="109">
        <f t="shared" si="8"/>
        <v>16</v>
      </c>
      <c r="N33" s="45">
        <f t="shared" si="9"/>
        <v>2.158539732624448</v>
      </c>
      <c r="O33" s="7">
        <f t="shared" si="10"/>
        <v>4.8971115743690403E-2</v>
      </c>
      <c r="P33" s="43">
        <f t="shared" si="11"/>
        <v>0.10077122000519884</v>
      </c>
      <c r="Q33" s="107"/>
      <c r="R33" s="109">
        <f t="shared" si="12"/>
        <v>16</v>
      </c>
      <c r="S33" s="109"/>
      <c r="T33" s="41"/>
      <c r="U33" s="41"/>
      <c r="V33" s="43">
        <f t="shared" si="13"/>
        <v>4.4492187667897714</v>
      </c>
      <c r="W33" s="7">
        <f t="shared" si="14"/>
        <v>9.5940272587771394E-2</v>
      </c>
      <c r="X33" s="43"/>
      <c r="Y33" s="7"/>
      <c r="Z33" s="121">
        <f t="shared" si="15"/>
        <v>0.38949135456125233</v>
      </c>
      <c r="AA33" s="121"/>
      <c r="AB33" s="107"/>
      <c r="AC33" s="3">
        <f t="shared" si="41"/>
        <v>16</v>
      </c>
      <c r="AD33" s="45">
        <f t="shared" si="16"/>
        <v>2.1706434185519519</v>
      </c>
      <c r="AE33" s="7">
        <f t="shared" si="17"/>
        <v>4.9482925504121568E-2</v>
      </c>
      <c r="AF33" s="43">
        <f t="shared" si="18"/>
        <v>0.10234543503852017</v>
      </c>
      <c r="AG33" s="107"/>
      <c r="AH33" s="3">
        <f t="shared" si="42"/>
        <v>16</v>
      </c>
      <c r="AI33" s="122">
        <f t="shared" si="43"/>
        <v>1.2434083386842212</v>
      </c>
      <c r="AJ33" s="123">
        <f t="shared" si="19"/>
        <v>2.1812769496720806E-2</v>
      </c>
      <c r="AK33" s="114">
        <f t="shared" si="44"/>
        <v>2.6543198804785145E-2</v>
      </c>
      <c r="AL33" s="115">
        <f t="shared" si="45"/>
        <v>2.158539732624448</v>
      </c>
      <c r="AM33" s="123">
        <f t="shared" si="70"/>
        <v>4.8971115743690403E-2</v>
      </c>
      <c r="AN33" s="116">
        <f t="shared" si="20"/>
        <v>0.10077122000519884</v>
      </c>
      <c r="AO33" s="122">
        <f t="shared" si="46"/>
        <v>2.158539732624448</v>
      </c>
      <c r="AP33" s="123">
        <f t="shared" si="47"/>
        <v>4.8971115743690403E-2</v>
      </c>
      <c r="AQ33" s="116">
        <f t="shared" si="48"/>
        <v>0.10077122000519884</v>
      </c>
      <c r="AS33" s="3">
        <f t="shared" si="49"/>
        <v>16</v>
      </c>
      <c r="AT33" s="122">
        <f t="shared" si="50"/>
        <v>2.1347072241152025</v>
      </c>
      <c r="AU33" s="123">
        <f t="shared" si="21"/>
        <v>4.7962993696384702E-2</v>
      </c>
      <c r="AV33" s="114">
        <f t="shared" si="51"/>
        <v>9.7700920499801183E-2</v>
      </c>
      <c r="AW33" s="115">
        <f t="shared" si="22"/>
        <v>50</v>
      </c>
      <c r="AX33" s="123">
        <f t="shared" si="71"/>
        <v>0</v>
      </c>
      <c r="AY33" s="116">
        <f t="shared" si="23"/>
        <v>1.25</v>
      </c>
      <c r="AZ33" s="122">
        <f t="shared" si="52"/>
        <v>2.158539732624448</v>
      </c>
      <c r="BA33" s="123">
        <f t="shared" si="53"/>
        <v>4.8971115743690403E-2</v>
      </c>
      <c r="BB33" s="116">
        <f t="shared" si="54"/>
        <v>0.10077122000519884</v>
      </c>
      <c r="BC33" s="107"/>
      <c r="BD33" s="3">
        <f t="shared" si="55"/>
        <v>16</v>
      </c>
      <c r="BE33" s="45">
        <f t="shared" si="56"/>
        <v>2.1573544635294852</v>
      </c>
      <c r="BF33" s="7">
        <f t="shared" si="57"/>
        <v>4.8898184269698643E-2</v>
      </c>
      <c r="BG33" s="43">
        <f t="shared" si="58"/>
        <v>0.10057288464673063</v>
      </c>
      <c r="BH33" s="45">
        <f t="shared" si="59"/>
        <v>93.336005391762555</v>
      </c>
      <c r="BI33" s="7">
        <f t="shared" si="60"/>
        <v>-2.6713395763978726E-3</v>
      </c>
      <c r="BJ33" s="43">
        <f t="shared" si="61"/>
        <v>-0.25</v>
      </c>
      <c r="BK33" s="117">
        <f t="shared" si="0"/>
        <v>92</v>
      </c>
      <c r="BL33" s="107"/>
      <c r="BM33" s="118">
        <f t="shared" si="62"/>
        <v>16</v>
      </c>
      <c r="BN33" s="45">
        <f t="shared" si="63"/>
        <v>63.324776789546519</v>
      </c>
      <c r="BO33" s="7">
        <f t="shared" si="64"/>
        <v>6.5874754426402879E-2</v>
      </c>
      <c r="BP33" s="45">
        <f t="shared" si="65"/>
        <v>3.913690705962015</v>
      </c>
      <c r="BQ33" s="107"/>
      <c r="BR33" s="107"/>
      <c r="BS33" s="40">
        <f t="shared" si="26"/>
        <v>16</v>
      </c>
      <c r="BT33" s="124">
        <f t="shared" ca="1" si="27"/>
        <v>2.4750091504154503</v>
      </c>
      <c r="BU33" s="7">
        <f t="shared" ca="1" si="66"/>
        <v>0.25674393388760791</v>
      </c>
      <c r="BV33" s="43">
        <f t="shared" ca="1" si="28"/>
        <v>0.5056269368413101</v>
      </c>
      <c r="BW33" s="44">
        <f t="shared" ca="1" si="29"/>
        <v>1.0337196694380397</v>
      </c>
      <c r="BX33" s="44">
        <f t="shared" ca="1" si="30"/>
        <v>0.14031874721361903</v>
      </c>
      <c r="BY33" s="107"/>
      <c r="BZ33" s="40">
        <f t="shared" si="31"/>
        <v>16</v>
      </c>
      <c r="CA33" s="124">
        <f t="shared" ca="1" si="32"/>
        <v>2.5984685253517514</v>
      </c>
      <c r="CB33" s="7">
        <f t="shared" ca="1" si="67"/>
        <v>0.56685983471901991</v>
      </c>
      <c r="CC33" s="43">
        <f t="shared" ca="1" si="33"/>
        <v>0.94007607200398491</v>
      </c>
      <c r="CD33" s="44">
        <f t="shared" ca="1" si="34"/>
        <v>1.0337196694380397</v>
      </c>
      <c r="CE33" s="44">
        <f t="shared" ca="1" si="35"/>
        <v>0.27907855083776867</v>
      </c>
      <c r="CF33" s="107"/>
      <c r="CG33" s="40">
        <f t="shared" si="36"/>
        <v>16</v>
      </c>
      <c r="CH33" s="45">
        <f t="shared" ca="1" si="37"/>
        <v>5.3275031198689016</v>
      </c>
      <c r="CI33" s="7">
        <f t="shared" ca="1" si="68"/>
        <v>0.59729669635172411</v>
      </c>
      <c r="CJ33" s="43">
        <f t="shared" ca="1" si="73"/>
        <v>1.9921784228122519</v>
      </c>
      <c r="CK33" s="43">
        <f t="shared" ca="1" si="1"/>
        <v>0.61685983471901984</v>
      </c>
      <c r="CL33" s="3">
        <f t="shared" ca="1" si="2"/>
        <v>105.1685983471902</v>
      </c>
      <c r="CM33" s="44">
        <f t="shared" ca="1" si="3"/>
        <v>1.0337196694380397</v>
      </c>
      <c r="CO33" s="40">
        <v>16</v>
      </c>
      <c r="CP33" s="45">
        <v>6.3638223469907107</v>
      </c>
      <c r="CQ33" s="7">
        <v>0.59943974632741204</v>
      </c>
      <c r="CR33" s="43">
        <v>2.3850401755440291</v>
      </c>
      <c r="CS33" s="43">
        <v>0.6229954259936149</v>
      </c>
      <c r="CT33" s="3">
        <v>105.22995425993615</v>
      </c>
      <c r="CU33" s="44">
        <v>1.0459908519872299</v>
      </c>
      <c r="CV33" s="44"/>
      <c r="CW33" s="40">
        <v>16</v>
      </c>
      <c r="CX33" s="45">
        <v>3.1047855519534444</v>
      </c>
      <c r="CY33" s="7">
        <v>0.14044066168059038</v>
      </c>
      <c r="CZ33" s="43">
        <v>0.38234180167701026</v>
      </c>
      <c r="DA33" s="43">
        <v>0.14435324397786559</v>
      </c>
      <c r="DB33" s="3">
        <v>100.44353243977865</v>
      </c>
      <c r="DC33" s="44">
        <v>0.22176621988932788</v>
      </c>
      <c r="DD33" s="44"/>
    </row>
    <row r="34" spans="2:108" ht="15.9" customHeight="1" x14ac:dyDescent="0.65">
      <c r="B34" s="3">
        <v>17</v>
      </c>
      <c r="C34" s="45">
        <f t="shared" si="38"/>
        <v>18</v>
      </c>
      <c r="D34" s="119">
        <f t="shared" si="4"/>
        <v>5.8823529411764705E-2</v>
      </c>
      <c r="E34" s="120">
        <f t="shared" si="5"/>
        <v>1</v>
      </c>
      <c r="F34" s="107"/>
      <c r="G34" s="107"/>
      <c r="H34" s="3">
        <f t="shared" si="39"/>
        <v>17</v>
      </c>
      <c r="I34" s="124">
        <f t="shared" si="6"/>
        <v>2.2920183178010336</v>
      </c>
      <c r="J34" s="119">
        <f t="shared" si="40"/>
        <v>4.999999999999992E-2</v>
      </c>
      <c r="K34" s="43">
        <f t="shared" si="7"/>
        <v>0.10914372941909685</v>
      </c>
      <c r="L34" s="107"/>
      <c r="M34" s="109">
        <f t="shared" si="8"/>
        <v>17</v>
      </c>
      <c r="N34" s="45">
        <f t="shared" si="9"/>
        <v>2.2641370723670113</v>
      </c>
      <c r="O34" s="7">
        <f t="shared" si="10"/>
        <v>4.8920730133687855E-2</v>
      </c>
      <c r="P34" s="43">
        <f t="shared" si="11"/>
        <v>0.1055973397425632</v>
      </c>
      <c r="Q34" s="107"/>
      <c r="R34" s="109">
        <f t="shared" si="12"/>
        <v>17</v>
      </c>
      <c r="S34" s="109"/>
      <c r="T34" s="41"/>
      <c r="U34" s="41"/>
      <c r="V34" s="43">
        <f t="shared" si="13"/>
        <v>4.874345095833994</v>
      </c>
      <c r="W34" s="7">
        <f t="shared" si="14"/>
        <v>9.5550781233210189E-2</v>
      </c>
      <c r="X34" s="43"/>
      <c r="Y34" s="7"/>
      <c r="Z34" s="121">
        <f t="shared" si="15"/>
        <v>0.42512632904422282</v>
      </c>
      <c r="AA34" s="121"/>
      <c r="AB34" s="107"/>
      <c r="AC34" s="3">
        <f t="shared" si="41"/>
        <v>17</v>
      </c>
      <c r="AD34" s="45">
        <f t="shared" si="16"/>
        <v>2.2779976662669239</v>
      </c>
      <c r="AE34" s="7">
        <f t="shared" si="17"/>
        <v>4.9457339145362093E-2</v>
      </c>
      <c r="AF34" s="43">
        <f t="shared" si="18"/>
        <v>0.10735424771497186</v>
      </c>
      <c r="AG34" s="107"/>
      <c r="AH34" s="3">
        <f t="shared" si="42"/>
        <v>17</v>
      </c>
      <c r="AI34" s="122">
        <f t="shared" si="43"/>
        <v>1.2714362932300323</v>
      </c>
      <c r="AJ34" s="123">
        <f t="shared" si="19"/>
        <v>2.2541230964777316E-2</v>
      </c>
      <c r="AK34" s="114">
        <f t="shared" si="44"/>
        <v>2.8027954545811071E-2</v>
      </c>
      <c r="AL34" s="115">
        <f t="shared" si="45"/>
        <v>2.2641370723670113</v>
      </c>
      <c r="AM34" s="123">
        <f t="shared" si="70"/>
        <v>4.8920730133687855E-2</v>
      </c>
      <c r="AN34" s="116">
        <f t="shared" si="20"/>
        <v>0.1055973397425632</v>
      </c>
      <c r="AO34" s="122">
        <f t="shared" si="46"/>
        <v>2.2641370723670113</v>
      </c>
      <c r="AP34" s="123">
        <f t="shared" si="47"/>
        <v>4.8920730133687855E-2</v>
      </c>
      <c r="AQ34" s="116">
        <f t="shared" si="48"/>
        <v>0.1055973397425632</v>
      </c>
      <c r="AS34" s="3">
        <f t="shared" si="49"/>
        <v>17</v>
      </c>
      <c r="AT34" s="122">
        <f t="shared" si="50"/>
        <v>2.2368856103882728</v>
      </c>
      <c r="AU34" s="123">
        <f t="shared" si="21"/>
        <v>4.7865292775884707E-2</v>
      </c>
      <c r="AV34" s="114">
        <f t="shared" si="51"/>
        <v>0.10217838627307051</v>
      </c>
      <c r="AW34" s="115">
        <f t="shared" si="22"/>
        <v>50</v>
      </c>
      <c r="AX34" s="123">
        <f t="shared" si="71"/>
        <v>0</v>
      </c>
      <c r="AY34" s="116">
        <f t="shared" si="23"/>
        <v>1.25</v>
      </c>
      <c r="AZ34" s="122">
        <f t="shared" si="52"/>
        <v>2.2641370723670113</v>
      </c>
      <c r="BA34" s="123">
        <f t="shared" si="53"/>
        <v>4.8920730133687855E-2</v>
      </c>
      <c r="BB34" s="116">
        <f t="shared" si="54"/>
        <v>0.1055973397425632</v>
      </c>
      <c r="BC34" s="107"/>
      <c r="BD34" s="3">
        <f t="shared" si="55"/>
        <v>17</v>
      </c>
      <c r="BE34" s="45">
        <f t="shared" si="56"/>
        <v>2.2627224526789793</v>
      </c>
      <c r="BF34" s="7">
        <f t="shared" si="57"/>
        <v>4.8841296565196542E-2</v>
      </c>
      <c r="BG34" s="43">
        <f t="shared" si="58"/>
        <v>0.10536798914949416</v>
      </c>
      <c r="BH34" s="45">
        <f t="shared" si="59"/>
        <v>93.093469766726216</v>
      </c>
      <c r="BI34" s="7">
        <f t="shared" si="60"/>
        <v>-2.5985215889445432E-3</v>
      </c>
      <c r="BJ34" s="43">
        <f t="shared" si="61"/>
        <v>-0.24253562503633297</v>
      </c>
      <c r="BK34" s="117">
        <f t="shared" si="0"/>
        <v>91.753788748764677</v>
      </c>
      <c r="BL34" s="107"/>
      <c r="BM34" s="118">
        <f t="shared" si="62"/>
        <v>17</v>
      </c>
      <c r="BN34" s="45">
        <f t="shared" si="63"/>
        <v>66.844128047977065</v>
      </c>
      <c r="BO34" s="7">
        <f t="shared" si="64"/>
        <v>5.5576212611483086E-2</v>
      </c>
      <c r="BP34" s="45">
        <f t="shared" si="65"/>
        <v>3.5193512584305449</v>
      </c>
      <c r="BQ34" s="107"/>
      <c r="BR34" s="107"/>
      <c r="BS34" s="40">
        <f t="shared" si="26"/>
        <v>17</v>
      </c>
      <c r="BT34" s="124">
        <f t="shared" ca="1" si="27"/>
        <v>2.7814875663363967</v>
      </c>
      <c r="BU34" s="7">
        <f t="shared" ca="1" si="66"/>
        <v>0.12382920518475719</v>
      </c>
      <c r="BV34" s="43">
        <f t="shared" ca="1" si="28"/>
        <v>0.30647841592094649</v>
      </c>
      <c r="BW34" s="44">
        <f t="shared" ca="1" si="29"/>
        <v>0.36914602592378626</v>
      </c>
      <c r="BX34" s="107"/>
      <c r="BY34" s="107"/>
      <c r="BZ34" s="40">
        <f t="shared" si="31"/>
        <v>17</v>
      </c>
      <c r="CA34" s="124">
        <f t="shared" ca="1" si="32"/>
        <v>3.2079991164301589</v>
      </c>
      <c r="CB34" s="7">
        <f t="shared" ca="1" si="67"/>
        <v>0.23457301296189303</v>
      </c>
      <c r="CC34" s="43">
        <f t="shared" ca="1" si="33"/>
        <v>0.60953059107840768</v>
      </c>
      <c r="CD34" s="44">
        <f t="shared" ca="1" si="34"/>
        <v>0.36914602592378626</v>
      </c>
      <c r="CE34" s="107"/>
      <c r="CF34" s="107"/>
      <c r="CG34" s="40">
        <f t="shared" si="36"/>
        <v>17</v>
      </c>
      <c r="CH34" s="45">
        <f t="shared" ca="1" si="37"/>
        <v>6.7642621465674226</v>
      </c>
      <c r="CI34" s="7">
        <f t="shared" ca="1" si="68"/>
        <v>0.26968713004411654</v>
      </c>
      <c r="CJ34" s="43">
        <f t="shared" ca="1" si="73"/>
        <v>1.4367590266985211</v>
      </c>
      <c r="CK34" s="43">
        <f t="shared" ca="1" si="1"/>
        <v>0.28457301296189313</v>
      </c>
      <c r="CL34" s="3">
        <f t="shared" ca="1" si="2"/>
        <v>101.84573012961893</v>
      </c>
      <c r="CM34" s="44">
        <f t="shared" ca="1" si="3"/>
        <v>0.36914602592378626</v>
      </c>
      <c r="CO34" s="40">
        <v>17</v>
      </c>
      <c r="CP34" s="45">
        <v>7.508207118767932</v>
      </c>
      <c r="CQ34" s="7">
        <v>0.17982663710252247</v>
      </c>
      <c r="CR34" s="43">
        <v>1.1443847717772215</v>
      </c>
      <c r="CS34" s="43">
        <v>0.19192942448022166</v>
      </c>
      <c r="CT34" s="3">
        <v>100.91929424480222</v>
      </c>
      <c r="CU34" s="44">
        <v>0.18385884896044327</v>
      </c>
      <c r="CV34" s="44"/>
      <c r="CW34" s="40">
        <v>17</v>
      </c>
      <c r="CX34" s="45">
        <v>3.5595683361310662</v>
      </c>
      <c r="CY34" s="7">
        <v>0.14647800196425326</v>
      </c>
      <c r="CZ34" s="43">
        <v>0.45478278417762164</v>
      </c>
      <c r="DA34" s="43">
        <v>0.15114690934968594</v>
      </c>
      <c r="DB34" s="3">
        <v>100.51146909349686</v>
      </c>
      <c r="DC34" s="44">
        <v>0.25573454674842971</v>
      </c>
      <c r="DD34" s="44"/>
    </row>
    <row r="35" spans="2:108" ht="15.9" customHeight="1" x14ac:dyDescent="0.65">
      <c r="B35" s="3">
        <v>18</v>
      </c>
      <c r="C35" s="45">
        <f t="shared" si="38"/>
        <v>19</v>
      </c>
      <c r="D35" s="119">
        <f t="shared" si="4"/>
        <v>5.5555555555555552E-2</v>
      </c>
      <c r="E35" s="120">
        <f t="shared" si="5"/>
        <v>1</v>
      </c>
      <c r="F35" s="107"/>
      <c r="G35" s="107"/>
      <c r="H35" s="3">
        <f t="shared" si="39"/>
        <v>18</v>
      </c>
      <c r="I35" s="124">
        <f t="shared" si="6"/>
        <v>2.4066192336910852</v>
      </c>
      <c r="J35" s="119">
        <f t="shared" si="40"/>
        <v>4.9999999999999968E-2</v>
      </c>
      <c r="K35" s="43">
        <f t="shared" si="7"/>
        <v>0.11460091589005168</v>
      </c>
      <c r="L35" s="107"/>
      <c r="M35" s="109">
        <f t="shared" si="8"/>
        <v>18</v>
      </c>
      <c r="N35" s="45">
        <f t="shared" si="9"/>
        <v>2.3747807676441286</v>
      </c>
      <c r="O35" s="7">
        <f t="shared" si="10"/>
        <v>4.8867931463816502E-2</v>
      </c>
      <c r="P35" s="43">
        <f t="shared" si="11"/>
        <v>0.11064369527711725</v>
      </c>
      <c r="Q35" s="107"/>
      <c r="R35" s="109">
        <f t="shared" si="12"/>
        <v>18</v>
      </c>
      <c r="S35" s="109"/>
      <c r="T35" s="41"/>
      <c r="U35" s="41"/>
      <c r="V35" s="43">
        <f t="shared" si="13"/>
        <v>5.3380203653041125</v>
      </c>
      <c r="W35" s="7">
        <f t="shared" si="14"/>
        <v>9.512565490416601E-2</v>
      </c>
      <c r="X35" s="43"/>
      <c r="Y35" s="7"/>
      <c r="Z35" s="121">
        <f t="shared" si="15"/>
        <v>0.46367526947011845</v>
      </c>
      <c r="AA35" s="121"/>
      <c r="AB35" s="107"/>
      <c r="AC35" s="3">
        <f t="shared" si="41"/>
        <v>18</v>
      </c>
      <c r="AD35" s="45">
        <f t="shared" si="16"/>
        <v>2.3906002312383907</v>
      </c>
      <c r="AE35" s="7">
        <f t="shared" si="17"/>
        <v>4.9430500583433269E-2</v>
      </c>
      <c r="AF35" s="43">
        <f t="shared" si="18"/>
        <v>0.11260256497146681</v>
      </c>
      <c r="AG35" s="107"/>
      <c r="AH35" s="3">
        <f t="shared" si="42"/>
        <v>18</v>
      </c>
      <c r="AI35" s="122">
        <f t="shared" si="43"/>
        <v>1.3009723293100397</v>
      </c>
      <c r="AJ35" s="123">
        <f t="shared" si="19"/>
        <v>2.3230449089173263E-2</v>
      </c>
      <c r="AK35" s="114">
        <f t="shared" si="44"/>
        <v>2.9536036080007481E-2</v>
      </c>
      <c r="AL35" s="115">
        <f t="shared" si="45"/>
        <v>2.3747807676441286</v>
      </c>
      <c r="AM35" s="123">
        <f t="shared" si="70"/>
        <v>4.8867931463816502E-2</v>
      </c>
      <c r="AN35" s="116">
        <f t="shared" si="20"/>
        <v>0.11064369527711725</v>
      </c>
      <c r="AO35" s="122">
        <f t="shared" si="46"/>
        <v>2.3747807676441286</v>
      </c>
      <c r="AP35" s="123">
        <f t="shared" si="47"/>
        <v>4.8867931463816502E-2</v>
      </c>
      <c r="AQ35" s="116">
        <f t="shared" si="48"/>
        <v>0.11064369527711725</v>
      </c>
      <c r="AS35" s="3">
        <f t="shared" si="49"/>
        <v>18</v>
      </c>
      <c r="AT35" s="122">
        <f t="shared" si="50"/>
        <v>2.3437262336737241</v>
      </c>
      <c r="AU35" s="123">
        <f t="shared" si="21"/>
        <v>4.7763114389611623E-2</v>
      </c>
      <c r="AV35" s="114">
        <f t="shared" si="51"/>
        <v>0.10684062328545152</v>
      </c>
      <c r="AW35" s="115">
        <f t="shared" si="22"/>
        <v>50</v>
      </c>
      <c r="AX35" s="123">
        <f t="shared" si="71"/>
        <v>0</v>
      </c>
      <c r="AY35" s="116">
        <f t="shared" si="23"/>
        <v>1.25</v>
      </c>
      <c r="AZ35" s="122">
        <f t="shared" si="52"/>
        <v>2.3747807676441286</v>
      </c>
      <c r="BA35" s="123">
        <f t="shared" si="53"/>
        <v>4.8867931463816502E-2</v>
      </c>
      <c r="BB35" s="116">
        <f t="shared" si="54"/>
        <v>0.11064369527711725</v>
      </c>
      <c r="BC35" s="107"/>
      <c r="BD35" s="3">
        <f t="shared" si="55"/>
        <v>18</v>
      </c>
      <c r="BE35" s="45">
        <f t="shared" si="56"/>
        <v>2.3731017176825162</v>
      </c>
      <c r="BF35" s="7">
        <f t="shared" si="57"/>
        <v>4.8781619183056214E-2</v>
      </c>
      <c r="BG35" s="43">
        <f t="shared" si="58"/>
        <v>0.11037926500353668</v>
      </c>
      <c r="BH35" s="45">
        <f t="shared" si="59"/>
        <v>92.857767506330703</v>
      </c>
      <c r="BI35" s="7">
        <f t="shared" si="60"/>
        <v>-2.5318882300352126E-3</v>
      </c>
      <c r="BJ35" s="43">
        <f t="shared" si="61"/>
        <v>-0.23570226039551587</v>
      </c>
      <c r="BK35" s="117">
        <f t="shared" si="0"/>
        <v>91.514718625761432</v>
      </c>
      <c r="BL35" s="107"/>
      <c r="BM35" s="118">
        <f t="shared" si="62"/>
        <v>18</v>
      </c>
      <c r="BN35" s="45">
        <f t="shared" si="63"/>
        <v>69.978295151136493</v>
      </c>
      <c r="BO35" s="7">
        <f t="shared" si="64"/>
        <v>4.688769521998841E-2</v>
      </c>
      <c r="BP35" s="45">
        <f t="shared" si="65"/>
        <v>3.1341671031594327</v>
      </c>
      <c r="BQ35" s="107"/>
      <c r="BR35" s="107"/>
      <c r="BS35" s="40">
        <f t="shared" si="26"/>
        <v>18</v>
      </c>
      <c r="BT35" s="124">
        <f t="shared" ca="1" si="27"/>
        <v>2.8763620704551962</v>
      </c>
      <c r="BU35" s="7">
        <f t="shared" ca="1" si="66"/>
        <v>3.4109267741132605E-2</v>
      </c>
      <c r="BV35" s="43">
        <f t="shared" ca="1" si="28"/>
        <v>9.4874504118799524E-2</v>
      </c>
      <c r="BW35" s="44">
        <f t="shared" ca="1" si="29"/>
        <v>-7.9453661294336939E-2</v>
      </c>
      <c r="BX35" s="107"/>
      <c r="BY35" s="107"/>
      <c r="BZ35" s="40">
        <f t="shared" si="31"/>
        <v>18</v>
      </c>
      <c r="CA35" s="124">
        <f t="shared" ca="1" si="32"/>
        <v>3.2409554346369798</v>
      </c>
      <c r="CB35" s="7">
        <f t="shared" ca="1" si="67"/>
        <v>1.0273169352831513E-2</v>
      </c>
      <c r="CC35" s="43">
        <f t="shared" ca="1" si="33"/>
        <v>3.2956318206820961E-2</v>
      </c>
      <c r="CD35" s="44">
        <f t="shared" ca="1" si="34"/>
        <v>-7.9453661294336939E-2</v>
      </c>
      <c r="CE35" s="107"/>
      <c r="CF35" s="107"/>
      <c r="CG35" s="40">
        <f t="shared" si="36"/>
        <v>18</v>
      </c>
      <c r="CH35" s="45">
        <f t="shared" ca="1" si="37"/>
        <v>7.1442775335736988</v>
      </c>
      <c r="CI35" s="7">
        <f t="shared" ca="1" si="68"/>
        <v>5.6179872803882668E-2</v>
      </c>
      <c r="CJ35" s="43">
        <f t="shared" ca="1" si="73"/>
        <v>0.38001538700627574</v>
      </c>
      <c r="CK35" s="43">
        <f t="shared" ca="1" si="1"/>
        <v>6.0273169352831536E-2</v>
      </c>
      <c r="CL35" s="3">
        <f t="shared" ca="1" si="2"/>
        <v>99.602731693528312</v>
      </c>
      <c r="CM35" s="44">
        <f t="shared" ca="1" si="3"/>
        <v>-7.9453661294336939E-2</v>
      </c>
      <c r="CO35" s="40">
        <v>18</v>
      </c>
      <c r="CP35" s="45">
        <v>9.16420174780799</v>
      </c>
      <c r="CQ35" s="7">
        <v>0.22055793118714609</v>
      </c>
      <c r="CR35" s="43">
        <v>1.6559946290400576</v>
      </c>
      <c r="CS35" s="43">
        <v>0.23819858283453846</v>
      </c>
      <c r="CT35" s="3">
        <v>101.38198582834538</v>
      </c>
      <c r="CU35" s="44">
        <v>0.27639716566907691</v>
      </c>
      <c r="CV35" s="44"/>
      <c r="CW35" s="40">
        <v>18</v>
      </c>
      <c r="CX35" s="45">
        <v>4.1390910557576097</v>
      </c>
      <c r="CY35" s="7">
        <v>0.16280702177962206</v>
      </c>
      <c r="CZ35" s="43">
        <v>0.57952271962654356</v>
      </c>
      <c r="DA35" s="43">
        <v>0.16877359907249798</v>
      </c>
      <c r="DB35" s="3">
        <v>100.68773599072497</v>
      </c>
      <c r="DC35" s="44">
        <v>0.34386799536248985</v>
      </c>
      <c r="DD35" s="44"/>
    </row>
    <row r="36" spans="2:108" ht="15.9" customHeight="1" x14ac:dyDescent="0.65">
      <c r="B36" s="3">
        <v>19</v>
      </c>
      <c r="C36" s="45">
        <f t="shared" si="38"/>
        <v>20</v>
      </c>
      <c r="D36" s="119">
        <f t="shared" si="4"/>
        <v>5.2631578947368418E-2</v>
      </c>
      <c r="E36" s="120">
        <f t="shared" si="5"/>
        <v>1</v>
      </c>
      <c r="F36" s="107"/>
      <c r="G36" s="107"/>
      <c r="H36" s="3">
        <f t="shared" si="39"/>
        <v>19</v>
      </c>
      <c r="I36" s="124">
        <f t="shared" si="6"/>
        <v>2.5269501953756395</v>
      </c>
      <c r="J36" s="119">
        <f t="shared" si="40"/>
        <v>0.05</v>
      </c>
      <c r="K36" s="43">
        <f t="shared" si="7"/>
        <v>0.12033096168455426</v>
      </c>
      <c r="L36" s="107"/>
      <c r="M36" s="109">
        <f t="shared" si="8"/>
        <v>19</v>
      </c>
      <c r="N36" s="45">
        <f t="shared" si="9"/>
        <v>2.4907000141791489</v>
      </c>
      <c r="O36" s="7">
        <f t="shared" si="10"/>
        <v>4.8812609616177963E-2</v>
      </c>
      <c r="P36" s="43">
        <f t="shared" si="11"/>
        <v>0.11591924653502023</v>
      </c>
      <c r="Q36" s="107"/>
      <c r="R36" s="109">
        <f t="shared" si="12"/>
        <v>19</v>
      </c>
      <c r="S36" s="109"/>
      <c r="T36" s="41"/>
      <c r="U36" s="41"/>
      <c r="V36" s="43">
        <f t="shared" si="13"/>
        <v>5.8433279404141221</v>
      </c>
      <c r="W36" s="7">
        <f t="shared" si="14"/>
        <v>9.4661979634695845E-2</v>
      </c>
      <c r="X36" s="43"/>
      <c r="Y36" s="7"/>
      <c r="Z36" s="121">
        <f t="shared" si="15"/>
        <v>0.50530757511000979</v>
      </c>
      <c r="AA36" s="121"/>
      <c r="AB36" s="107"/>
      <c r="AC36" s="3">
        <f t="shared" si="41"/>
        <v>19</v>
      </c>
      <c r="AD36" s="45">
        <f t="shared" si="16"/>
        <v>2.508701500433911</v>
      </c>
      <c r="AE36" s="7">
        <f t="shared" si="17"/>
        <v>4.9402349942190428E-2</v>
      </c>
      <c r="AF36" s="43">
        <f t="shared" si="18"/>
        <v>0.11810126919552029</v>
      </c>
      <c r="AG36" s="107"/>
      <c r="AH36" s="3">
        <f t="shared" si="42"/>
        <v>19</v>
      </c>
      <c r="AI36" s="122">
        <f t="shared" si="43"/>
        <v>1.3320439715916756</v>
      </c>
      <c r="AJ36" s="123">
        <f t="shared" si="19"/>
        <v>2.3883399809213886E-2</v>
      </c>
      <c r="AK36" s="114">
        <f t="shared" si="44"/>
        <v>3.1071642281636027E-2</v>
      </c>
      <c r="AL36" s="115">
        <f t="shared" si="45"/>
        <v>2.4907000141791489</v>
      </c>
      <c r="AM36" s="123">
        <f t="shared" si="70"/>
        <v>4.8812609616177963E-2</v>
      </c>
      <c r="AN36" s="116">
        <f t="shared" si="20"/>
        <v>0.11591924653502023</v>
      </c>
      <c r="AO36" s="122">
        <f t="shared" si="46"/>
        <v>2.4907000141791489</v>
      </c>
      <c r="AP36" s="123">
        <f t="shared" si="47"/>
        <v>4.8812609616177963E-2</v>
      </c>
      <c r="AQ36" s="116">
        <f t="shared" si="48"/>
        <v>0.11591924653502023</v>
      </c>
      <c r="AS36" s="3">
        <f t="shared" si="49"/>
        <v>19</v>
      </c>
      <c r="AT36" s="122">
        <f t="shared" si="50"/>
        <v>2.4554194926989998</v>
      </c>
      <c r="AU36" s="123">
        <f t="shared" si="21"/>
        <v>4.7656273766326245E-2</v>
      </c>
      <c r="AV36" s="114">
        <f t="shared" si="51"/>
        <v>0.11169325902527578</v>
      </c>
      <c r="AW36" s="115">
        <f t="shared" si="22"/>
        <v>50</v>
      </c>
      <c r="AX36" s="123">
        <f t="shared" si="71"/>
        <v>0</v>
      </c>
      <c r="AY36" s="116">
        <f t="shared" si="23"/>
        <v>1.25</v>
      </c>
      <c r="AZ36" s="122">
        <f t="shared" si="52"/>
        <v>2.4907000141791489</v>
      </c>
      <c r="BA36" s="123">
        <f t="shared" si="53"/>
        <v>4.8812609616177963E-2</v>
      </c>
      <c r="BB36" s="116">
        <f t="shared" si="54"/>
        <v>0.11591924653502023</v>
      </c>
      <c r="BC36" s="107"/>
      <c r="BD36" s="3">
        <f t="shared" si="55"/>
        <v>19</v>
      </c>
      <c r="BE36" s="45">
        <f t="shared" si="56"/>
        <v>2.4887169072202719</v>
      </c>
      <c r="BF36" s="7">
        <f t="shared" si="57"/>
        <v>4.8719019785911782E-2</v>
      </c>
      <c r="BG36" s="43">
        <f t="shared" si="58"/>
        <v>0.11561518953775572</v>
      </c>
      <c r="BH36" s="45">
        <f t="shared" si="59"/>
        <v>92.628351772460135</v>
      </c>
      <c r="BI36" s="7">
        <f t="shared" si="60"/>
        <v>-2.4706143603433783E-3</v>
      </c>
      <c r="BJ36" s="43">
        <f t="shared" si="61"/>
        <v>-0.22941573387056174</v>
      </c>
      <c r="BK36" s="117">
        <f t="shared" si="0"/>
        <v>91.282202112918654</v>
      </c>
      <c r="BL36" s="107"/>
      <c r="BM36" s="118">
        <f t="shared" si="62"/>
        <v>19</v>
      </c>
      <c r="BN36" s="45">
        <f t="shared" si="63"/>
        <v>72.746461476791779</v>
      </c>
      <c r="BO36" s="7">
        <f t="shared" si="64"/>
        <v>3.9557498788398676E-2</v>
      </c>
      <c r="BP36" s="45">
        <f t="shared" si="65"/>
        <v>2.7681663256552893</v>
      </c>
      <c r="BQ36" s="107"/>
      <c r="BR36" s="107"/>
      <c r="BS36" s="40">
        <f t="shared" si="26"/>
        <v>19</v>
      </c>
      <c r="BT36" s="124">
        <f t="shared" ca="1" si="27"/>
        <v>3.5547351228990749</v>
      </c>
      <c r="BU36" s="7">
        <f t="shared" ca="1" si="66"/>
        <v>0.23584410996510025</v>
      </c>
      <c r="BV36" s="43">
        <f t="shared" ca="1" si="28"/>
        <v>0.6783730524438788</v>
      </c>
      <c r="BW36" s="44">
        <f t="shared" ca="1" si="29"/>
        <v>0.92922054982550129</v>
      </c>
      <c r="BX36" s="107"/>
      <c r="BY36" s="107"/>
      <c r="BZ36" s="40">
        <f t="shared" si="31"/>
        <v>19</v>
      </c>
      <c r="CA36" s="124">
        <f t="shared" ca="1" si="32"/>
        <v>4.9087844018354891</v>
      </c>
      <c r="CB36" s="7">
        <f t="shared" ca="1" si="67"/>
        <v>0.51461027491275069</v>
      </c>
      <c r="CC36" s="43">
        <f t="shared" ca="1" si="33"/>
        <v>1.6678289671985094</v>
      </c>
      <c r="CD36" s="44">
        <f t="shared" ca="1" si="34"/>
        <v>0.92922054982550129</v>
      </c>
      <c r="CE36" s="107"/>
      <c r="CF36" s="107"/>
      <c r="CG36" s="40">
        <f t="shared" si="36"/>
        <v>19</v>
      </c>
      <c r="CH36" s="45">
        <f t="shared" ca="1" si="37"/>
        <v>10.902623722030063</v>
      </c>
      <c r="CI36" s="7">
        <f t="shared" ca="1" si="68"/>
        <v>0.52606385611343542</v>
      </c>
      <c r="CJ36" s="43">
        <f t="shared" ca="1" si="73"/>
        <v>3.7583461884563634</v>
      </c>
      <c r="CK36" s="43">
        <f t="shared" ca="1" si="1"/>
        <v>0.56461027491275062</v>
      </c>
      <c r="CL36" s="3">
        <f t="shared" ca="1" si="2"/>
        <v>104.64610274912751</v>
      </c>
      <c r="CM36" s="44">
        <f t="shared" ca="1" si="3"/>
        <v>0.92922054982550129</v>
      </c>
      <c r="CO36" s="40">
        <v>19</v>
      </c>
      <c r="CP36" s="45">
        <v>12.06984175861658</v>
      </c>
      <c r="CQ36" s="7">
        <v>0.31706416890086442</v>
      </c>
      <c r="CR36" s="43">
        <v>2.9056400108085905</v>
      </c>
      <c r="CS36" s="43">
        <v>0.34820120481562333</v>
      </c>
      <c r="CT36" s="3">
        <v>102.48201204815624</v>
      </c>
      <c r="CU36" s="44">
        <v>0.49640240963124665</v>
      </c>
      <c r="CV36" s="44"/>
      <c r="CW36" s="40">
        <v>19</v>
      </c>
      <c r="CX36" s="45">
        <v>4.237597127719515</v>
      </c>
      <c r="CY36" s="7">
        <v>2.3798962292670554E-2</v>
      </c>
      <c r="CZ36" s="43">
        <v>9.8506071961905667E-2</v>
      </c>
      <c r="DA36" s="43">
        <v>2.4834677178885461E-2</v>
      </c>
      <c r="DB36" s="3">
        <v>99.24834677178886</v>
      </c>
      <c r="DC36" s="44">
        <v>-0.37582661410557272</v>
      </c>
      <c r="DD36" s="44"/>
    </row>
    <row r="37" spans="2:108" ht="15.9" customHeight="1" x14ac:dyDescent="0.65">
      <c r="B37" s="3">
        <v>20</v>
      </c>
      <c r="C37" s="45">
        <f t="shared" si="38"/>
        <v>21</v>
      </c>
      <c r="D37" s="119">
        <f t="shared" si="4"/>
        <v>0.05</v>
      </c>
      <c r="E37" s="120">
        <f t="shared" si="5"/>
        <v>1</v>
      </c>
      <c r="F37" s="107"/>
      <c r="G37" s="107"/>
      <c r="H37" s="3">
        <f t="shared" si="39"/>
        <v>20</v>
      </c>
      <c r="I37" s="124">
        <f t="shared" si="6"/>
        <v>2.6532977051444213</v>
      </c>
      <c r="J37" s="119">
        <f t="shared" si="40"/>
        <v>4.9999999999999947E-2</v>
      </c>
      <c r="K37" s="43">
        <f t="shared" si="7"/>
        <v>0.12634750976878198</v>
      </c>
      <c r="L37" s="107"/>
      <c r="M37" s="109">
        <f t="shared" si="8"/>
        <v>20</v>
      </c>
      <c r="N37" s="45">
        <f t="shared" si="9"/>
        <v>2.6121332216077904</v>
      </c>
      <c r="O37" s="7">
        <f t="shared" si="10"/>
        <v>4.8754649992910452E-2</v>
      </c>
      <c r="P37" s="43">
        <f t="shared" si="11"/>
        <v>0.12143320742864144</v>
      </c>
      <c r="Q37" s="107"/>
      <c r="R37" s="109">
        <f t="shared" si="12"/>
        <v>20</v>
      </c>
      <c r="S37" s="109"/>
      <c r="T37" s="41"/>
      <c r="U37" s="41"/>
      <c r="V37" s="43">
        <f t="shared" si="13"/>
        <v>6.3935162530363101</v>
      </c>
      <c r="W37" s="7">
        <f t="shared" si="14"/>
        <v>9.4156672059585902E-2</v>
      </c>
      <c r="X37" s="43"/>
      <c r="Y37" s="7"/>
      <c r="Z37" s="121">
        <f t="shared" si="15"/>
        <v>0.55018831262218792</v>
      </c>
      <c r="AA37" s="121"/>
      <c r="AB37" s="107"/>
      <c r="AC37" s="3">
        <f t="shared" si="41"/>
        <v>20</v>
      </c>
      <c r="AD37" s="45">
        <f t="shared" si="16"/>
        <v>2.6325631796510369</v>
      </c>
      <c r="AE37" s="7">
        <f t="shared" si="17"/>
        <v>4.9372824624891586E-2</v>
      </c>
      <c r="AF37" s="43">
        <f t="shared" si="18"/>
        <v>0.12386167921712572</v>
      </c>
      <c r="AG37" s="107"/>
      <c r="AH37" s="3">
        <f t="shared" si="42"/>
        <v>20</v>
      </c>
      <c r="AI37" s="122">
        <f t="shared" si="43"/>
        <v>1.3646827197703337</v>
      </c>
      <c r="AJ37" s="123">
        <f t="shared" si="19"/>
        <v>2.4502755820934082E-2</v>
      </c>
      <c r="AK37" s="114">
        <f t="shared" si="44"/>
        <v>3.2638748178658167E-2</v>
      </c>
      <c r="AL37" s="115">
        <f t="shared" si="45"/>
        <v>2.6121332216077904</v>
      </c>
      <c r="AM37" s="123">
        <f t="shared" si="70"/>
        <v>4.8754649992910452E-2</v>
      </c>
      <c r="AN37" s="116">
        <f t="shared" si="20"/>
        <v>0.12143320742864144</v>
      </c>
      <c r="AO37" s="122">
        <f t="shared" si="46"/>
        <v>2.6121332216077904</v>
      </c>
      <c r="AP37" s="123">
        <f t="shared" si="47"/>
        <v>4.8754649992910452E-2</v>
      </c>
      <c r="AQ37" s="116">
        <f t="shared" si="48"/>
        <v>0.12143320742864144</v>
      </c>
      <c r="AS37" s="3">
        <f t="shared" si="49"/>
        <v>20</v>
      </c>
      <c r="AT37" s="122">
        <f t="shared" si="50"/>
        <v>2.5721613824488236</v>
      </c>
      <c r="AU37" s="123">
        <f t="shared" si="21"/>
        <v>4.754458050730101E-2</v>
      </c>
      <c r="AV37" s="114">
        <f t="shared" si="51"/>
        <v>0.11674188974982379</v>
      </c>
      <c r="AW37" s="115">
        <f t="shared" si="22"/>
        <v>50</v>
      </c>
      <c r="AX37" s="123">
        <f t="shared" si="71"/>
        <v>0</v>
      </c>
      <c r="AY37" s="116">
        <f t="shared" si="23"/>
        <v>1.25</v>
      </c>
      <c r="AZ37" s="122">
        <f t="shared" si="52"/>
        <v>2.6121332216077904</v>
      </c>
      <c r="BA37" s="123">
        <f t="shared" si="53"/>
        <v>4.8754649992910452E-2</v>
      </c>
      <c r="BB37" s="116">
        <f t="shared" si="54"/>
        <v>0.12143320742864144</v>
      </c>
      <c r="BC37" s="107"/>
      <c r="BD37" s="3">
        <f t="shared" si="55"/>
        <v>20</v>
      </c>
      <c r="BE37" s="45">
        <f t="shared" si="56"/>
        <v>2.6098013490110579</v>
      </c>
      <c r="BF37" s="7">
        <f t="shared" si="57"/>
        <v>4.8653360870212048E-2</v>
      </c>
      <c r="BG37" s="43">
        <f t="shared" si="58"/>
        <v>0.12108444179078613</v>
      </c>
      <c r="BH37" s="45">
        <f t="shared" si="59"/>
        <v>92.404744974710155</v>
      </c>
      <c r="BI37" s="7">
        <f t="shared" si="60"/>
        <v>-2.4140211228120098E-3</v>
      </c>
      <c r="BJ37" s="43">
        <f t="shared" si="61"/>
        <v>-0.22360679774997896</v>
      </c>
      <c r="BK37" s="117">
        <f t="shared" si="0"/>
        <v>91.055728090000841</v>
      </c>
      <c r="BL37" s="107"/>
      <c r="BM37" s="118">
        <f t="shared" si="62"/>
        <v>20</v>
      </c>
      <c r="BN37" s="45">
        <f t="shared" si="63"/>
        <v>75.174248774315217</v>
      </c>
      <c r="BO37" s="7">
        <f t="shared" si="64"/>
        <v>3.3373269960326135E-2</v>
      </c>
      <c r="BP37" s="45">
        <f t="shared" si="65"/>
        <v>2.4277872975234325</v>
      </c>
      <c r="BQ37" s="107"/>
      <c r="BR37" s="107"/>
      <c r="BS37" s="40">
        <f t="shared" si="26"/>
        <v>20</v>
      </c>
      <c r="BT37" s="124">
        <f t="shared" ca="1" si="27"/>
        <v>3.3728252899904803</v>
      </c>
      <c r="BU37" s="7">
        <f t="shared" ca="1" si="66"/>
        <v>-5.1173948724550125E-2</v>
      </c>
      <c r="BV37" s="43">
        <f t="shared" ca="1" si="28"/>
        <v>-0.18190983290859464</v>
      </c>
      <c r="BW37" s="44">
        <f t="shared" ca="1" si="29"/>
        <v>-0.50586974362275061</v>
      </c>
      <c r="BX37" s="107"/>
      <c r="BY37" s="107"/>
      <c r="BZ37" s="40">
        <f t="shared" si="31"/>
        <v>20</v>
      </c>
      <c r="CA37" s="124">
        <f t="shared" ca="1" si="32"/>
        <v>3.9126208684993253</v>
      </c>
      <c r="CB37" s="7">
        <f t="shared" ca="1" si="67"/>
        <v>-0.20293487181137534</v>
      </c>
      <c r="CC37" s="43">
        <f t="shared" ca="1" si="33"/>
        <v>-0.9961635333361637</v>
      </c>
      <c r="CD37" s="44">
        <f t="shared" ca="1" si="34"/>
        <v>-0.50586974362275061</v>
      </c>
      <c r="CE37" s="107"/>
      <c r="CF37" s="107"/>
      <c r="CG37" s="40">
        <f t="shared" si="36"/>
        <v>20</v>
      </c>
      <c r="CH37" s="45">
        <f t="shared" ca="1" si="37"/>
        <v>9.4217391744980237</v>
      </c>
      <c r="CI37" s="7">
        <f t="shared" ca="1" si="68"/>
        <v>-0.13582827265144751</v>
      </c>
      <c r="CJ37" s="43">
        <f t="shared" ca="1" si="73"/>
        <v>-1.4808845475320391</v>
      </c>
      <c r="CK37" s="43">
        <f t="shared" ca="1" si="1"/>
        <v>-0.1529348718113753</v>
      </c>
      <c r="CL37" s="3">
        <f t="shared" ca="1" si="2"/>
        <v>97.470651281886248</v>
      </c>
      <c r="CM37" s="44">
        <f t="shared" ca="1" si="3"/>
        <v>-0.50586974362275061</v>
      </c>
      <c r="CO37" s="40">
        <v>20</v>
      </c>
      <c r="CP37" s="45">
        <v>15.17185648837831</v>
      </c>
      <c r="CQ37" s="7">
        <v>0.25700541828124823</v>
      </c>
      <c r="CR37" s="43">
        <v>3.1020147297617298</v>
      </c>
      <c r="CS37" s="43">
        <v>0.29153152859018516</v>
      </c>
      <c r="CT37" s="3">
        <v>101.91531528590185</v>
      </c>
      <c r="CU37" s="44">
        <v>0.38306305718037031</v>
      </c>
      <c r="CV37" s="44"/>
      <c r="CW37" s="40">
        <v>20</v>
      </c>
      <c r="CX37" s="45">
        <v>5.5526215186441288</v>
      </c>
      <c r="CY37" s="7">
        <v>0.31032312683114854</v>
      </c>
      <c r="CZ37" s="43">
        <v>1.3150243909246138</v>
      </c>
      <c r="DA37" s="43">
        <v>0.32374176763643314</v>
      </c>
      <c r="DB37" s="3">
        <v>102.23741767636433</v>
      </c>
      <c r="DC37" s="44">
        <v>1.1187088381821655</v>
      </c>
      <c r="DD37" s="44"/>
    </row>
    <row r="38" spans="2:108" ht="15.9" customHeight="1" x14ac:dyDescent="0.65">
      <c r="B38" s="3">
        <v>21</v>
      </c>
      <c r="C38" s="45">
        <f t="shared" si="38"/>
        <v>22</v>
      </c>
      <c r="D38" s="119">
        <f t="shared" si="4"/>
        <v>4.7619047619047616E-2</v>
      </c>
      <c r="E38" s="120">
        <f t="shared" si="5"/>
        <v>1</v>
      </c>
      <c r="F38" s="107"/>
      <c r="G38" s="107"/>
      <c r="H38" s="3">
        <f t="shared" si="39"/>
        <v>21</v>
      </c>
      <c r="I38" s="124">
        <f t="shared" si="6"/>
        <v>2.7859625904016423</v>
      </c>
      <c r="J38" s="119">
        <f t="shared" si="40"/>
        <v>4.9999999999999968E-2</v>
      </c>
      <c r="K38" s="43">
        <f t="shared" si="7"/>
        <v>0.13266488525722106</v>
      </c>
      <c r="L38" s="107"/>
      <c r="M38" s="109">
        <f t="shared" si="8"/>
        <v>21</v>
      </c>
      <c r="N38" s="45">
        <f t="shared" si="9"/>
        <v>2.7393282627044662</v>
      </c>
      <c r="O38" s="7">
        <f t="shared" si="10"/>
        <v>4.8693933389196031E-2</v>
      </c>
      <c r="P38" s="43">
        <f t="shared" si="11"/>
        <v>0.12719504109667595</v>
      </c>
      <c r="Q38" s="107"/>
      <c r="R38" s="109">
        <f t="shared" si="12"/>
        <v>21</v>
      </c>
      <c r="S38" s="109"/>
      <c r="T38" s="41"/>
      <c r="U38" s="41"/>
      <c r="V38" s="43">
        <f t="shared" si="13"/>
        <v>6.9919908282621019</v>
      </c>
      <c r="W38" s="7">
        <f t="shared" si="14"/>
        <v>9.3606483746963731E-2</v>
      </c>
      <c r="X38" s="43"/>
      <c r="Y38" s="7"/>
      <c r="Z38" s="121">
        <f t="shared" si="15"/>
        <v>0.59847457522579162</v>
      </c>
      <c r="AA38" s="121"/>
      <c r="AB38" s="107"/>
      <c r="AC38" s="3">
        <f t="shared" si="41"/>
        <v>21</v>
      </c>
      <c r="AD38" s="45">
        <f t="shared" si="16"/>
        <v>2.7624587414098754</v>
      </c>
      <c r="AE38" s="7">
        <f t="shared" si="17"/>
        <v>4.934185920508731E-2</v>
      </c>
      <c r="AF38" s="43">
        <f t="shared" si="18"/>
        <v>0.12989556175883823</v>
      </c>
      <c r="AG38" s="107"/>
      <c r="AH38" s="3">
        <f t="shared" si="42"/>
        <v>21</v>
      </c>
      <c r="AI38" s="122">
        <f t="shared" si="43"/>
        <v>1.3989238701244617</v>
      </c>
      <c r="AJ38" s="123">
        <f t="shared" si="19"/>
        <v>2.509092396208442E-2</v>
      </c>
      <c r="AK38" s="114">
        <f t="shared" si="44"/>
        <v>3.424115035412803E-2</v>
      </c>
      <c r="AL38" s="115">
        <f t="shared" si="45"/>
        <v>2.7393282627044662</v>
      </c>
      <c r="AM38" s="123">
        <f t="shared" si="70"/>
        <v>4.8693933389196031E-2</v>
      </c>
      <c r="AN38" s="116">
        <f t="shared" si="20"/>
        <v>0.12719504109667595</v>
      </c>
      <c r="AO38" s="122">
        <f t="shared" si="46"/>
        <v>2.7393282627044662</v>
      </c>
      <c r="AP38" s="123">
        <f t="shared" si="47"/>
        <v>4.8693933389196031E-2</v>
      </c>
      <c r="AQ38" s="116">
        <f t="shared" si="48"/>
        <v>0.12719504109667595</v>
      </c>
      <c r="AS38" s="3">
        <f t="shared" si="49"/>
        <v>21</v>
      </c>
      <c r="AT38" s="122">
        <f t="shared" si="50"/>
        <v>2.6941534373939038</v>
      </c>
      <c r="AU38" s="123">
        <f t="shared" si="21"/>
        <v>4.7427838617551177E-2</v>
      </c>
      <c r="AV38" s="114">
        <f t="shared" si="51"/>
        <v>0.12199205494508014</v>
      </c>
      <c r="AW38" s="115">
        <f t="shared" si="22"/>
        <v>50</v>
      </c>
      <c r="AX38" s="123">
        <f t="shared" si="71"/>
        <v>0</v>
      </c>
      <c r="AY38" s="116">
        <f t="shared" si="23"/>
        <v>1.25</v>
      </c>
      <c r="AZ38" s="122">
        <f t="shared" si="52"/>
        <v>2.7393282627044662</v>
      </c>
      <c r="BA38" s="123">
        <f t="shared" si="53"/>
        <v>4.8693933389196031E-2</v>
      </c>
      <c r="BB38" s="116">
        <f t="shared" si="54"/>
        <v>0.12719504109667595</v>
      </c>
      <c r="BC38" s="107"/>
      <c r="BD38" s="3">
        <f t="shared" si="55"/>
        <v>21</v>
      </c>
      <c r="BE38" s="45">
        <f t="shared" si="56"/>
        <v>2.7365972415660433</v>
      </c>
      <c r="BF38" s="7">
        <f t="shared" si="57"/>
        <v>4.8584499583860179E-2</v>
      </c>
      <c r="BG38" s="43">
        <f t="shared" si="58"/>
        <v>0.12679589255498561</v>
      </c>
      <c r="BH38" s="45">
        <f t="shared" si="59"/>
        <v>92.186527084474164</v>
      </c>
      <c r="BI38" s="7">
        <f t="shared" si="60"/>
        <v>-2.3615442074507525E-3</v>
      </c>
      <c r="BJ38" s="43">
        <f t="shared" si="61"/>
        <v>-0.21821789023599239</v>
      </c>
      <c r="BK38" s="117">
        <f t="shared" si="0"/>
        <v>90.834848610088315</v>
      </c>
      <c r="BL38" s="107"/>
      <c r="BM38" s="118">
        <f t="shared" si="62"/>
        <v>21</v>
      </c>
      <c r="BN38" s="45">
        <f t="shared" si="63"/>
        <v>77.290843923331309</v>
      </c>
      <c r="BO38" s="7">
        <f t="shared" si="64"/>
        <v>2.8155853680300016E-2</v>
      </c>
      <c r="BP38" s="45">
        <f t="shared" si="65"/>
        <v>2.1165951490160979</v>
      </c>
      <c r="BQ38" s="107"/>
      <c r="BR38" s="107"/>
      <c r="BS38" s="40">
        <f t="shared" si="26"/>
        <v>21</v>
      </c>
      <c r="BT38" s="124">
        <f t="shared" ca="1" si="27"/>
        <v>3.1545194708093267</v>
      </c>
      <c r="BU38" s="7">
        <f t="shared" ca="1" si="66"/>
        <v>-6.4724911731722012E-2</v>
      </c>
      <c r="BV38" s="43">
        <f t="shared" ca="1" si="28"/>
        <v>-0.21830581918115347</v>
      </c>
      <c r="BW38" s="44">
        <f t="shared" ca="1" si="29"/>
        <v>-0.57362455865860995</v>
      </c>
      <c r="BX38" s="107"/>
      <c r="BY38" s="107"/>
      <c r="BZ38" s="40">
        <f t="shared" si="31"/>
        <v>21</v>
      </c>
      <c r="CA38" s="124">
        <f t="shared" ca="1" si="32"/>
        <v>2.9860642024785955</v>
      </c>
      <c r="CB38" s="7">
        <f t="shared" ca="1" si="67"/>
        <v>-0.23681227932930493</v>
      </c>
      <c r="CC38" s="43">
        <f t="shared" ca="1" si="33"/>
        <v>-0.92655666602072995</v>
      </c>
      <c r="CD38" s="44">
        <f t="shared" ca="1" si="34"/>
        <v>-0.57362455865860995</v>
      </c>
      <c r="CE38" s="107"/>
      <c r="CF38" s="107"/>
      <c r="CG38" s="40">
        <f t="shared" si="36"/>
        <v>21</v>
      </c>
      <c r="CH38" s="45">
        <f t="shared" ca="1" si="37"/>
        <v>7.8323710125477914</v>
      </c>
      <c r="CI38" s="7">
        <f t="shared" ca="1" si="68"/>
        <v>-0.1686915900041259</v>
      </c>
      <c r="CJ38" s="43">
        <f t="shared" ca="1" si="73"/>
        <v>-1.589368161950232</v>
      </c>
      <c r="CK38" s="43">
        <f t="shared" ca="1" si="1"/>
        <v>-0.18681227932930497</v>
      </c>
      <c r="CL38" s="3">
        <f t="shared" ca="1" si="2"/>
        <v>97.131877206706946</v>
      </c>
      <c r="CM38" s="44">
        <f t="shared" ca="1" si="3"/>
        <v>-0.57362455865860995</v>
      </c>
      <c r="CO38" s="40">
        <v>21</v>
      </c>
      <c r="CP38" s="45">
        <v>14.031001007704086</v>
      </c>
      <c r="CQ38" s="7">
        <v>-7.5195509629828294E-2</v>
      </c>
      <c r="CR38" s="43">
        <v>-1.1408554806742239</v>
      </c>
      <c r="CS38" s="43">
        <v>-8.8950926403011443E-2</v>
      </c>
      <c r="CT38" s="3">
        <v>98.11049073596989</v>
      </c>
      <c r="CU38" s="44">
        <v>-0.3779018528060229</v>
      </c>
      <c r="CV38" s="44"/>
      <c r="CW38" s="40">
        <v>21</v>
      </c>
      <c r="CX38" s="45">
        <v>6.0007061300625022</v>
      </c>
      <c r="CY38" s="7">
        <v>8.0697848739344533E-2</v>
      </c>
      <c r="CZ38" s="43">
        <v>0.44808461141837352</v>
      </c>
      <c r="DA38" s="43">
        <v>8.5449446956821759E-2</v>
      </c>
      <c r="DB38" s="3">
        <v>99.854494469568223</v>
      </c>
      <c r="DC38" s="44">
        <v>-7.2752765215891246E-2</v>
      </c>
      <c r="DD38" s="44"/>
    </row>
    <row r="39" spans="2:108" ht="15.9" customHeight="1" x14ac:dyDescent="0.65">
      <c r="B39" s="3">
        <v>22</v>
      </c>
      <c r="C39" s="45">
        <f t="shared" si="38"/>
        <v>23</v>
      </c>
      <c r="D39" s="119">
        <f t="shared" si="4"/>
        <v>4.5454545454545456E-2</v>
      </c>
      <c r="E39" s="120">
        <f t="shared" si="5"/>
        <v>1</v>
      </c>
      <c r="F39" s="107"/>
      <c r="G39" s="107"/>
      <c r="H39" s="3">
        <f t="shared" si="39"/>
        <v>22</v>
      </c>
      <c r="I39" s="124">
        <f t="shared" si="6"/>
        <v>2.9252607199217242</v>
      </c>
      <c r="J39" s="119">
        <f t="shared" si="40"/>
        <v>4.9999999999999926E-2</v>
      </c>
      <c r="K39" s="43">
        <f t="shared" si="7"/>
        <v>0.13929812952008211</v>
      </c>
      <c r="L39" s="107"/>
      <c r="M39" s="109">
        <f t="shared" si="8"/>
        <v>22</v>
      </c>
      <c r="N39" s="45">
        <f t="shared" si="9"/>
        <v>2.8725427161742636</v>
      </c>
      <c r="O39" s="7">
        <f t="shared" si="10"/>
        <v>4.8630335868647713E-2</v>
      </c>
      <c r="P39" s="43">
        <f t="shared" si="11"/>
        <v>0.13321445346979757</v>
      </c>
      <c r="Q39" s="107"/>
      <c r="R39" s="109">
        <f t="shared" si="12"/>
        <v>22</v>
      </c>
      <c r="S39" s="109"/>
      <c r="T39" s="41"/>
      <c r="U39" s="41"/>
      <c r="V39" s="43">
        <f t="shared" si="13"/>
        <v>7.642301975345811</v>
      </c>
      <c r="W39" s="7">
        <f t="shared" si="14"/>
        <v>9.3008009171737932E-2</v>
      </c>
      <c r="X39" s="43"/>
      <c r="Y39" s="7"/>
      <c r="Z39" s="121">
        <f t="shared" si="15"/>
        <v>0.65031114708370896</v>
      </c>
      <c r="AA39" s="121"/>
      <c r="AB39" s="107"/>
      <c r="AC39" s="3">
        <f t="shared" si="41"/>
        <v>22</v>
      </c>
      <c r="AD39" s="45">
        <f t="shared" si="16"/>
        <v>2.8986738839058712</v>
      </c>
      <c r="AE39" s="7">
        <f t="shared" si="17"/>
        <v>4.9309385314647555E-2</v>
      </c>
      <c r="AF39" s="43">
        <f t="shared" si="18"/>
        <v>0.13621514249599581</v>
      </c>
      <c r="AG39" s="107"/>
      <c r="AH39" s="3">
        <f t="shared" si="42"/>
        <v>22</v>
      </c>
      <c r="AI39" s="122">
        <f t="shared" si="43"/>
        <v>1.4348063753278983</v>
      </c>
      <c r="AJ39" s="123">
        <f t="shared" si="19"/>
        <v>2.5650077155552543E-2</v>
      </c>
      <c r="AK39" s="114">
        <f t="shared" si="44"/>
        <v>3.5882505203436506E-2</v>
      </c>
      <c r="AL39" s="115">
        <f t="shared" si="45"/>
        <v>2.8725427161742636</v>
      </c>
      <c r="AM39" s="123">
        <f t="shared" si="70"/>
        <v>4.8630335868647713E-2</v>
      </c>
      <c r="AN39" s="116">
        <f t="shared" si="20"/>
        <v>0.13321445346979757</v>
      </c>
      <c r="AO39" s="122">
        <f t="shared" si="46"/>
        <v>2.8725427161742636</v>
      </c>
      <c r="AP39" s="123">
        <f t="shared" si="47"/>
        <v>4.8630335868647713E-2</v>
      </c>
      <c r="AQ39" s="116">
        <f t="shared" si="48"/>
        <v>0.13321445346979757</v>
      </c>
      <c r="AS39" s="3">
        <f t="shared" si="49"/>
        <v>22</v>
      </c>
      <c r="AT39" s="122">
        <f t="shared" si="50"/>
        <v>2.8216026465193775</v>
      </c>
      <c r="AU39" s="123">
        <f t="shared" si="21"/>
        <v>4.7305846562606078E-2</v>
      </c>
      <c r="AV39" s="114">
        <f t="shared" si="51"/>
        <v>0.12744920912547381</v>
      </c>
      <c r="AW39" s="115">
        <f t="shared" si="22"/>
        <v>50</v>
      </c>
      <c r="AX39" s="123">
        <f t="shared" si="71"/>
        <v>0</v>
      </c>
      <c r="AY39" s="116">
        <f t="shared" si="23"/>
        <v>1.25</v>
      </c>
      <c r="AZ39" s="122">
        <f t="shared" si="52"/>
        <v>2.8725427161742636</v>
      </c>
      <c r="BA39" s="123">
        <f t="shared" si="53"/>
        <v>4.8630335868647713E-2</v>
      </c>
      <c r="BB39" s="116">
        <f t="shared" si="54"/>
        <v>0.13321445346979757</v>
      </c>
      <c r="BC39" s="107"/>
      <c r="BD39" s="3">
        <f t="shared" si="55"/>
        <v>22</v>
      </c>
      <c r="BE39" s="45">
        <f t="shared" si="56"/>
        <v>2.8693558338761016</v>
      </c>
      <c r="BF39" s="7">
        <f t="shared" si="57"/>
        <v>4.851228755682218E-2</v>
      </c>
      <c r="BG39" s="43">
        <f t="shared" si="58"/>
        <v>0.13275859231005835</v>
      </c>
      <c r="BH39" s="45">
        <f t="shared" si="59"/>
        <v>91.973326368118549</v>
      </c>
      <c r="BI39" s="7">
        <f t="shared" si="60"/>
        <v>-2.3127101442952836E-3</v>
      </c>
      <c r="BJ39" s="43">
        <f t="shared" si="61"/>
        <v>-0.21320071635561041</v>
      </c>
      <c r="BK39" s="117">
        <f t="shared" si="0"/>
        <v>90.619168480353139</v>
      </c>
      <c r="BL39" s="107"/>
      <c r="BM39" s="118">
        <f t="shared" si="62"/>
        <v>22</v>
      </c>
      <c r="BN39" s="45">
        <f t="shared" si="63"/>
        <v>79.126818600991726</v>
      </c>
      <c r="BO39" s="7">
        <f t="shared" si="64"/>
        <v>2.3754103131305087E-2</v>
      </c>
      <c r="BP39" s="45">
        <f t="shared" si="65"/>
        <v>1.83597467766041</v>
      </c>
      <c r="BQ39" s="107"/>
      <c r="BR39" s="107"/>
      <c r="BS39" s="40">
        <f t="shared" si="26"/>
        <v>22</v>
      </c>
      <c r="BT39" s="124">
        <f t="shared" ca="1" si="27"/>
        <v>3.5786614750727321</v>
      </c>
      <c r="BU39" s="7">
        <f t="shared" ca="1" si="66"/>
        <v>0.13445534516056962</v>
      </c>
      <c r="BV39" s="43">
        <f t="shared" ca="1" si="28"/>
        <v>0.42414200426340526</v>
      </c>
      <c r="BW39" s="44">
        <f t="shared" ca="1" si="29"/>
        <v>0.4222767258028477</v>
      </c>
      <c r="BX39" s="107"/>
      <c r="BY39" s="107"/>
      <c r="BZ39" s="40">
        <f t="shared" si="31"/>
        <v>22</v>
      </c>
      <c r="CA39" s="124">
        <f t="shared" ca="1" si="32"/>
        <v>3.7658401198324016</v>
      </c>
      <c r="CB39" s="7">
        <f t="shared" ca="1" si="67"/>
        <v>0.26113836290142378</v>
      </c>
      <c r="CC39" s="43">
        <f t="shared" ca="1" si="33"/>
        <v>0.77977591735380625</v>
      </c>
      <c r="CD39" s="44">
        <f t="shared" ca="1" si="34"/>
        <v>0.4222767258028477</v>
      </c>
      <c r="CE39" s="107"/>
      <c r="CF39" s="107"/>
      <c r="CG39" s="40">
        <f t="shared" si="36"/>
        <v>22</v>
      </c>
      <c r="CH39" s="45">
        <f t="shared" ca="1" si="37"/>
        <v>10.082397746266182</v>
      </c>
      <c r="CI39" s="7">
        <f t="shared" ca="1" si="68"/>
        <v>0.28727274667067632</v>
      </c>
      <c r="CJ39" s="43">
        <f t="shared" ca="1" si="73"/>
        <v>2.2500267337183901</v>
      </c>
      <c r="CK39" s="43">
        <f t="shared" ca="1" si="1"/>
        <v>0.31113836290142383</v>
      </c>
      <c r="CL39" s="3">
        <f t="shared" ca="1" si="2"/>
        <v>102.11138362901424</v>
      </c>
      <c r="CM39" s="44">
        <f t="shared" ca="1" si="3"/>
        <v>0.4222767258028477</v>
      </c>
      <c r="CO39" s="40">
        <v>22</v>
      </c>
      <c r="CP39" s="45">
        <v>12.229909871208026</v>
      </c>
      <c r="CQ39" s="7">
        <v>-0.12836512060024258</v>
      </c>
      <c r="CR39" s="43">
        <v>-1.8010911364960607</v>
      </c>
      <c r="CS39" s="43">
        <v>-0.14994293805964415</v>
      </c>
      <c r="CT39" s="3">
        <v>97.500570619403561</v>
      </c>
      <c r="CU39" s="44">
        <v>-0.49988587611928831</v>
      </c>
      <c r="CV39" s="44"/>
      <c r="CW39" s="40">
        <v>22</v>
      </c>
      <c r="CX39" s="45">
        <v>5.1908712842793028</v>
      </c>
      <c r="CY39" s="7">
        <v>-0.13495659147947048</v>
      </c>
      <c r="CZ39" s="43">
        <v>-0.80983484578319953</v>
      </c>
      <c r="DA39" s="43">
        <v>-0.14380132191603989</v>
      </c>
      <c r="DB39" s="3">
        <v>97.561986780839604</v>
      </c>
      <c r="DC39" s="44">
        <v>-1.2190066095801995</v>
      </c>
      <c r="DD39" s="44"/>
    </row>
    <row r="40" spans="2:108" ht="15.9" customHeight="1" x14ac:dyDescent="0.65">
      <c r="B40" s="3">
        <v>23</v>
      </c>
      <c r="C40" s="45">
        <f t="shared" si="38"/>
        <v>24</v>
      </c>
      <c r="D40" s="119">
        <f t="shared" si="4"/>
        <v>4.3478260869565216E-2</v>
      </c>
      <c r="E40" s="120">
        <f t="shared" si="5"/>
        <v>1</v>
      </c>
      <c r="F40" s="107"/>
      <c r="G40" s="107"/>
      <c r="H40" s="3">
        <f t="shared" si="39"/>
        <v>23</v>
      </c>
      <c r="I40" s="124">
        <f t="shared" si="6"/>
        <v>3.0715237559178106</v>
      </c>
      <c r="J40" s="119">
        <f t="shared" si="40"/>
        <v>5.0000000000000051E-2</v>
      </c>
      <c r="K40" s="43">
        <f t="shared" si="7"/>
        <v>0.14626303599608623</v>
      </c>
      <c r="L40" s="107"/>
      <c r="M40" s="109">
        <f t="shared" si="8"/>
        <v>23</v>
      </c>
      <c r="N40" s="45">
        <f t="shared" si="9"/>
        <v>3.0120441011548538</v>
      </c>
      <c r="O40" s="7">
        <f t="shared" si="10"/>
        <v>4.8563728641912836E-2</v>
      </c>
      <c r="P40" s="43">
        <f t="shared" si="11"/>
        <v>0.13950138498059028</v>
      </c>
      <c r="Q40" s="107"/>
      <c r="R40" s="109">
        <f t="shared" si="12"/>
        <v>23</v>
      </c>
      <c r="S40" s="109"/>
      <c r="T40" s="41"/>
      <c r="U40" s="41"/>
      <c r="V40" s="43">
        <f t="shared" si="13"/>
        <v>8.348127393398018</v>
      </c>
      <c r="W40" s="7">
        <f t="shared" si="14"/>
        <v>9.2357698024654239E-2</v>
      </c>
      <c r="X40" s="43"/>
      <c r="Y40" s="7"/>
      <c r="Z40" s="121">
        <f t="shared" si="15"/>
        <v>0.70582541805220667</v>
      </c>
      <c r="AA40" s="121"/>
      <c r="AB40" s="107"/>
      <c r="AC40" s="3">
        <f t="shared" si="41"/>
        <v>23</v>
      </c>
      <c r="AD40" s="45">
        <f t="shared" si="16"/>
        <v>3.0415070005298555</v>
      </c>
      <c r="AE40" s="7">
        <f t="shared" si="17"/>
        <v>4.9275331529023587E-2</v>
      </c>
      <c r="AF40" s="43">
        <f t="shared" si="18"/>
        <v>0.14283311662398407</v>
      </c>
      <c r="AG40" s="107"/>
      <c r="AH40" s="3">
        <f t="shared" si="42"/>
        <v>23</v>
      </c>
      <c r="AI40" s="122">
        <f t="shared" si="43"/>
        <v>1.4723727367161084</v>
      </c>
      <c r="AJ40" s="123">
        <f t="shared" si="19"/>
        <v>2.6182181815037529E-2</v>
      </c>
      <c r="AK40" s="114">
        <f t="shared" si="44"/>
        <v>3.7566361388210061E-2</v>
      </c>
      <c r="AL40" s="115">
        <f t="shared" si="45"/>
        <v>3.0120441011548538</v>
      </c>
      <c r="AM40" s="123">
        <f t="shared" si="70"/>
        <v>4.8563728641912836E-2</v>
      </c>
      <c r="AN40" s="116">
        <f t="shared" si="20"/>
        <v>0.13950138498059028</v>
      </c>
      <c r="AO40" s="122">
        <f t="shared" si="46"/>
        <v>3.0120441011548538</v>
      </c>
      <c r="AP40" s="123">
        <f t="shared" si="47"/>
        <v>4.8563728641912836E-2</v>
      </c>
      <c r="AQ40" s="116">
        <f t="shared" si="48"/>
        <v>0.13950138498059028</v>
      </c>
      <c r="AS40" s="3">
        <f t="shared" si="49"/>
        <v>23</v>
      </c>
      <c r="AT40" s="122">
        <f t="shared" si="50"/>
        <v>2.9547213373505015</v>
      </c>
      <c r="AU40" s="123">
        <f t="shared" si="21"/>
        <v>4.71783973534807E-2</v>
      </c>
      <c r="AV40" s="114">
        <f t="shared" si="51"/>
        <v>0.13311869083112374</v>
      </c>
      <c r="AW40" s="115">
        <f t="shared" si="22"/>
        <v>50</v>
      </c>
      <c r="AX40" s="123">
        <f t="shared" si="71"/>
        <v>0</v>
      </c>
      <c r="AY40" s="116">
        <f t="shared" si="23"/>
        <v>1.25</v>
      </c>
      <c r="AZ40" s="122">
        <f t="shared" si="52"/>
        <v>3.0120441011548538</v>
      </c>
      <c r="BA40" s="123">
        <f t="shared" si="53"/>
        <v>4.8563728641912836E-2</v>
      </c>
      <c r="BB40" s="116">
        <f t="shared" si="54"/>
        <v>0.13950138498059028</v>
      </c>
      <c r="BC40" s="107"/>
      <c r="BD40" s="3">
        <f t="shared" si="55"/>
        <v>23</v>
      </c>
      <c r="BE40" s="45">
        <f t="shared" si="56"/>
        <v>3.0083375907129288</v>
      </c>
      <c r="BF40" s="7">
        <f t="shared" si="57"/>
        <v>4.843657074385304E-2</v>
      </c>
      <c r="BG40" s="43">
        <f t="shared" si="58"/>
        <v>0.1389817568368272</v>
      </c>
      <c r="BH40" s="45">
        <f t="shared" si="59"/>
        <v>91.764811954061472</v>
      </c>
      <c r="BI40" s="7">
        <f t="shared" si="60"/>
        <v>-2.2671183297482281E-3</v>
      </c>
      <c r="BJ40" s="43">
        <f t="shared" si="61"/>
        <v>-0.20851441405707477</v>
      </c>
      <c r="BK40" s="117">
        <f t="shared" si="0"/>
        <v>90.408336953374558</v>
      </c>
      <c r="BL40" s="107"/>
      <c r="BM40" s="118">
        <f t="shared" si="62"/>
        <v>23</v>
      </c>
      <c r="BN40" s="45">
        <f t="shared" si="63"/>
        <v>80.71255969317258</v>
      </c>
      <c r="BO40" s="7">
        <f t="shared" si="64"/>
        <v>2.0040501061684021E-2</v>
      </c>
      <c r="BP40" s="45">
        <f t="shared" si="65"/>
        <v>1.585741092180853</v>
      </c>
      <c r="BQ40" s="107"/>
      <c r="BR40" s="107"/>
      <c r="BS40" s="40">
        <f t="shared" si="26"/>
        <v>23</v>
      </c>
      <c r="BT40" s="124">
        <f t="shared" ca="1" si="27"/>
        <v>4.0606734130343902</v>
      </c>
      <c r="BU40" s="7">
        <f t="shared" ca="1" si="66"/>
        <v>0.13469056554220787</v>
      </c>
      <c r="BV40" s="43">
        <f t="shared" ca="1" si="28"/>
        <v>0.48201193796165775</v>
      </c>
      <c r="BW40" s="44">
        <f t="shared" ca="1" si="29"/>
        <v>0.42345282771103876</v>
      </c>
      <c r="BX40" s="107"/>
      <c r="BY40" s="107"/>
      <c r="BZ40" s="40">
        <f t="shared" si="31"/>
        <v>23</v>
      </c>
      <c r="CA40" s="124">
        <f t="shared" ca="1" si="32"/>
        <v>4.7514599495493757</v>
      </c>
      <c r="CB40" s="7">
        <f t="shared" ca="1" si="67"/>
        <v>0.26172641385551942</v>
      </c>
      <c r="CC40" s="43">
        <f t="shared" ca="1" si="33"/>
        <v>0.98561982971697382</v>
      </c>
      <c r="CD40" s="44">
        <f t="shared" ca="1" si="34"/>
        <v>0.42345282771103876</v>
      </c>
      <c r="CE40" s="107"/>
      <c r="CF40" s="107"/>
      <c r="CG40" s="40">
        <f t="shared" si="36"/>
        <v>23</v>
      </c>
      <c r="CH40" s="45">
        <f t="shared" ca="1" si="37"/>
        <v>12.915032927671275</v>
      </c>
      <c r="CI40" s="7">
        <f t="shared" ca="1" si="68"/>
        <v>0.28094856528092282</v>
      </c>
      <c r="CJ40" s="43">
        <f t="shared" ca="1" si="73"/>
        <v>2.8326351814050934</v>
      </c>
      <c r="CK40" s="43">
        <f t="shared" ca="1" si="1"/>
        <v>0.31172641385551936</v>
      </c>
      <c r="CL40" s="3">
        <f t="shared" ca="1" si="2"/>
        <v>102.1172641385552</v>
      </c>
      <c r="CM40" s="44">
        <f t="shared" ca="1" si="3"/>
        <v>0.42345282771103876</v>
      </c>
      <c r="CO40" s="40">
        <v>23</v>
      </c>
      <c r="CP40" s="45">
        <v>13.748206065022726</v>
      </c>
      <c r="CQ40" s="7">
        <v>0.12414614742085003</v>
      </c>
      <c r="CR40" s="43">
        <v>1.5182961938147002</v>
      </c>
      <c r="CS40" s="43">
        <v>0.14136356684929341</v>
      </c>
      <c r="CT40" s="3">
        <v>100.41363566849293</v>
      </c>
      <c r="CU40" s="44">
        <v>8.2727133698586822E-2</v>
      </c>
      <c r="CV40" s="44"/>
      <c r="CW40" s="40">
        <v>23</v>
      </c>
      <c r="CX40" s="45">
        <v>5.1306005494084443</v>
      </c>
      <c r="CY40" s="7">
        <v>-1.1610909146098464E-2</v>
      </c>
      <c r="CZ40" s="43">
        <v>-6.027073487085817E-2</v>
      </c>
      <c r="DA40" s="43">
        <v>-1.2254232135978274E-2</v>
      </c>
      <c r="DB40" s="3">
        <v>98.877457678640212</v>
      </c>
      <c r="DC40" s="44">
        <v>-0.56127116067989136</v>
      </c>
      <c r="DD40" s="44"/>
    </row>
    <row r="41" spans="2:108" ht="15.9" customHeight="1" x14ac:dyDescent="0.65">
      <c r="B41" s="3">
        <v>24</v>
      </c>
      <c r="C41" s="45">
        <f t="shared" si="38"/>
        <v>25</v>
      </c>
      <c r="D41" s="119">
        <f t="shared" si="4"/>
        <v>4.1666666666666664E-2</v>
      </c>
      <c r="E41" s="120">
        <f t="shared" si="5"/>
        <v>1</v>
      </c>
      <c r="F41" s="107"/>
      <c r="G41" s="107"/>
      <c r="H41" s="3">
        <f t="shared" si="39"/>
        <v>24</v>
      </c>
      <c r="I41" s="124">
        <f t="shared" si="6"/>
        <v>3.2250999437137011</v>
      </c>
      <c r="J41" s="119">
        <f t="shared" si="40"/>
        <v>5.000000000000001E-2</v>
      </c>
      <c r="K41" s="43">
        <f t="shared" si="7"/>
        <v>0.15357618779589055</v>
      </c>
      <c r="L41" s="107"/>
      <c r="M41" s="109">
        <f t="shared" si="8"/>
        <v>24</v>
      </c>
      <c r="N41" s="45">
        <f t="shared" si="9"/>
        <v>3.1581101013789454</v>
      </c>
      <c r="O41" s="7">
        <f t="shared" si="10"/>
        <v>4.849397794942252E-2</v>
      </c>
      <c r="P41" s="43">
        <f t="shared" si="11"/>
        <v>0.1460660002240918</v>
      </c>
      <c r="Q41" s="107"/>
      <c r="R41" s="109">
        <f t="shared" si="12"/>
        <v>24</v>
      </c>
      <c r="S41" s="109"/>
      <c r="T41" s="41"/>
      <c r="U41" s="41"/>
      <c r="V41" s="43">
        <f t="shared" si="13"/>
        <v>9.113248901761418</v>
      </c>
      <c r="W41" s="7">
        <f t="shared" si="14"/>
        <v>9.1651872606602056E-2</v>
      </c>
      <c r="X41" s="43"/>
      <c r="Y41" s="7"/>
      <c r="Z41" s="121">
        <f t="shared" si="15"/>
        <v>0.76512150836339943</v>
      </c>
      <c r="AA41" s="121"/>
      <c r="AB41" s="107"/>
      <c r="AC41" s="3">
        <f t="shared" si="41"/>
        <v>24</v>
      </c>
      <c r="AD41" s="45">
        <f t="shared" si="16"/>
        <v>3.1912696593477801</v>
      </c>
      <c r="AE41" s="7">
        <f t="shared" si="17"/>
        <v>4.9239623249867491E-2</v>
      </c>
      <c r="AF41" s="43">
        <f t="shared" si="18"/>
        <v>0.14976265881792475</v>
      </c>
      <c r="AG41" s="107"/>
      <c r="AH41" s="3">
        <f t="shared" si="42"/>
        <v>24</v>
      </c>
      <c r="AI41" s="122">
        <f t="shared" si="43"/>
        <v>1.5116689242668444</v>
      </c>
      <c r="AJ41" s="123">
        <f t="shared" si="19"/>
        <v>2.6689021448726296E-2</v>
      </c>
      <c r="AK41" s="114">
        <f t="shared" si="44"/>
        <v>3.9296187550736057E-2</v>
      </c>
      <c r="AL41" s="115">
        <f t="shared" si="45"/>
        <v>3.1581101013789454</v>
      </c>
      <c r="AM41" s="123">
        <f t="shared" si="70"/>
        <v>4.849397794942252E-2</v>
      </c>
      <c r="AN41" s="116">
        <f t="shared" si="20"/>
        <v>0.1460660002240918</v>
      </c>
      <c r="AO41" s="122">
        <f t="shared" si="46"/>
        <v>3.1581101013789454</v>
      </c>
      <c r="AP41" s="123">
        <f t="shared" si="47"/>
        <v>4.849397794942252E-2</v>
      </c>
      <c r="AQ41" s="116">
        <f t="shared" si="48"/>
        <v>0.1460660002240918</v>
      </c>
      <c r="AS41" s="3">
        <f t="shared" si="49"/>
        <v>24</v>
      </c>
      <c r="AT41" s="122">
        <f t="shared" si="50"/>
        <v>3.0937270260366323</v>
      </c>
      <c r="AU41" s="123">
        <f t="shared" si="21"/>
        <v>4.7045278662649528E-2</v>
      </c>
      <c r="AV41" s="114">
        <f t="shared" si="51"/>
        <v>0.13900568868613075</v>
      </c>
      <c r="AW41" s="115">
        <f t="shared" si="22"/>
        <v>50</v>
      </c>
      <c r="AX41" s="123">
        <f t="shared" si="71"/>
        <v>0</v>
      </c>
      <c r="AY41" s="116">
        <f t="shared" si="23"/>
        <v>1.25</v>
      </c>
      <c r="AZ41" s="122">
        <f t="shared" si="52"/>
        <v>3.1581101013789454</v>
      </c>
      <c r="BA41" s="123">
        <f t="shared" si="53"/>
        <v>4.849397794942252E-2</v>
      </c>
      <c r="BB41" s="116">
        <f t="shared" si="54"/>
        <v>0.1460660002240918</v>
      </c>
      <c r="BC41" s="107"/>
      <c r="BD41" s="3">
        <f t="shared" si="55"/>
        <v>24</v>
      </c>
      <c r="BE41" s="45">
        <f t="shared" si="56"/>
        <v>3.1538123410027836</v>
      </c>
      <c r="BF41" s="7">
        <f t="shared" si="57"/>
        <v>4.8357189279205716E-2</v>
      </c>
      <c r="BG41" s="43">
        <f t="shared" si="58"/>
        <v>0.14547475028985471</v>
      </c>
      <c r="BH41" s="45">
        <f t="shared" si="59"/>
        <v>91.560687808829542</v>
      </c>
      <c r="BI41" s="7">
        <f t="shared" si="60"/>
        <v>-2.2244272165469776E-3</v>
      </c>
      <c r="BJ41" s="43">
        <f t="shared" si="61"/>
        <v>-0.20412414523193154</v>
      </c>
      <c r="BK41" s="117">
        <f t="shared" si="0"/>
        <v>90.202041028867285</v>
      </c>
      <c r="BL41" s="107"/>
      <c r="BM41" s="118">
        <f t="shared" si="62"/>
        <v>24</v>
      </c>
      <c r="BN41" s="45">
        <f t="shared" si="63"/>
        <v>82.077204523926824</v>
      </c>
      <c r="BO41" s="7">
        <f t="shared" si="64"/>
        <v>1.6907465652705334E-2</v>
      </c>
      <c r="BP41" s="45">
        <f t="shared" si="65"/>
        <v>1.3646448307542398</v>
      </c>
      <c r="BQ41" s="107"/>
      <c r="BR41" s="107"/>
      <c r="BS41" s="40">
        <f t="shared" si="26"/>
        <v>24</v>
      </c>
      <c r="BT41" s="124">
        <f t="shared" ca="1" si="27"/>
        <v>4.1257109071219444</v>
      </c>
      <c r="BU41" s="7">
        <f t="shared" ca="1" si="66"/>
        <v>1.6016430643939452E-2</v>
      </c>
      <c r="BV41" s="43">
        <f t="shared" ca="1" si="28"/>
        <v>6.5037494087554076E-2</v>
      </c>
      <c r="BW41" s="44">
        <f t="shared" ca="1" si="29"/>
        <v>-0.16991784678030292</v>
      </c>
      <c r="BX41" s="107"/>
      <c r="BY41" s="107"/>
      <c r="BZ41" s="40">
        <f t="shared" si="31"/>
        <v>24</v>
      </c>
      <c r="CA41" s="124">
        <f t="shared" ca="1" si="32"/>
        <v>4.5853540251817062</v>
      </c>
      <c r="CB41" s="7">
        <f t="shared" ca="1" si="67"/>
        <v>-3.4958923390151442E-2</v>
      </c>
      <c r="CC41" s="43">
        <f t="shared" ca="1" si="33"/>
        <v>-0.16610592436766952</v>
      </c>
      <c r="CD41" s="44">
        <f t="shared" ca="1" si="34"/>
        <v>-0.16991784678030292</v>
      </c>
      <c r="CE41" s="107"/>
      <c r="CF41" s="107"/>
      <c r="CG41" s="40">
        <f t="shared" si="36"/>
        <v>24</v>
      </c>
      <c r="CH41" s="45">
        <f t="shared" ca="1" si="37"/>
        <v>13.083985727772466</v>
      </c>
      <c r="CI41" s="7">
        <f t="shared" ca="1" si="68"/>
        <v>1.3081871416618648E-2</v>
      </c>
      <c r="CJ41" s="43">
        <f t="shared" ca="1" si="73"/>
        <v>0.16895280010119118</v>
      </c>
      <c r="CK41" s="43">
        <f t="shared" ca="1" si="1"/>
        <v>1.5041076609848547E-2</v>
      </c>
      <c r="CL41" s="3">
        <f t="shared" ca="1" si="2"/>
        <v>99.150410766098489</v>
      </c>
      <c r="CM41" s="44">
        <f t="shared" ca="1" si="3"/>
        <v>-0.16991784678030292</v>
      </c>
      <c r="CO41" s="40">
        <v>24</v>
      </c>
      <c r="CP41" s="45">
        <v>13.559773971215305</v>
      </c>
      <c r="CQ41" s="7">
        <v>-1.3705940463521093E-2</v>
      </c>
      <c r="CR41" s="43">
        <v>-0.18843209380742099</v>
      </c>
      <c r="CS41" s="43">
        <v>-1.5920376449426524E-2</v>
      </c>
      <c r="CT41" s="3">
        <v>98.840796235505735</v>
      </c>
      <c r="CU41" s="44">
        <v>-0.23184075289885306</v>
      </c>
      <c r="CV41" s="44"/>
      <c r="CW41" s="40">
        <v>24</v>
      </c>
      <c r="CX41" s="45">
        <v>5.4665561384954575</v>
      </c>
      <c r="CY41" s="7">
        <v>6.5480753344898127E-2</v>
      </c>
      <c r="CZ41" s="43">
        <v>0.33595558908701306</v>
      </c>
      <c r="DA41" s="43">
        <v>6.9033593121051576E-2</v>
      </c>
      <c r="DB41" s="3">
        <v>99.690335931210512</v>
      </c>
      <c r="DC41" s="44">
        <v>-0.15483203439474216</v>
      </c>
      <c r="DD41" s="44"/>
    </row>
    <row r="42" spans="2:108" ht="15.9" customHeight="1" x14ac:dyDescent="0.65">
      <c r="B42" s="3">
        <v>25</v>
      </c>
      <c r="C42" s="45">
        <f t="shared" si="38"/>
        <v>26</v>
      </c>
      <c r="D42" s="119">
        <f t="shared" si="4"/>
        <v>0.04</v>
      </c>
      <c r="E42" s="120">
        <f t="shared" si="5"/>
        <v>1</v>
      </c>
      <c r="F42" s="107"/>
      <c r="G42" s="107"/>
      <c r="H42" s="3">
        <f t="shared" si="39"/>
        <v>25</v>
      </c>
      <c r="I42" s="124">
        <f t="shared" si="6"/>
        <v>3.3863549408993863</v>
      </c>
      <c r="J42" s="119">
        <f t="shared" si="40"/>
        <v>5.0000000000000031E-2</v>
      </c>
      <c r="K42" s="43">
        <f t="shared" si="7"/>
        <v>0.16125499718568506</v>
      </c>
      <c r="L42" s="107"/>
      <c r="M42" s="109">
        <f t="shared" si="8"/>
        <v>25</v>
      </c>
      <c r="N42" s="45">
        <f t="shared" si="9"/>
        <v>3.3110287767416771</v>
      </c>
      <c r="O42" s="7">
        <f t="shared" si="10"/>
        <v>4.8420944949310596E-2</v>
      </c>
      <c r="P42" s="43">
        <f t="shared" si="11"/>
        <v>0.15291867536273143</v>
      </c>
      <c r="Q42" s="107"/>
      <c r="R42" s="109">
        <f t="shared" si="12"/>
        <v>25</v>
      </c>
      <c r="S42" s="109"/>
      <c r="T42" s="41"/>
      <c r="U42" s="41"/>
      <c r="V42" s="43">
        <f t="shared" si="13"/>
        <v>9.9415224863921043</v>
      </c>
      <c r="W42" s="7">
        <f t="shared" si="14"/>
        <v>9.0886751098238613E-2</v>
      </c>
      <c r="X42" s="43"/>
      <c r="Y42" s="7"/>
      <c r="Z42" s="121">
        <f t="shared" si="15"/>
        <v>0.82827358463068612</v>
      </c>
      <c r="AA42" s="121"/>
      <c r="AB42" s="107"/>
      <c r="AC42" s="3">
        <f t="shared" si="41"/>
        <v>25</v>
      </c>
      <c r="AD42" s="45">
        <f t="shared" si="16"/>
        <v>3.3482870918055005</v>
      </c>
      <c r="AE42" s="7">
        <f t="shared" si="17"/>
        <v>4.9202182585163026E-2</v>
      </c>
      <c r="AF42" s="43">
        <f t="shared" si="18"/>
        <v>0.1570174324577206</v>
      </c>
      <c r="AG42" s="107"/>
      <c r="AH42" s="3">
        <f t="shared" si="42"/>
        <v>25</v>
      </c>
      <c r="AI42" s="122">
        <f t="shared" si="43"/>
        <v>1.5527443204045415</v>
      </c>
      <c r="AJ42" s="123">
        <f t="shared" si="19"/>
        <v>2.7172217063083787E-2</v>
      </c>
      <c r="AK42" s="114">
        <f t="shared" si="44"/>
        <v>4.1075396137697069E-2</v>
      </c>
      <c r="AL42" s="115">
        <f t="shared" si="45"/>
        <v>3.3110287767416771</v>
      </c>
      <c r="AM42" s="123">
        <f t="shared" si="70"/>
        <v>4.8420944949310596E-2</v>
      </c>
      <c r="AN42" s="116">
        <f t="shared" si="20"/>
        <v>0.15291867536273143</v>
      </c>
      <c r="AO42" s="122">
        <f t="shared" si="46"/>
        <v>3.3110287767416771</v>
      </c>
      <c r="AP42" s="123">
        <f t="shared" si="47"/>
        <v>4.8420944949310596E-2</v>
      </c>
      <c r="AQ42" s="116">
        <f t="shared" si="48"/>
        <v>0.15291867536273143</v>
      </c>
      <c r="AS42" s="3">
        <f t="shared" si="49"/>
        <v>25</v>
      </c>
      <c r="AT42" s="122">
        <f t="shared" si="50"/>
        <v>3.2388422304268345</v>
      </c>
      <c r="AU42" s="123">
        <f t="shared" si="21"/>
        <v>4.6906272973963381E-2</v>
      </c>
      <c r="AV42" s="114">
        <f t="shared" si="51"/>
        <v>0.14511520439020215</v>
      </c>
      <c r="AW42" s="115">
        <f t="shared" si="22"/>
        <v>50</v>
      </c>
      <c r="AX42" s="123">
        <f t="shared" si="71"/>
        <v>0</v>
      </c>
      <c r="AY42" s="116">
        <f t="shared" si="23"/>
        <v>1.25</v>
      </c>
      <c r="AZ42" s="122">
        <f t="shared" si="52"/>
        <v>3.3110287767416771</v>
      </c>
      <c r="BA42" s="123">
        <f t="shared" si="53"/>
        <v>4.8420944949310596E-2</v>
      </c>
      <c r="BB42" s="116">
        <f t="shared" si="54"/>
        <v>0.15291867536273143</v>
      </c>
      <c r="BC42" s="107"/>
      <c r="BD42" s="3">
        <f t="shared" si="55"/>
        <v>25</v>
      </c>
      <c r="BE42" s="45">
        <f t="shared" si="56"/>
        <v>3.306059406498739</v>
      </c>
      <c r="BF42" s="7">
        <f t="shared" si="57"/>
        <v>4.8273977343733454E-2</v>
      </c>
      <c r="BG42" s="43">
        <f t="shared" si="58"/>
        <v>0.15224706549595521</v>
      </c>
      <c r="BH42" s="45">
        <f t="shared" si="59"/>
        <v>91.360687808829539</v>
      </c>
      <c r="BI42" s="7">
        <f t="shared" si="60"/>
        <v>-2.184343573495044E-3</v>
      </c>
      <c r="BJ42" s="43">
        <f t="shared" si="61"/>
        <v>-0.2</v>
      </c>
      <c r="BK42" s="117">
        <f t="shared" si="0"/>
        <v>90</v>
      </c>
      <c r="BL42" s="107"/>
      <c r="BM42" s="118">
        <f t="shared" si="62"/>
        <v>25</v>
      </c>
      <c r="BN42" s="45">
        <f t="shared" si="63"/>
        <v>83.247972967852888</v>
      </c>
      <c r="BO42" s="7">
        <f t="shared" si="64"/>
        <v>1.4264233908999262E-2</v>
      </c>
      <c r="BP42" s="45">
        <f t="shared" si="65"/>
        <v>1.1707684439260642</v>
      </c>
      <c r="BQ42" s="107"/>
      <c r="BR42" s="107"/>
      <c r="BS42" s="40">
        <f t="shared" si="26"/>
        <v>25</v>
      </c>
      <c r="BT42" s="124">
        <f t="shared" ca="1" si="27"/>
        <v>4.9602986778270441</v>
      </c>
      <c r="BU42" s="7">
        <f t="shared" ca="1" si="66"/>
        <v>0.20228944526006548</v>
      </c>
      <c r="BV42" s="43">
        <f t="shared" ca="1" si="28"/>
        <v>0.83458777070510004</v>
      </c>
      <c r="BW42" s="44">
        <f t="shared" ca="1" si="29"/>
        <v>0.7614472263003278</v>
      </c>
      <c r="BX42" s="107"/>
      <c r="BY42" s="107"/>
      <c r="BZ42" s="40">
        <f t="shared" si="31"/>
        <v>25</v>
      </c>
      <c r="CA42" s="124">
        <f t="shared" ca="1" si="32"/>
        <v>6.5603742784806185</v>
      </c>
      <c r="CB42" s="7">
        <f t="shared" ca="1" si="67"/>
        <v>0.43072361315016394</v>
      </c>
      <c r="CC42" s="43">
        <f t="shared" ca="1" si="33"/>
        <v>1.9750202532989121</v>
      </c>
      <c r="CD42" s="44">
        <f t="shared" ca="1" si="34"/>
        <v>0.7614472263003278</v>
      </c>
      <c r="CE42" s="107"/>
      <c r="CF42" s="107"/>
      <c r="CG42" s="40">
        <f t="shared" si="36"/>
        <v>25</v>
      </c>
      <c r="CH42" s="45">
        <f t="shared" ca="1" si="37"/>
        <v>18.580995264362894</v>
      </c>
      <c r="CI42" s="7">
        <f t="shared" ca="1" si="68"/>
        <v>0.42013264543099488</v>
      </c>
      <c r="CJ42" s="43">
        <f t="shared" ca="1" si="73"/>
        <v>5.4970095365904283</v>
      </c>
      <c r="CK42" s="43">
        <f t="shared" ca="1" si="1"/>
        <v>0.48072361315016388</v>
      </c>
      <c r="CL42" s="3">
        <f t="shared" ca="1" si="2"/>
        <v>103.80723613150164</v>
      </c>
      <c r="CM42" s="44">
        <f t="shared" ca="1" si="3"/>
        <v>0.7614472263003278</v>
      </c>
      <c r="CO42" s="40">
        <v>25</v>
      </c>
      <c r="CP42" s="45">
        <v>15.312126351347503</v>
      </c>
      <c r="CQ42" s="7">
        <v>0.12923168069409507</v>
      </c>
      <c r="CR42" s="43">
        <v>1.7523523801321972</v>
      </c>
      <c r="CS42" s="43">
        <v>0.14938892706505547</v>
      </c>
      <c r="CT42" s="3">
        <v>100.49388927065056</v>
      </c>
      <c r="CU42" s="44">
        <v>9.8777854130110934E-2</v>
      </c>
      <c r="CV42" s="44"/>
      <c r="CW42" s="40">
        <v>25</v>
      </c>
      <c r="CX42" s="45">
        <v>6.1838193928410083</v>
      </c>
      <c r="CY42" s="7">
        <v>0.13120934573315493</v>
      </c>
      <c r="CZ42" s="43">
        <v>0.71726325434555072</v>
      </c>
      <c r="DA42" s="43">
        <v>0.13876576093726645</v>
      </c>
      <c r="DB42" s="3">
        <v>100.38765760937267</v>
      </c>
      <c r="DC42" s="44">
        <v>0.19382880468633212</v>
      </c>
      <c r="DD42" s="44"/>
    </row>
    <row r="43" spans="2:108" ht="15.9" customHeight="1" x14ac:dyDescent="0.65">
      <c r="B43" s="3">
        <v>26</v>
      </c>
      <c r="C43" s="45">
        <f t="shared" si="38"/>
        <v>27</v>
      </c>
      <c r="D43" s="119">
        <f t="shared" si="4"/>
        <v>3.8461538461538464E-2</v>
      </c>
      <c r="E43" s="120">
        <f t="shared" si="5"/>
        <v>1</v>
      </c>
      <c r="F43" s="107"/>
      <c r="G43" s="107"/>
      <c r="H43" s="3">
        <f t="shared" si="39"/>
        <v>26</v>
      </c>
      <c r="I43" s="124">
        <f t="shared" si="6"/>
        <v>3.5556726879443556</v>
      </c>
      <c r="J43" s="119">
        <f t="shared" si="40"/>
        <v>5.0000000000000017E-2</v>
      </c>
      <c r="K43" s="43">
        <f t="shared" si="7"/>
        <v>0.16931774704496932</v>
      </c>
      <c r="L43" s="107"/>
      <c r="M43" s="109">
        <f t="shared" si="8"/>
        <v>26</v>
      </c>
      <c r="N43" s="45">
        <f t="shared" si="9"/>
        <v>3.4710987597985552</v>
      </c>
      <c r="O43" s="7">
        <f t="shared" si="10"/>
        <v>4.834448561162917E-2</v>
      </c>
      <c r="P43" s="43">
        <f t="shared" si="11"/>
        <v>0.16006998305687814</v>
      </c>
      <c r="Q43" s="107"/>
      <c r="R43" s="109">
        <f t="shared" si="12"/>
        <v>26</v>
      </c>
      <c r="S43" s="109"/>
      <c r="T43" s="41"/>
      <c r="U43" s="41"/>
      <c r="V43" s="43">
        <f t="shared" si="13"/>
        <v>10.836840865683875</v>
      </c>
      <c r="W43" s="7">
        <f t="shared" si="14"/>
        <v>9.0058477513607932E-2</v>
      </c>
      <c r="X43" s="43"/>
      <c r="Y43" s="7"/>
      <c r="Z43" s="121">
        <f t="shared" si="15"/>
        <v>0.89531837929177061</v>
      </c>
      <c r="AA43" s="121"/>
      <c r="AB43" s="107"/>
      <c r="AC43" s="3">
        <f t="shared" si="41"/>
        <v>26</v>
      </c>
      <c r="AD43" s="45">
        <f t="shared" si="16"/>
        <v>3.512898689783488</v>
      </c>
      <c r="AE43" s="7">
        <f t="shared" si="17"/>
        <v>4.9162928227048687E-2</v>
      </c>
      <c r="AF43" s="43">
        <f t="shared" si="18"/>
        <v>0.16461159797798719</v>
      </c>
      <c r="AG43" s="107"/>
      <c r="AH43" s="3">
        <f t="shared" si="42"/>
        <v>26</v>
      </c>
      <c r="AI43" s="122">
        <f t="shared" si="43"/>
        <v>1.5956516844183612</v>
      </c>
      <c r="AJ43" s="123">
        <f t="shared" si="19"/>
        <v>2.763324486200084E-2</v>
      </c>
      <c r="AK43" s="114">
        <f t="shared" si="44"/>
        <v>4.2907364013819678E-2</v>
      </c>
      <c r="AL43" s="115">
        <f t="shared" si="45"/>
        <v>3.4710987597985552</v>
      </c>
      <c r="AM43" s="123">
        <f t="shared" si="70"/>
        <v>4.834448561162917E-2</v>
      </c>
      <c r="AN43" s="116">
        <f t="shared" si="20"/>
        <v>0.16006998305687814</v>
      </c>
      <c r="AO43" s="122">
        <f t="shared" si="46"/>
        <v>3.4710987597985552</v>
      </c>
      <c r="AP43" s="123">
        <f t="shared" si="47"/>
        <v>4.834448561162917E-2</v>
      </c>
      <c r="AQ43" s="116">
        <f t="shared" si="48"/>
        <v>0.16006998305687814</v>
      </c>
      <c r="AS43" s="3">
        <f t="shared" si="49"/>
        <v>26</v>
      </c>
      <c r="AT43" s="122">
        <f t="shared" si="50"/>
        <v>3.3902942429545799</v>
      </c>
      <c r="AU43" s="123">
        <f t="shared" si="21"/>
        <v>4.676115776957316E-2</v>
      </c>
      <c r="AV43" s="114">
        <f t="shared" si="51"/>
        <v>0.15145201252774546</v>
      </c>
      <c r="AW43" s="115">
        <f t="shared" si="22"/>
        <v>50</v>
      </c>
      <c r="AX43" s="123">
        <f t="shared" si="71"/>
        <v>0</v>
      </c>
      <c r="AY43" s="116">
        <f t="shared" si="23"/>
        <v>1.25</v>
      </c>
      <c r="AZ43" s="122">
        <f t="shared" si="52"/>
        <v>3.4710987597985552</v>
      </c>
      <c r="BA43" s="123">
        <f t="shared" si="53"/>
        <v>4.834448561162917E-2</v>
      </c>
      <c r="BB43" s="116">
        <f t="shared" si="54"/>
        <v>0.16006998305687814</v>
      </c>
      <c r="BC43" s="107"/>
      <c r="BD43" s="3">
        <f t="shared" si="55"/>
        <v>26</v>
      </c>
      <c r="BE43" s="45">
        <f t="shared" si="56"/>
        <v>3.4653677077331322</v>
      </c>
      <c r="BF43" s="7">
        <f t="shared" si="57"/>
        <v>4.8186763045225386E-2</v>
      </c>
      <c r="BG43" s="43">
        <f t="shared" si="58"/>
        <v>0.15930830123439318</v>
      </c>
      <c r="BH43" s="45">
        <f t="shared" si="59"/>
        <v>91.164571673691356</v>
      </c>
      <c r="BI43" s="7">
        <f t="shared" si="60"/>
        <v>-2.1466140398215092E-3</v>
      </c>
      <c r="BJ43" s="43">
        <f t="shared" si="61"/>
        <v>-0.19611613513818404</v>
      </c>
      <c r="BK43" s="117">
        <f t="shared" si="0"/>
        <v>89.801960972814427</v>
      </c>
      <c r="BL43" s="107"/>
      <c r="BM43" s="118">
        <f t="shared" si="62"/>
        <v>26</v>
      </c>
      <c r="BN43" s="45">
        <f t="shared" si="63"/>
        <v>84.249798411780432</v>
      </c>
      <c r="BO43" s="7">
        <f t="shared" si="64"/>
        <v>1.2034232284723733E-2</v>
      </c>
      <c r="BP43" s="45">
        <f t="shared" si="65"/>
        <v>1.0018254439275474</v>
      </c>
      <c r="BQ43" s="107"/>
      <c r="BR43" s="107"/>
      <c r="BS43" s="40">
        <f t="shared" si="26"/>
        <v>26</v>
      </c>
      <c r="BT43" s="124">
        <f t="shared" ca="1" si="27"/>
        <v>4.6479044656833768</v>
      </c>
      <c r="BU43" s="7">
        <f t="shared" ca="1" si="66"/>
        <v>-6.2978911640965488E-2</v>
      </c>
      <c r="BV43" s="43">
        <f t="shared" ca="1" si="28"/>
        <v>-0.31239421214366736</v>
      </c>
      <c r="BW43" s="44">
        <f t="shared" ca="1" si="29"/>
        <v>-0.56489455820482748</v>
      </c>
      <c r="BX43" s="107"/>
      <c r="BY43" s="107"/>
      <c r="BZ43" s="40">
        <f t="shared" si="31"/>
        <v>26</v>
      </c>
      <c r="CA43" s="124">
        <f t="shared" ca="1" si="32"/>
        <v>5.035433127554338</v>
      </c>
      <c r="CB43" s="7">
        <f t="shared" ca="1" si="67"/>
        <v>-0.23244727910241372</v>
      </c>
      <c r="CC43" s="43">
        <f t="shared" ca="1" si="33"/>
        <v>-1.5249411509262805</v>
      </c>
      <c r="CD43" s="44">
        <f t="shared" ca="1" si="34"/>
        <v>-0.56489455820482748</v>
      </c>
      <c r="CE43" s="107"/>
      <c r="CF43" s="107"/>
      <c r="CG43" s="40">
        <f t="shared" si="36"/>
        <v>26</v>
      </c>
      <c r="CH43" s="45">
        <f t="shared" ca="1" si="37"/>
        <v>15.839157271408215</v>
      </c>
      <c r="CI43" s="7">
        <f t="shared" ca="1" si="68"/>
        <v>-0.14756141713320065</v>
      </c>
      <c r="CJ43" s="43">
        <f t="shared" ca="1" si="73"/>
        <v>-2.7418379929546783</v>
      </c>
      <c r="CK43" s="43">
        <f t="shared" ca="1" si="1"/>
        <v>-0.18244727910241373</v>
      </c>
      <c r="CL43" s="3">
        <f t="shared" ca="1" si="2"/>
        <v>97.175527208975865</v>
      </c>
      <c r="CM43" s="44">
        <f t="shared" ca="1" si="3"/>
        <v>-0.56489455820482748</v>
      </c>
      <c r="CO43" s="40">
        <v>26</v>
      </c>
      <c r="CP43" s="45">
        <v>15.65607502152525</v>
      </c>
      <c r="CQ43" s="7">
        <v>2.2462502090539432E-2</v>
      </c>
      <c r="CR43" s="43">
        <v>0.343948670177747</v>
      </c>
      <c r="CS43" s="43">
        <v>2.655939861986116E-2</v>
      </c>
      <c r="CT43" s="3">
        <v>99.26559398619861</v>
      </c>
      <c r="CU43" s="44">
        <v>-0.14688120276027769</v>
      </c>
      <c r="CV43" s="44"/>
      <c r="CW43" s="40">
        <v>26</v>
      </c>
      <c r="CX43" s="45">
        <v>7.2073269492522281</v>
      </c>
      <c r="CY43" s="7">
        <v>0.1655138178188276</v>
      </c>
      <c r="CZ43" s="43">
        <v>1.0235075564112197</v>
      </c>
      <c r="DA43" s="43">
        <v>0.17633547762358612</v>
      </c>
      <c r="DB43" s="3">
        <v>100.76335477623586</v>
      </c>
      <c r="DC43" s="44">
        <v>0.38167738811793056</v>
      </c>
      <c r="DD43" s="44"/>
    </row>
    <row r="44" spans="2:108" ht="15.9" customHeight="1" x14ac:dyDescent="0.65">
      <c r="B44" s="3">
        <v>27</v>
      </c>
      <c r="C44" s="45">
        <f t="shared" si="38"/>
        <v>28</v>
      </c>
      <c r="D44" s="119">
        <f t="shared" si="4"/>
        <v>3.7037037037037035E-2</v>
      </c>
      <c r="E44" s="120">
        <f t="shared" si="5"/>
        <v>1</v>
      </c>
      <c r="F44" s="107"/>
      <c r="G44" s="107"/>
      <c r="H44" s="3">
        <f t="shared" si="39"/>
        <v>27</v>
      </c>
      <c r="I44" s="124">
        <f t="shared" si="6"/>
        <v>3.7334563223415733</v>
      </c>
      <c r="J44" s="119">
        <f t="shared" si="40"/>
        <v>4.9999999999999968E-2</v>
      </c>
      <c r="K44" s="43">
        <f t="shared" si="7"/>
        <v>0.17778363439721778</v>
      </c>
      <c r="L44" s="107"/>
      <c r="M44" s="109">
        <f t="shared" si="8"/>
        <v>27</v>
      </c>
      <c r="N44" s="45">
        <f t="shared" si="9"/>
        <v>3.6386294344883456</v>
      </c>
      <c r="O44" s="7">
        <f t="shared" si="10"/>
        <v>4.8264450620100784E-2</v>
      </c>
      <c r="P44" s="43">
        <f t="shared" si="11"/>
        <v>0.16753067468979024</v>
      </c>
      <c r="Q44" s="107"/>
      <c r="R44" s="109">
        <f t="shared" si="12"/>
        <v>27</v>
      </c>
      <c r="S44" s="109"/>
      <c r="T44" s="41"/>
      <c r="U44" s="41"/>
      <c r="V44" s="43">
        <f t="shared" si="13"/>
        <v>11.803087832304106</v>
      </c>
      <c r="W44" s="7">
        <f t="shared" si="14"/>
        <v>8.9163159134316078E-2</v>
      </c>
      <c r="X44" s="43"/>
      <c r="Y44" s="7"/>
      <c r="Z44" s="121">
        <f t="shared" si="15"/>
        <v>0.96624696662023168</v>
      </c>
      <c r="AA44" s="121"/>
      <c r="AB44" s="107"/>
      <c r="AC44" s="3">
        <f t="shared" si="41"/>
        <v>27</v>
      </c>
      <c r="AD44" s="45">
        <f t="shared" si="16"/>
        <v>3.6854585099714918</v>
      </c>
      <c r="AE44" s="7">
        <f t="shared" si="17"/>
        <v>4.9121775327554157E-2</v>
      </c>
      <c r="AF44" s="43">
        <f t="shared" si="18"/>
        <v>0.17255982018800375</v>
      </c>
      <c r="AG44" s="107"/>
      <c r="AH44" s="3">
        <f t="shared" si="42"/>
        <v>27</v>
      </c>
      <c r="AI44" s="122">
        <f t="shared" si="43"/>
        <v>1.6404471348320526</v>
      </c>
      <c r="AJ44" s="123">
        <f t="shared" si="19"/>
        <v>2.8073451650583742E-2</v>
      </c>
      <c r="AK44" s="114">
        <f t="shared" si="44"/>
        <v>4.4795450413691276E-2</v>
      </c>
      <c r="AL44" s="115">
        <f t="shared" si="45"/>
        <v>3.6386294344883456</v>
      </c>
      <c r="AM44" s="123">
        <f t="shared" si="70"/>
        <v>4.8264450620100784E-2</v>
      </c>
      <c r="AN44" s="116">
        <f t="shared" si="20"/>
        <v>0.16753067468979024</v>
      </c>
      <c r="AO44" s="122">
        <f t="shared" si="46"/>
        <v>3.6386294344883456</v>
      </c>
      <c r="AP44" s="123">
        <f t="shared" si="47"/>
        <v>4.8264450620100784E-2</v>
      </c>
      <c r="AQ44" s="116">
        <f t="shared" si="48"/>
        <v>0.16753067468979024</v>
      </c>
      <c r="AS44" s="3">
        <f t="shared" si="49"/>
        <v>27</v>
      </c>
      <c r="AT44" s="122">
        <f t="shared" si="50"/>
        <v>3.5483148600484982</v>
      </c>
      <c r="AU44" s="123">
        <f t="shared" si="21"/>
        <v>4.6609705757045483E-2</v>
      </c>
      <c r="AV44" s="114">
        <f t="shared" si="51"/>
        <v>0.15802061709391804</v>
      </c>
      <c r="AW44" s="115">
        <f t="shared" si="22"/>
        <v>50</v>
      </c>
      <c r="AX44" s="123">
        <f t="shared" si="71"/>
        <v>0</v>
      </c>
      <c r="AY44" s="116">
        <f t="shared" si="23"/>
        <v>1.25</v>
      </c>
      <c r="AZ44" s="122">
        <f t="shared" si="52"/>
        <v>3.6386294344883456</v>
      </c>
      <c r="BA44" s="123">
        <f t="shared" si="53"/>
        <v>4.8264450620100784E-2</v>
      </c>
      <c r="BB44" s="116">
        <f t="shared" si="54"/>
        <v>0.16753067468979024</v>
      </c>
      <c r="BC44" s="107"/>
      <c r="BD44" s="3">
        <f t="shared" si="55"/>
        <v>27</v>
      </c>
      <c r="BE44" s="45">
        <f t="shared" si="56"/>
        <v>3.6320358439771345</v>
      </c>
      <c r="BF44" s="7">
        <f t="shared" si="57"/>
        <v>4.8095368313173376E-2</v>
      </c>
      <c r="BG44" s="43">
        <f t="shared" si="58"/>
        <v>0.16666813624400237</v>
      </c>
      <c r="BH44" s="45">
        <f t="shared" si="59"/>
        <v>90.972121583961481</v>
      </c>
      <c r="BI44" s="7">
        <f t="shared" si="60"/>
        <v>-2.1110184164383262E-3</v>
      </c>
      <c r="BJ44" s="43">
        <f t="shared" si="61"/>
        <v>-0.19245008972987526</v>
      </c>
      <c r="BK44" s="117">
        <f t="shared" si="0"/>
        <v>89.607695154586736</v>
      </c>
      <c r="BL44" s="107"/>
      <c r="BM44" s="118">
        <f t="shared" si="62"/>
        <v>27</v>
      </c>
      <c r="BN44" s="45">
        <f t="shared" si="63"/>
        <v>85.10517468304019</v>
      </c>
      <c r="BO44" s="7">
        <f t="shared" si="64"/>
        <v>1.0152858373369739E-2</v>
      </c>
      <c r="BP44" s="45">
        <f t="shared" si="65"/>
        <v>0.85537627125975879</v>
      </c>
      <c r="BQ44" s="107"/>
      <c r="BR44" s="107"/>
      <c r="BS44" s="40">
        <f t="shared" si="26"/>
        <v>27</v>
      </c>
      <c r="BT44" s="124">
        <f t="shared" ca="1" si="27"/>
        <v>5.5568056485559714</v>
      </c>
      <c r="BU44" s="7">
        <f t="shared" ca="1" si="66"/>
        <v>0.19555074541295669</v>
      </c>
      <c r="BV44" s="43">
        <f t="shared" ca="1" si="28"/>
        <v>0.9089011828725948</v>
      </c>
      <c r="BW44" s="44">
        <f t="shared" ca="1" si="29"/>
        <v>0.72775372706478381</v>
      </c>
      <c r="BX44" s="107"/>
      <c r="BY44" s="107"/>
      <c r="BZ44" s="40">
        <f t="shared" si="31"/>
        <v>27</v>
      </c>
      <c r="CA44" s="124">
        <f t="shared" ca="1" si="32"/>
        <v>7.1194823969136305</v>
      </c>
      <c r="CB44" s="7">
        <f t="shared" ca="1" si="67"/>
        <v>0.41387686353239195</v>
      </c>
      <c r="CC44" s="43">
        <f t="shared" ca="1" si="33"/>
        <v>2.084049269359292</v>
      </c>
      <c r="CD44" s="44">
        <f t="shared" ca="1" si="34"/>
        <v>0.72775372706478381</v>
      </c>
      <c r="CE44" s="107"/>
      <c r="CF44" s="107"/>
      <c r="CG44" s="40">
        <f t="shared" si="36"/>
        <v>27</v>
      </c>
      <c r="CH44" s="45">
        <f t="shared" ca="1" si="37"/>
        <v>22.063666745577599</v>
      </c>
      <c r="CI44" s="7">
        <f t="shared" ca="1" si="68"/>
        <v>0.39298236437145878</v>
      </c>
      <c r="CJ44" s="43">
        <f t="shared" ca="1" si="73"/>
        <v>6.2245094741693832</v>
      </c>
      <c r="CK44" s="43">
        <f t="shared" ca="1" si="1"/>
        <v>0.46387686353239188</v>
      </c>
      <c r="CL44" s="3">
        <f t="shared" ca="1" si="2"/>
        <v>103.63876863532391</v>
      </c>
      <c r="CM44" s="44">
        <f t="shared" ca="1" si="3"/>
        <v>0.72775372706478381</v>
      </c>
      <c r="CO44" s="40">
        <v>27</v>
      </c>
      <c r="CP44" s="45">
        <v>22.560299731986071</v>
      </c>
      <c r="CQ44" s="7">
        <v>0.44099333332066487</v>
      </c>
      <c r="CR44" s="43">
        <v>6.9042247104608219</v>
      </c>
      <c r="CS44" s="43">
        <v>0.51897747642688041</v>
      </c>
      <c r="CT44" s="3">
        <v>104.1897747642688</v>
      </c>
      <c r="CU44" s="44">
        <v>0.83795495285376076</v>
      </c>
      <c r="CV44" s="44"/>
      <c r="CW44" s="40">
        <v>27</v>
      </c>
      <c r="CX44" s="45">
        <v>8.612902877403819</v>
      </c>
      <c r="CY44" s="7">
        <v>0.19502041992106681</v>
      </c>
      <c r="CZ44" s="43">
        <v>1.40557592815159</v>
      </c>
      <c r="DA44" s="43">
        <v>0.20999046295192272</v>
      </c>
      <c r="DB44" s="3">
        <v>101.09990462951923</v>
      </c>
      <c r="DC44" s="44">
        <v>0.54995231475961359</v>
      </c>
      <c r="DD44" s="44"/>
    </row>
    <row r="45" spans="2:108" ht="15.9" customHeight="1" x14ac:dyDescent="0.65">
      <c r="B45" s="3">
        <v>28</v>
      </c>
      <c r="C45" s="45">
        <f t="shared" si="38"/>
        <v>29</v>
      </c>
      <c r="D45" s="119">
        <f t="shared" si="4"/>
        <v>3.5714285714285712E-2</v>
      </c>
      <c r="E45" s="120">
        <f t="shared" si="5"/>
        <v>1</v>
      </c>
      <c r="F45" s="107"/>
      <c r="G45" s="107"/>
      <c r="H45" s="3">
        <f t="shared" si="39"/>
        <v>28</v>
      </c>
      <c r="I45" s="124">
        <f t="shared" si="6"/>
        <v>3.9201291384586519</v>
      </c>
      <c r="J45" s="119">
        <f t="shared" si="40"/>
        <v>4.9999999999999961E-2</v>
      </c>
      <c r="K45" s="43">
        <f t="shared" si="7"/>
        <v>0.18667281611707867</v>
      </c>
      <c r="L45" s="107"/>
      <c r="M45" s="109">
        <f t="shared" si="8"/>
        <v>28</v>
      </c>
      <c r="N45" s="45">
        <f t="shared" si="9"/>
        <v>3.8139410941320007</v>
      </c>
      <c r="O45" s="7">
        <f t="shared" si="10"/>
        <v>4.8180685282755889E-2</v>
      </c>
      <c r="P45" s="43">
        <f t="shared" si="11"/>
        <v>0.1753116596436548</v>
      </c>
      <c r="Q45" s="107"/>
      <c r="R45" s="109">
        <f t="shared" si="12"/>
        <v>28</v>
      </c>
      <c r="S45" s="109"/>
      <c r="T45" s="41"/>
      <c r="U45" s="41"/>
      <c r="V45" s="43">
        <f t="shared" si="13"/>
        <v>12.844083733157431</v>
      </c>
      <c r="W45" s="7">
        <f t="shared" si="14"/>
        <v>8.819691216769586E-2</v>
      </c>
      <c r="X45" s="43"/>
      <c r="Y45" s="7"/>
      <c r="Z45" s="121">
        <f t="shared" si="15"/>
        <v>1.0409959008533254</v>
      </c>
      <c r="AA45" s="121"/>
      <c r="AB45" s="107"/>
      <c r="AC45" s="3">
        <f t="shared" si="41"/>
        <v>28</v>
      </c>
      <c r="AD45" s="45">
        <f t="shared" si="16"/>
        <v>3.8663357843628861</v>
      </c>
      <c r="AE45" s="7">
        <f t="shared" si="17"/>
        <v>4.9078635372507118E-2</v>
      </c>
      <c r="AF45" s="43">
        <f t="shared" si="18"/>
        <v>0.18087727439139428</v>
      </c>
      <c r="AG45" s="107"/>
      <c r="AH45" s="3">
        <f t="shared" si="42"/>
        <v>28</v>
      </c>
      <c r="AI45" s="122">
        <f t="shared" si="43"/>
        <v>1.6871901475072371</v>
      </c>
      <c r="AJ45" s="123">
        <f t="shared" si="19"/>
        <v>2.8494068283382957E-2</v>
      </c>
      <c r="AK45" s="114">
        <f t="shared" si="44"/>
        <v>4.6743012675184381E-2</v>
      </c>
      <c r="AL45" s="115">
        <f t="shared" si="45"/>
        <v>3.8139410941320007</v>
      </c>
      <c r="AM45" s="123">
        <f t="shared" si="70"/>
        <v>4.8180685282755889E-2</v>
      </c>
      <c r="AN45" s="116">
        <f t="shared" si="20"/>
        <v>0.1753116596436548</v>
      </c>
      <c r="AO45" s="122">
        <f t="shared" si="46"/>
        <v>3.8139410941320007</v>
      </c>
      <c r="AP45" s="123">
        <f t="shared" si="47"/>
        <v>4.8180685282755889E-2</v>
      </c>
      <c r="AQ45" s="116">
        <f t="shared" si="48"/>
        <v>0.1753116596436548</v>
      </c>
      <c r="AS45" s="3">
        <f t="shared" si="49"/>
        <v>28</v>
      </c>
      <c r="AT45" s="122">
        <f t="shared" si="50"/>
        <v>3.713140064704882</v>
      </c>
      <c r="AU45" s="123">
        <f t="shared" si="21"/>
        <v>4.645168513995148E-2</v>
      </c>
      <c r="AV45" s="114">
        <f t="shared" si="51"/>
        <v>0.16482520465638392</v>
      </c>
      <c r="AW45" s="115">
        <f t="shared" si="22"/>
        <v>50</v>
      </c>
      <c r="AX45" s="123">
        <f t="shared" si="71"/>
        <v>0</v>
      </c>
      <c r="AY45" s="116">
        <f t="shared" si="23"/>
        <v>1.25</v>
      </c>
      <c r="AZ45" s="122">
        <f t="shared" si="52"/>
        <v>3.8139410941320007</v>
      </c>
      <c r="BA45" s="123">
        <f t="shared" si="53"/>
        <v>4.8180685282755889E-2</v>
      </c>
      <c r="BB45" s="116">
        <f t="shared" si="54"/>
        <v>0.1753116596436548</v>
      </c>
      <c r="BC45" s="107"/>
      <c r="BD45" s="3">
        <f t="shared" si="55"/>
        <v>28</v>
      </c>
      <c r="BE45" s="45">
        <f t="shared" si="56"/>
        <v>3.8063721436700284</v>
      </c>
      <c r="BF45" s="7">
        <f t="shared" si="57"/>
        <v>4.7999608809475014E-2</v>
      </c>
      <c r="BG45" s="43">
        <f t="shared" si="58"/>
        <v>0.17433629969289383</v>
      </c>
      <c r="BH45" s="45">
        <f t="shared" si="59"/>
        <v>90.783139347456867</v>
      </c>
      <c r="BI45" s="7">
        <f t="shared" si="60"/>
        <v>-2.077364287148077E-3</v>
      </c>
      <c r="BJ45" s="43">
        <f t="shared" si="61"/>
        <v>-0.1889822365046136</v>
      </c>
      <c r="BK45" s="117">
        <f t="shared" si="0"/>
        <v>89.416994755741641</v>
      </c>
      <c r="BL45" s="107"/>
      <c r="BM45" s="118">
        <f t="shared" si="62"/>
        <v>28</v>
      </c>
      <c r="BN45" s="45">
        <f t="shared" si="63"/>
        <v>85.834152367080947</v>
      </c>
      <c r="BO45" s="7">
        <f t="shared" si="64"/>
        <v>8.5656093974979877E-3</v>
      </c>
      <c r="BP45" s="45">
        <f t="shared" si="65"/>
        <v>0.72897768404076246</v>
      </c>
      <c r="BQ45" s="107"/>
      <c r="BR45" s="107"/>
      <c r="BS45" s="40">
        <f t="shared" si="26"/>
        <v>28</v>
      </c>
      <c r="BT45" s="124">
        <f t="shared" ca="1" si="27"/>
        <v>5.2476701687756959</v>
      </c>
      <c r="BU45" s="7">
        <f t="shared" ca="1" si="66"/>
        <v>-5.5631868258809711E-2</v>
      </c>
      <c r="BV45" s="43">
        <f t="shared" ca="1" si="28"/>
        <v>-0.30913547978027556</v>
      </c>
      <c r="BW45" s="44">
        <f t="shared" ca="1" si="29"/>
        <v>-0.52815934129404862</v>
      </c>
      <c r="BX45" s="107"/>
      <c r="BY45" s="107"/>
      <c r="BZ45" s="40">
        <f t="shared" si="31"/>
        <v>28</v>
      </c>
      <c r="CA45" s="124">
        <f t="shared" ca="1" si="32"/>
        <v>5.5953459502050737</v>
      </c>
      <c r="CB45" s="7">
        <f t="shared" ca="1" si="67"/>
        <v>-0.21407967064702424</v>
      </c>
      <c r="CC45" s="43">
        <f t="shared" ca="1" si="33"/>
        <v>-1.5241364467085572</v>
      </c>
      <c r="CD45" s="44">
        <f t="shared" ca="1" si="34"/>
        <v>-0.52815934129404862</v>
      </c>
      <c r="CE45" s="107"/>
      <c r="CF45" s="107"/>
      <c r="CG45" s="40">
        <f t="shared" si="36"/>
        <v>28</v>
      </c>
      <c r="CH45" s="45">
        <f t="shared" ca="1" si="37"/>
        <v>19.263881723604509</v>
      </c>
      <c r="CI45" s="7">
        <f t="shared" ca="1" si="68"/>
        <v>-0.12689572654709688</v>
      </c>
      <c r="CJ45" s="43">
        <f t="shared" ca="1" si="73"/>
        <v>-2.7997850219730913</v>
      </c>
      <c r="CK45" s="43">
        <f t="shared" ca="1" si="1"/>
        <v>-0.16407967064702431</v>
      </c>
      <c r="CL45" s="3">
        <f t="shared" ca="1" si="2"/>
        <v>97.35920329352976</v>
      </c>
      <c r="CM45" s="44">
        <f t="shared" ca="1" si="3"/>
        <v>-0.52815934129404862</v>
      </c>
      <c r="CO45" s="40">
        <v>28</v>
      </c>
      <c r="CP45" s="45">
        <v>28.725569065999256</v>
      </c>
      <c r="CQ45" s="7">
        <v>0.2732795843697079</v>
      </c>
      <c r="CR45" s="43">
        <v>6.1652693340131863</v>
      </c>
      <c r="CS45" s="43">
        <v>0.35039972672110009</v>
      </c>
      <c r="CT45" s="3">
        <v>102.50399726721101</v>
      </c>
      <c r="CU45" s="44">
        <v>0.50079945344220012</v>
      </c>
      <c r="CV45" s="44"/>
      <c r="CW45" s="40">
        <v>28</v>
      </c>
      <c r="CX45" s="45">
        <v>9.0673833384157589</v>
      </c>
      <c r="CY45" s="7">
        <v>5.276739648420762E-2</v>
      </c>
      <c r="CZ45" s="43">
        <v>0.4544804610119394</v>
      </c>
      <c r="DA45" s="43">
        <v>5.7763623529955177E-2</v>
      </c>
      <c r="DB45" s="3">
        <v>99.577636235299551</v>
      </c>
      <c r="DC45" s="44">
        <v>-0.21118188235022411</v>
      </c>
      <c r="DD45" s="44"/>
    </row>
    <row r="46" spans="2:108" ht="15.9" customHeight="1" x14ac:dyDescent="0.65">
      <c r="B46" s="3">
        <v>29</v>
      </c>
      <c r="C46" s="45">
        <f t="shared" si="38"/>
        <v>30</v>
      </c>
      <c r="D46" s="119">
        <f t="shared" si="4"/>
        <v>3.4482758620689655E-2</v>
      </c>
      <c r="E46" s="120">
        <f t="shared" si="5"/>
        <v>1</v>
      </c>
      <c r="F46" s="107"/>
      <c r="G46" s="107"/>
      <c r="H46" s="3">
        <f t="shared" si="39"/>
        <v>29</v>
      </c>
      <c r="I46" s="124">
        <f t="shared" si="6"/>
        <v>4.1161355953815848</v>
      </c>
      <c r="J46" s="119">
        <f t="shared" si="40"/>
        <v>5.0000000000000093E-2</v>
      </c>
      <c r="K46" s="43">
        <f t="shared" si="7"/>
        <v>0.19600645692293261</v>
      </c>
      <c r="L46" s="107"/>
      <c r="M46" s="109">
        <f t="shared" si="8"/>
        <v>29</v>
      </c>
      <c r="N46" s="45">
        <f t="shared" si="9"/>
        <v>3.9973650755038461</v>
      </c>
      <c r="O46" s="7">
        <f t="shared" si="10"/>
        <v>4.8093029452933957E-2</v>
      </c>
      <c r="P46" s="43">
        <f t="shared" si="11"/>
        <v>0.18342398137184562</v>
      </c>
      <c r="Q46" s="107"/>
      <c r="R46" s="109">
        <f t="shared" si="12"/>
        <v>29</v>
      </c>
      <c r="S46" s="109"/>
      <c r="T46" s="41"/>
      <c r="U46" s="41"/>
      <c r="V46" s="43">
        <f t="shared" si="13"/>
        <v>13.963521619528816</v>
      </c>
      <c r="W46" s="7">
        <f t="shared" si="14"/>
        <v>8.7155916266842645E-2</v>
      </c>
      <c r="X46" s="43"/>
      <c r="Y46" s="7"/>
      <c r="Z46" s="121">
        <f t="shared" si="15"/>
        <v>1.1194378863713839</v>
      </c>
      <c r="AA46" s="121"/>
      <c r="AB46" s="107"/>
      <c r="AC46" s="3">
        <f t="shared" si="41"/>
        <v>29</v>
      </c>
      <c r="AD46" s="45">
        <f t="shared" si="16"/>
        <v>4.0559154354816691</v>
      </c>
      <c r="AE46" s="7">
        <f t="shared" si="17"/>
        <v>4.9033416053909276E-2</v>
      </c>
      <c r="AF46" s="43">
        <f t="shared" si="18"/>
        <v>0.18957965111878308</v>
      </c>
      <c r="AG46" s="107"/>
      <c r="AH46" s="3">
        <f t="shared" si="42"/>
        <v>29</v>
      </c>
      <c r="AI46" s="122">
        <f t="shared" si="43"/>
        <v>1.7359435676216461</v>
      </c>
      <c r="AJ46" s="123">
        <f t="shared" si="19"/>
        <v>2.8896221440387448E-2</v>
      </c>
      <c r="AK46" s="114">
        <f t="shared" si="44"/>
        <v>4.8753420114409182E-2</v>
      </c>
      <c r="AL46" s="115">
        <f t="shared" si="45"/>
        <v>3.9973650755038461</v>
      </c>
      <c r="AM46" s="123">
        <f t="shared" si="70"/>
        <v>4.8093029452933957E-2</v>
      </c>
      <c r="AN46" s="116">
        <f t="shared" si="20"/>
        <v>0.18342398137184562</v>
      </c>
      <c r="AO46" s="122">
        <f t="shared" si="46"/>
        <v>3.9973650755038461</v>
      </c>
      <c r="AP46" s="123">
        <f t="shared" si="47"/>
        <v>4.8093029452933957E-2</v>
      </c>
      <c r="AQ46" s="116">
        <f t="shared" si="48"/>
        <v>0.18342398137184562</v>
      </c>
      <c r="AS46" s="3">
        <f t="shared" si="49"/>
        <v>29</v>
      </c>
      <c r="AT46" s="122">
        <f t="shared" si="50"/>
        <v>3.8850096588000094</v>
      </c>
      <c r="AU46" s="123">
        <f t="shared" si="21"/>
        <v>4.6286859935295077E-2</v>
      </c>
      <c r="AV46" s="114">
        <f t="shared" si="51"/>
        <v>0.17186959409512753</v>
      </c>
      <c r="AW46" s="115">
        <f t="shared" si="22"/>
        <v>50</v>
      </c>
      <c r="AX46" s="123">
        <f t="shared" si="71"/>
        <v>0</v>
      </c>
      <c r="AY46" s="116">
        <f t="shared" si="23"/>
        <v>1.25</v>
      </c>
      <c r="AZ46" s="122">
        <f t="shared" si="52"/>
        <v>3.9973650755038461</v>
      </c>
      <c r="BA46" s="123">
        <f t="shared" si="53"/>
        <v>4.8093029452933957E-2</v>
      </c>
      <c r="BB46" s="116">
        <f t="shared" si="54"/>
        <v>0.18342398137184562</v>
      </c>
      <c r="BC46" s="107"/>
      <c r="BD46" s="3">
        <f t="shared" si="55"/>
        <v>29</v>
      </c>
      <c r="BE46" s="45">
        <f t="shared" si="56"/>
        <v>3.9886946815082274</v>
      </c>
      <c r="BF46" s="7">
        <f t="shared" si="57"/>
        <v>4.7899293856855311E-2</v>
      </c>
      <c r="BG46" s="43">
        <f t="shared" si="58"/>
        <v>0.18232253783819896</v>
      </c>
      <c r="BH46" s="45">
        <f t="shared" si="59"/>
        <v>90.597444009279812</v>
      </c>
      <c r="BI46" s="7">
        <f t="shared" si="60"/>
        <v>-2.0454826690486897E-3</v>
      </c>
      <c r="BJ46" s="43">
        <f t="shared" si="61"/>
        <v>-0.18569533817705186</v>
      </c>
      <c r="BK46" s="117">
        <f t="shared" si="0"/>
        <v>89.229670385730998</v>
      </c>
      <c r="BL46" s="107"/>
      <c r="BM46" s="118">
        <f t="shared" si="62"/>
        <v>29</v>
      </c>
      <c r="BN46" s="45">
        <f t="shared" si="63"/>
        <v>86.454433150815817</v>
      </c>
      <c r="BO46" s="7">
        <f t="shared" si="64"/>
        <v>7.2265032813763732E-3</v>
      </c>
      <c r="BP46" s="45">
        <f t="shared" si="65"/>
        <v>0.62028078373487716</v>
      </c>
      <c r="BQ46" s="107"/>
      <c r="BR46" s="107"/>
      <c r="BS46" s="40">
        <f t="shared" si="26"/>
        <v>29</v>
      </c>
      <c r="BT46" s="124">
        <f t="shared" ca="1" si="27"/>
        <v>5.8958260947820342</v>
      </c>
      <c r="BU46" s="7">
        <f t="shared" ca="1" si="66"/>
        <v>0.12351308393255132</v>
      </c>
      <c r="BV46" s="43">
        <f t="shared" ca="1" si="28"/>
        <v>0.64815592600633831</v>
      </c>
      <c r="BW46" s="44">
        <f t="shared" ca="1" si="29"/>
        <v>0.36756541966275658</v>
      </c>
      <c r="BX46" s="107"/>
      <c r="BY46" s="107"/>
      <c r="BZ46" s="40">
        <f t="shared" si="31"/>
        <v>29</v>
      </c>
      <c r="CA46" s="124">
        <f t="shared" ca="1" si="32"/>
        <v>6.9034410888880444</v>
      </c>
      <c r="CB46" s="7">
        <f t="shared" ca="1" si="67"/>
        <v>0.23378270983137833</v>
      </c>
      <c r="CC46" s="43">
        <f t="shared" ca="1" si="33"/>
        <v>1.3080951386829704</v>
      </c>
      <c r="CD46" s="44">
        <f t="shared" ca="1" si="34"/>
        <v>0.36756541966275658</v>
      </c>
      <c r="CE46" s="107"/>
      <c r="CF46" s="107"/>
      <c r="CG46" s="40">
        <f t="shared" si="36"/>
        <v>29</v>
      </c>
      <c r="CH46" s="45">
        <f t="shared" ca="1" si="37"/>
        <v>23.696533815753249</v>
      </c>
      <c r="CI46" s="7">
        <f t="shared" ca="1" si="68"/>
        <v>0.23010170825111023</v>
      </c>
      <c r="CJ46" s="43">
        <f t="shared" ca="1" si="73"/>
        <v>4.4326520921487393</v>
      </c>
      <c r="CK46" s="43">
        <f t="shared" ca="1" si="1"/>
        <v>0.28378270983137832</v>
      </c>
      <c r="CL46" s="3">
        <f t="shared" ca="1" si="2"/>
        <v>101.83782709831378</v>
      </c>
      <c r="CM46" s="44">
        <f t="shared" ca="1" si="3"/>
        <v>0.36756541966275658</v>
      </c>
      <c r="CO46" s="40">
        <v>29</v>
      </c>
      <c r="CP46" s="45">
        <v>30.284720657625222</v>
      </c>
      <c r="CQ46" s="7">
        <v>5.4277483173394842E-2</v>
      </c>
      <c r="CR46" s="43">
        <v>1.5591515916259651</v>
      </c>
      <c r="CS46" s="43">
        <v>7.6226022248663608E-2</v>
      </c>
      <c r="CT46" s="3">
        <v>99.762260222486631</v>
      </c>
      <c r="CU46" s="44">
        <v>-4.7547955502672795E-2</v>
      </c>
      <c r="CV46" s="44"/>
      <c r="CW46" s="40">
        <v>29</v>
      </c>
      <c r="CX46" s="45">
        <v>9.0562187174524986</v>
      </c>
      <c r="CY46" s="7">
        <v>-1.2312946907140452E-3</v>
      </c>
      <c r="CZ46" s="43">
        <v>-1.1164620963260303E-2</v>
      </c>
      <c r="DA46" s="43">
        <v>-1.3554576958035858E-3</v>
      </c>
      <c r="DB46" s="3">
        <v>98.986445423041971</v>
      </c>
      <c r="DC46" s="44">
        <v>-0.50677728847901793</v>
      </c>
      <c r="DD46" s="44"/>
    </row>
    <row r="47" spans="2:108" ht="15.9" customHeight="1" x14ac:dyDescent="0.65">
      <c r="B47" s="3">
        <v>30</v>
      </c>
      <c r="C47" s="45">
        <f t="shared" si="38"/>
        <v>31</v>
      </c>
      <c r="D47" s="119">
        <f t="shared" si="4"/>
        <v>3.3333333333333333E-2</v>
      </c>
      <c r="E47" s="120">
        <f t="shared" si="5"/>
        <v>1</v>
      </c>
      <c r="F47" s="107"/>
      <c r="G47" s="107"/>
      <c r="H47" s="3">
        <f t="shared" si="39"/>
        <v>30</v>
      </c>
      <c r="I47" s="124">
        <f t="shared" si="6"/>
        <v>4.3219423751506643</v>
      </c>
      <c r="J47" s="119">
        <f t="shared" si="40"/>
        <v>5.0000000000000051E-2</v>
      </c>
      <c r="K47" s="43">
        <f t="shared" si="7"/>
        <v>0.20580677976907924</v>
      </c>
      <c r="L47" s="107"/>
      <c r="M47" s="109">
        <f t="shared" si="8"/>
        <v>30</v>
      </c>
      <c r="N47" s="45">
        <f t="shared" si="9"/>
        <v>4.1892438655056097</v>
      </c>
      <c r="O47" s="7">
        <f t="shared" si="10"/>
        <v>4.8001317462248123E-2</v>
      </c>
      <c r="P47" s="43">
        <f t="shared" si="11"/>
        <v>0.19187879000176339</v>
      </c>
      <c r="Q47" s="107"/>
      <c r="R47" s="109">
        <f t="shared" si="12"/>
        <v>30</v>
      </c>
      <c r="S47" s="109"/>
      <c r="T47" s="41"/>
      <c r="U47" s="41"/>
      <c r="V47" s="43">
        <f t="shared" si="13"/>
        <v>15.164893845462649</v>
      </c>
      <c r="W47" s="7">
        <f t="shared" si="14"/>
        <v>8.6036478380471168E-2</v>
      </c>
      <c r="X47" s="43"/>
      <c r="Y47" s="7"/>
      <c r="Z47" s="121">
        <f t="shared" si="15"/>
        <v>1.2013722259338329</v>
      </c>
      <c r="AA47" s="121"/>
      <c r="AB47" s="107"/>
      <c r="AC47" s="3">
        <f t="shared" si="41"/>
        <v>30</v>
      </c>
      <c r="AD47" s="45">
        <f t="shared" si="16"/>
        <v>4.2545985947508083</v>
      </c>
      <c r="AE47" s="7">
        <f t="shared" si="17"/>
        <v>4.8986021141129661E-2</v>
      </c>
      <c r="AF47" s="43">
        <f t="shared" si="18"/>
        <v>0.19868315926913885</v>
      </c>
      <c r="AG47" s="107"/>
      <c r="AH47" s="3">
        <f t="shared" si="42"/>
        <v>30</v>
      </c>
      <c r="AI47" s="122">
        <f t="shared" si="43"/>
        <v>1.7867736339568023</v>
      </c>
      <c r="AJ47" s="123">
        <f t="shared" si="19"/>
        <v>2.9280943968009648E-2</v>
      </c>
      <c r="AK47" s="114">
        <f t="shared" si="44"/>
        <v>5.0830066335156292E-2</v>
      </c>
      <c r="AL47" s="115">
        <f t="shared" si="45"/>
        <v>4.1892438655056097</v>
      </c>
      <c r="AM47" s="123">
        <f t="shared" si="70"/>
        <v>4.8001317462248123E-2</v>
      </c>
      <c r="AN47" s="116">
        <f t="shared" si="20"/>
        <v>0.19187879000176339</v>
      </c>
      <c r="AO47" s="122">
        <f t="shared" si="46"/>
        <v>4.1892438655056097</v>
      </c>
      <c r="AP47" s="123">
        <f t="shared" si="47"/>
        <v>4.8001317462248123E-2</v>
      </c>
      <c r="AQ47" s="116">
        <f t="shared" si="48"/>
        <v>0.19187879000176339</v>
      </c>
      <c r="AS47" s="3">
        <f t="shared" si="49"/>
        <v>30</v>
      </c>
      <c r="AT47" s="122">
        <f t="shared" si="50"/>
        <v>4.0641668416910406</v>
      </c>
      <c r="AU47" s="123">
        <f t="shared" si="21"/>
        <v>4.6114990341200021E-2</v>
      </c>
      <c r="AV47" s="114">
        <f t="shared" si="51"/>
        <v>0.17915718289103111</v>
      </c>
      <c r="AW47" s="115">
        <f t="shared" si="22"/>
        <v>50</v>
      </c>
      <c r="AX47" s="123">
        <f t="shared" si="71"/>
        <v>0</v>
      </c>
      <c r="AY47" s="116">
        <f t="shared" si="23"/>
        <v>1.25</v>
      </c>
      <c r="AZ47" s="122">
        <f t="shared" si="52"/>
        <v>4.1892438655056097</v>
      </c>
      <c r="BA47" s="123">
        <f t="shared" si="53"/>
        <v>4.8001317462248123E-2</v>
      </c>
      <c r="BB47" s="116">
        <f t="shared" si="54"/>
        <v>0.19187879000176339</v>
      </c>
      <c r="BC47" s="107"/>
      <c r="BD47" s="3">
        <f t="shared" si="55"/>
        <v>30</v>
      </c>
      <c r="BE47" s="45">
        <f t="shared" si="56"/>
        <v>4.1793312581050301</v>
      </c>
      <c r="BF47" s="7">
        <f t="shared" si="57"/>
        <v>4.7794226387044045E-2</v>
      </c>
      <c r="BG47" s="43">
        <f t="shared" si="58"/>
        <v>0.19063657659680236</v>
      </c>
      <c r="BH47" s="45">
        <f t="shared" si="59"/>
        <v>90.414869823444761</v>
      </c>
      <c r="BI47" s="7">
        <f t="shared" si="60"/>
        <v>-2.0152244672195195E-3</v>
      </c>
      <c r="BJ47" s="43">
        <f t="shared" si="61"/>
        <v>-0.18257418583505536</v>
      </c>
      <c r="BK47" s="117">
        <f t="shared" si="0"/>
        <v>89.045548849896676</v>
      </c>
      <c r="BL47" s="107"/>
      <c r="BM47" s="118">
        <f t="shared" si="62"/>
        <v>30</v>
      </c>
      <c r="BN47" s="45">
        <f t="shared" si="63"/>
        <v>86.981523919201649</v>
      </c>
      <c r="BO47" s="7">
        <f t="shared" si="64"/>
        <v>6.0967465655155789E-3</v>
      </c>
      <c r="BP47" s="45">
        <f t="shared" si="65"/>
        <v>0.52709076838583724</v>
      </c>
      <c r="BQ47" s="107"/>
      <c r="BR47" s="107"/>
      <c r="BS47" s="40">
        <f t="shared" si="26"/>
        <v>30</v>
      </c>
      <c r="BT47" s="124">
        <f t="shared" ca="1" si="27"/>
        <v>4.3287098416396281</v>
      </c>
      <c r="BU47" s="7">
        <f t="shared" ca="1" si="66"/>
        <v>-0.2658009629099044</v>
      </c>
      <c r="BV47" s="43">
        <f t="shared" ca="1" si="28"/>
        <v>-1.5671162531424063</v>
      </c>
      <c r="BW47" s="44">
        <f t="shared" ca="1" si="29"/>
        <v>-1.5790048145495224</v>
      </c>
      <c r="BX47" s="107"/>
      <c r="BY47" s="107"/>
      <c r="BZ47" s="40">
        <f t="shared" si="31"/>
        <v>30</v>
      </c>
      <c r="CA47" s="124">
        <f t="shared" ca="1" si="32"/>
        <v>1.7983297851758371</v>
      </c>
      <c r="CB47" s="7">
        <f t="shared" ca="1" si="67"/>
        <v>-0.73950240727476113</v>
      </c>
      <c r="CC47" s="43">
        <f t="shared" ca="1" si="33"/>
        <v>-5.1051113037122073</v>
      </c>
      <c r="CD47" s="44">
        <f t="shared" ca="1" si="34"/>
        <v>-1.5790048145495224</v>
      </c>
      <c r="CE47" s="107"/>
      <c r="CF47" s="107"/>
      <c r="CG47" s="40">
        <f t="shared" si="36"/>
        <v>30</v>
      </c>
      <c r="CH47" s="45">
        <f t="shared" ca="1" si="37"/>
        <v>11.561325992403486</v>
      </c>
      <c r="CI47" s="7">
        <f t="shared" ca="1" si="68"/>
        <v>-0.51210898259231408</v>
      </c>
      <c r="CJ47" s="43">
        <f t="shared" ca="1" si="73"/>
        <v>-12.135207823349763</v>
      </c>
      <c r="CK47" s="43">
        <f t="shared" ca="1" si="1"/>
        <v>-0.6895024072747612</v>
      </c>
      <c r="CL47" s="3">
        <f t="shared" ca="1" si="2"/>
        <v>92.104975927252383</v>
      </c>
      <c r="CM47" s="44">
        <f t="shared" ca="1" si="3"/>
        <v>-1.5790048145495224</v>
      </c>
      <c r="CO47" s="40">
        <v>30</v>
      </c>
      <c r="CP47" s="45">
        <v>37.314459162993323</v>
      </c>
      <c r="CQ47" s="7">
        <v>0.2321216228090954</v>
      </c>
      <c r="CR47" s="43">
        <v>7.0297385053681012</v>
      </c>
      <c r="CS47" s="43">
        <v>0.32973969325177171</v>
      </c>
      <c r="CT47" s="3">
        <v>102.29739693251771</v>
      </c>
      <c r="CU47" s="44">
        <v>0.45947938650354342</v>
      </c>
      <c r="CV47" s="44"/>
      <c r="CW47" s="40">
        <v>30</v>
      </c>
      <c r="CX47" s="45">
        <v>10.246496300344448</v>
      </c>
      <c r="CY47" s="7">
        <v>0.13143207115770425</v>
      </c>
      <c r="CZ47" s="43">
        <v>1.1902775828919503</v>
      </c>
      <c r="DA47" s="43">
        <v>0.14445646251821448</v>
      </c>
      <c r="DB47" s="3">
        <v>100.44456462518214</v>
      </c>
      <c r="DC47" s="44">
        <v>0.22228231259107231</v>
      </c>
      <c r="DD47" s="44"/>
    </row>
    <row r="48" spans="2:108" ht="15.9" customHeight="1" x14ac:dyDescent="0.65">
      <c r="B48" s="3">
        <v>31</v>
      </c>
      <c r="C48" s="45">
        <f t="shared" si="38"/>
        <v>32</v>
      </c>
      <c r="D48" s="119">
        <f t="shared" si="4"/>
        <v>3.2258064516129031E-2</v>
      </c>
      <c r="E48" s="120">
        <f t="shared" si="5"/>
        <v>1</v>
      </c>
      <c r="F48" s="107"/>
      <c r="G48" s="107"/>
      <c r="H48" s="3">
        <f t="shared" si="39"/>
        <v>31</v>
      </c>
      <c r="I48" s="124">
        <f t="shared" si="6"/>
        <v>4.5380394939081974</v>
      </c>
      <c r="J48" s="119">
        <f t="shared" si="40"/>
        <v>4.9999999999999982E-2</v>
      </c>
      <c r="K48" s="43">
        <f t="shared" si="7"/>
        <v>0.21609711875753324</v>
      </c>
      <c r="L48" s="107"/>
      <c r="M48" s="109">
        <f t="shared" si="8"/>
        <v>31</v>
      </c>
      <c r="N48" s="45">
        <f t="shared" si="9"/>
        <v>4.3899311766985516</v>
      </c>
      <c r="O48" s="7">
        <f t="shared" si="10"/>
        <v>4.7905378067247109E-2</v>
      </c>
      <c r="P48" s="43">
        <f t="shared" si="11"/>
        <v>0.20068731119294228</v>
      </c>
      <c r="Q48" s="107"/>
      <c r="R48" s="109">
        <f t="shared" si="12"/>
        <v>31</v>
      </c>
      <c r="S48" s="109"/>
      <c r="T48" s="41"/>
      <c r="U48" s="41"/>
      <c r="V48" s="43">
        <f t="shared" si="13"/>
        <v>16.451409224664761</v>
      </c>
      <c r="W48" s="7">
        <f t="shared" si="14"/>
        <v>8.4835106154537279E-2</v>
      </c>
      <c r="X48" s="43"/>
      <c r="Y48" s="7"/>
      <c r="Z48" s="121">
        <f t="shared" si="15"/>
        <v>1.2865153792021142</v>
      </c>
      <c r="AA48" s="121"/>
      <c r="AB48" s="107"/>
      <c r="AC48" s="3">
        <f t="shared" si="41"/>
        <v>31</v>
      </c>
      <c r="AD48" s="45">
        <f t="shared" si="16"/>
        <v>4.4628031221877347</v>
      </c>
      <c r="AE48" s="7">
        <f t="shared" si="17"/>
        <v>4.8936350351312274E-2</v>
      </c>
      <c r="AF48" s="43">
        <f t="shared" si="18"/>
        <v>0.20820452743692652</v>
      </c>
      <c r="AG48" s="107"/>
      <c r="AH48" s="3">
        <f t="shared" si="42"/>
        <v>31</v>
      </c>
      <c r="AI48" s="122">
        <f t="shared" si="43"/>
        <v>1.8397500141685841</v>
      </c>
      <c r="AJ48" s="123">
        <f t="shared" si="19"/>
        <v>2.964918398446802E-2</v>
      </c>
      <c r="AK48" s="114">
        <f t="shared" si="44"/>
        <v>5.2976380211781714E-2</v>
      </c>
      <c r="AL48" s="115">
        <f t="shared" si="45"/>
        <v>4.3899311766985516</v>
      </c>
      <c r="AM48" s="123">
        <f t="shared" si="70"/>
        <v>4.7905378067247109E-2</v>
      </c>
      <c r="AN48" s="116">
        <f t="shared" si="20"/>
        <v>0.20068731119294228</v>
      </c>
      <c r="AO48" s="122">
        <f t="shared" si="46"/>
        <v>4.3899311766985516</v>
      </c>
      <c r="AP48" s="123">
        <f t="shared" si="47"/>
        <v>4.7905378067247109E-2</v>
      </c>
      <c r="AQ48" s="116">
        <f t="shared" si="48"/>
        <v>0.20068731119294228</v>
      </c>
      <c r="AS48" s="3">
        <f t="shared" si="49"/>
        <v>31</v>
      </c>
      <c r="AT48" s="122">
        <f t="shared" si="50"/>
        <v>4.2508577316584919</v>
      </c>
      <c r="AU48" s="123">
        <f t="shared" si="21"/>
        <v>4.5935833158309014E-2</v>
      </c>
      <c r="AV48" s="114">
        <f t="shared" si="51"/>
        <v>0.18669088996745112</v>
      </c>
      <c r="AW48" s="115">
        <f t="shared" si="22"/>
        <v>50</v>
      </c>
      <c r="AX48" s="123">
        <f t="shared" si="71"/>
        <v>0</v>
      </c>
      <c r="AY48" s="116">
        <f t="shared" si="23"/>
        <v>1.25</v>
      </c>
      <c r="AZ48" s="122">
        <f t="shared" si="52"/>
        <v>4.3899311766985516</v>
      </c>
      <c r="BA48" s="123">
        <f t="shared" si="53"/>
        <v>4.7905378067247109E-2</v>
      </c>
      <c r="BB48" s="116">
        <f t="shared" si="54"/>
        <v>0.20068731119294228</v>
      </c>
      <c r="BC48" s="107"/>
      <c r="BD48" s="3">
        <f t="shared" si="55"/>
        <v>31</v>
      </c>
      <c r="BE48" s="45">
        <f t="shared" si="56"/>
        <v>4.3786193378487299</v>
      </c>
      <c r="BF48" s="7">
        <f t="shared" si="57"/>
        <v>4.7684202910984352E-2</v>
      </c>
      <c r="BG48" s="43">
        <f t="shared" si="58"/>
        <v>0.1992880797437</v>
      </c>
      <c r="BH48" s="45">
        <f t="shared" si="59"/>
        <v>90.235264521417989</v>
      </c>
      <c r="BI48" s="7">
        <f t="shared" si="60"/>
        <v>-1.9864575636451341E-3</v>
      </c>
      <c r="BJ48" s="43">
        <f t="shared" si="61"/>
        <v>-0.17960530202677491</v>
      </c>
      <c r="BK48" s="117">
        <f t="shared" si="0"/>
        <v>88.864471274339962</v>
      </c>
      <c r="BL48" s="107"/>
      <c r="BM48" s="118">
        <f t="shared" si="62"/>
        <v>31</v>
      </c>
      <c r="BN48" s="45">
        <f t="shared" si="63"/>
        <v>87.428923005290756</v>
      </c>
      <c r="BO48" s="7">
        <f t="shared" si="64"/>
        <v>5.1436105730304476E-3</v>
      </c>
      <c r="BP48" s="45">
        <f t="shared" si="65"/>
        <v>0.4473990860891004</v>
      </c>
      <c r="BQ48" s="107"/>
      <c r="BR48" s="107"/>
      <c r="BS48" s="40">
        <f t="shared" si="26"/>
        <v>31</v>
      </c>
      <c r="BT48" s="124">
        <f t="shared" ca="1" si="27"/>
        <v>3.9461800304594514</v>
      </c>
      <c r="BU48" s="7">
        <f t="shared" ca="1" si="66"/>
        <v>-8.837039791867457E-2</v>
      </c>
      <c r="BV48" s="43">
        <f t="shared" ca="1" si="28"/>
        <v>-0.38252981118017659</v>
      </c>
      <c r="BW48" s="44">
        <f t="shared" ca="1" si="29"/>
        <v>-0.69185198959337268</v>
      </c>
      <c r="BX48" s="107"/>
      <c r="BY48" s="107"/>
      <c r="BZ48" s="40">
        <f t="shared" si="31"/>
        <v>31</v>
      </c>
      <c r="CA48" s="124">
        <f t="shared" ca="1" si="32"/>
        <v>1.2661572545251663</v>
      </c>
      <c r="CB48" s="7">
        <f t="shared" ca="1" si="67"/>
        <v>-0.29592599479668635</v>
      </c>
      <c r="CC48" s="43">
        <f t="shared" ca="1" si="33"/>
        <v>-0.53217253065067083</v>
      </c>
      <c r="CD48" s="44">
        <f t="shared" ca="1" si="34"/>
        <v>-0.69185198959337268</v>
      </c>
      <c r="CE48" s="107"/>
      <c r="CF48" s="107"/>
      <c r="CG48" s="40">
        <f t="shared" si="36"/>
        <v>31</v>
      </c>
      <c r="CH48" s="45">
        <f t="shared" ca="1" si="37"/>
        <v>9.0585891173642885</v>
      </c>
      <c r="CI48" s="7">
        <f t="shared" ca="1" si="68"/>
        <v>-0.21647489887264246</v>
      </c>
      <c r="CJ48" s="43">
        <f t="shared" ca="1" si="73"/>
        <v>-2.5027368750391976</v>
      </c>
      <c r="CK48" s="43">
        <f t="shared" ca="1" si="1"/>
        <v>-0.24592599479668634</v>
      </c>
      <c r="CL48" s="3">
        <f t="shared" ca="1" si="2"/>
        <v>96.540740052033129</v>
      </c>
      <c r="CM48" s="44">
        <f t="shared" ca="1" si="3"/>
        <v>-0.69185198959337268</v>
      </c>
      <c r="CO48" s="40">
        <v>31</v>
      </c>
      <c r="CP48" s="45">
        <v>37.501193603095899</v>
      </c>
      <c r="CQ48" s="7">
        <v>5.0043453473866857E-3</v>
      </c>
      <c r="CR48" s="43">
        <v>0.18673444010257567</v>
      </c>
      <c r="CS48" s="43">
        <v>8.0276104695629902E-3</v>
      </c>
      <c r="CT48" s="3">
        <v>99.080276104695628</v>
      </c>
      <c r="CU48" s="44">
        <v>-0.18394477906087403</v>
      </c>
      <c r="CV48" s="44"/>
      <c r="CW48" s="40">
        <v>31</v>
      </c>
      <c r="CX48" s="45">
        <v>9.6056981466157509</v>
      </c>
      <c r="CY48" s="7">
        <v>-6.2538270150661768E-2</v>
      </c>
      <c r="CZ48" s="43">
        <v>-0.64079815372869675</v>
      </c>
      <c r="DA48" s="43">
        <v>-6.9815490245542206E-2</v>
      </c>
      <c r="DB48" s="3">
        <v>98.301845097544572</v>
      </c>
      <c r="DC48" s="44">
        <v>-0.84907745122771106</v>
      </c>
      <c r="DD48" s="44"/>
    </row>
    <row r="49" spans="2:108" ht="15.9" customHeight="1" x14ac:dyDescent="0.65">
      <c r="B49" s="3">
        <v>32</v>
      </c>
      <c r="C49" s="45">
        <f t="shared" si="38"/>
        <v>33</v>
      </c>
      <c r="D49" s="119">
        <f t="shared" si="4"/>
        <v>3.125E-2</v>
      </c>
      <c r="E49" s="120">
        <f t="shared" si="5"/>
        <v>1</v>
      </c>
      <c r="F49" s="107"/>
      <c r="G49" s="107"/>
      <c r="H49" s="3">
        <f t="shared" si="39"/>
        <v>32</v>
      </c>
      <c r="I49" s="124">
        <f t="shared" si="6"/>
        <v>4.7649414686036069</v>
      </c>
      <c r="J49" s="119">
        <f t="shared" si="40"/>
        <v>4.999999999999992E-2</v>
      </c>
      <c r="K49" s="43">
        <f t="shared" si="7"/>
        <v>0.22690197469540987</v>
      </c>
      <c r="L49" s="107"/>
      <c r="M49" s="109">
        <f t="shared" si="8"/>
        <v>32</v>
      </c>
      <c r="N49" s="45">
        <f t="shared" si="9"/>
        <v>4.5997919876654043</v>
      </c>
      <c r="O49" s="7">
        <f t="shared" si="10"/>
        <v>4.7805034411650744E-2</v>
      </c>
      <c r="P49" s="43">
        <f t="shared" si="11"/>
        <v>0.20986081096685263</v>
      </c>
      <c r="Q49" s="107"/>
      <c r="R49" s="109">
        <f t="shared" si="12"/>
        <v>32</v>
      </c>
      <c r="S49" s="109"/>
      <c r="T49" s="41"/>
      <c r="U49" s="41"/>
      <c r="V49" s="43">
        <f t="shared" si="13"/>
        <v>17.825901281653852</v>
      </c>
      <c r="W49" s="7">
        <f t="shared" si="14"/>
        <v>8.3548590775335205E-2</v>
      </c>
      <c r="X49" s="43"/>
      <c r="Y49" s="7"/>
      <c r="Z49" s="121">
        <f t="shared" si="15"/>
        <v>1.3744920569890913</v>
      </c>
      <c r="AA49" s="121"/>
      <c r="AB49" s="107"/>
      <c r="AC49" s="3">
        <f t="shared" si="41"/>
        <v>32</v>
      </c>
      <c r="AD49" s="45">
        <f t="shared" si="16"/>
        <v>4.6809641253702692</v>
      </c>
      <c r="AE49" s="7">
        <f t="shared" si="17"/>
        <v>4.8884299219453052E-2</v>
      </c>
      <c r="AF49" s="43">
        <f t="shared" si="18"/>
        <v>0.21816100318253459</v>
      </c>
      <c r="AG49" s="107"/>
      <c r="AH49" s="3">
        <f t="shared" si="42"/>
        <v>32</v>
      </c>
      <c r="AI49" s="122">
        <f t="shared" si="43"/>
        <v>1.8949458499092331</v>
      </c>
      <c r="AJ49" s="123">
        <f t="shared" si="19"/>
        <v>3.0001812917823511E-2</v>
      </c>
      <c r="AK49" s="114">
        <f t="shared" si="44"/>
        <v>5.5195835740649013E-2</v>
      </c>
      <c r="AL49" s="115">
        <f t="shared" si="45"/>
        <v>4.5997919876654043</v>
      </c>
      <c r="AM49" s="123">
        <f t="shared" si="70"/>
        <v>4.7805034411650744E-2</v>
      </c>
      <c r="AN49" s="116">
        <f t="shared" si="20"/>
        <v>0.20986081096685263</v>
      </c>
      <c r="AO49" s="122">
        <f t="shared" si="46"/>
        <v>4.5997919876654043</v>
      </c>
      <c r="AP49" s="123">
        <f t="shared" si="47"/>
        <v>4.7805034411650744E-2</v>
      </c>
      <c r="AQ49" s="116">
        <f t="shared" si="48"/>
        <v>0.20986081096685263</v>
      </c>
      <c r="AS49" s="3">
        <f t="shared" si="49"/>
        <v>32</v>
      </c>
      <c r="AT49" s="122">
        <f t="shared" si="50"/>
        <v>4.4453308267866154</v>
      </c>
      <c r="AU49" s="123">
        <f t="shared" si="21"/>
        <v>4.5749142268341432E-2</v>
      </c>
      <c r="AV49" s="114">
        <f t="shared" si="51"/>
        <v>0.19447309512812383</v>
      </c>
      <c r="AW49" s="115">
        <f t="shared" si="22"/>
        <v>50</v>
      </c>
      <c r="AX49" s="123">
        <f t="shared" si="71"/>
        <v>0</v>
      </c>
      <c r="AY49" s="116">
        <f t="shared" si="23"/>
        <v>1.25</v>
      </c>
      <c r="AZ49" s="122">
        <f t="shared" si="52"/>
        <v>4.5997919876654043</v>
      </c>
      <c r="BA49" s="123">
        <f t="shared" si="53"/>
        <v>4.7805034411650744E-2</v>
      </c>
      <c r="BB49" s="116">
        <f t="shared" si="54"/>
        <v>0.20986081096685263</v>
      </c>
      <c r="BC49" s="107"/>
      <c r="BD49" s="3">
        <f t="shared" si="55"/>
        <v>32</v>
      </c>
      <c r="BE49" s="45">
        <f t="shared" si="56"/>
        <v>4.5869059403016923</v>
      </c>
      <c r="BF49" s="7">
        <f t="shared" si="57"/>
        <v>4.7569013513583065E-2</v>
      </c>
      <c r="BG49" s="43">
        <f t="shared" si="58"/>
        <v>0.20828660245296279</v>
      </c>
      <c r="BH49" s="45">
        <f t="shared" si="59"/>
        <v>90.05848782612135</v>
      </c>
      <c r="BI49" s="7">
        <f t="shared" si="60"/>
        <v>-1.9590644105074804E-3</v>
      </c>
      <c r="BJ49" s="43">
        <f t="shared" si="61"/>
        <v>-0.17677669529663687</v>
      </c>
      <c r="BK49" s="117">
        <f t="shared" si="0"/>
        <v>88.686291501015234</v>
      </c>
      <c r="BL49" s="107"/>
      <c r="BM49" s="118">
        <f t="shared" si="62"/>
        <v>32</v>
      </c>
      <c r="BN49" s="45">
        <f t="shared" si="63"/>
        <v>87.808319354050937</v>
      </c>
      <c r="BO49" s="7">
        <f t="shared" si="64"/>
        <v>4.3394832707389329E-3</v>
      </c>
      <c r="BP49" s="45">
        <f t="shared" si="65"/>
        <v>0.37939634876017814</v>
      </c>
      <c r="BQ49" s="107"/>
      <c r="BR49" s="107"/>
      <c r="BS49" s="40">
        <f t="shared" si="26"/>
        <v>32</v>
      </c>
      <c r="BT49" s="124">
        <f t="shared" ca="1" si="27"/>
        <v>3.7962262114600462</v>
      </c>
      <c r="BU49" s="7">
        <f t="shared" ca="1" si="66"/>
        <v>-3.7999740975311294E-2</v>
      </c>
      <c r="BV49" s="43">
        <f t="shared" ca="1" si="28"/>
        <v>-0.14995381899940535</v>
      </c>
      <c r="BW49" s="44">
        <f t="shared" ca="1" si="29"/>
        <v>-0.43999870487655668</v>
      </c>
      <c r="BX49" s="107"/>
      <c r="BY49" s="107"/>
      <c r="BZ49" s="40">
        <f t="shared" si="31"/>
        <v>32</v>
      </c>
      <c r="CA49" s="124">
        <f t="shared" ca="1" si="32"/>
        <v>1.0509113411708597</v>
      </c>
      <c r="CB49" s="7">
        <f t="shared" ca="1" si="67"/>
        <v>-0.16999935243827827</v>
      </c>
      <c r="CC49" s="43">
        <f t="shared" ca="1" si="33"/>
        <v>-0.2152459133543066</v>
      </c>
      <c r="CD49" s="44">
        <f t="shared" ca="1" si="34"/>
        <v>-0.43999870487655668</v>
      </c>
      <c r="CE49" s="107"/>
      <c r="CF49" s="107"/>
      <c r="CG49" s="40">
        <f t="shared" si="36"/>
        <v>32</v>
      </c>
      <c r="CH49" s="45">
        <f t="shared" ca="1" si="37"/>
        <v>8.0722484470065279</v>
      </c>
      <c r="CI49" s="7">
        <f t="shared" ca="1" si="68"/>
        <v>-0.10888457988088425</v>
      </c>
      <c r="CJ49" s="43">
        <f t="shared" ca="1" si="73"/>
        <v>-0.98634067035776085</v>
      </c>
      <c r="CK49" s="43">
        <f t="shared" ca="1" si="1"/>
        <v>-0.11999935243827833</v>
      </c>
      <c r="CL49" s="3">
        <f t="shared" ca="1" si="2"/>
        <v>97.800006475617209</v>
      </c>
      <c r="CM49" s="44">
        <f t="shared" ca="1" si="3"/>
        <v>-0.43999870487655668</v>
      </c>
      <c r="CO49" s="40">
        <v>32</v>
      </c>
      <c r="CP49" s="45">
        <v>44.297001142222911</v>
      </c>
      <c r="CQ49" s="7">
        <v>0.18121576638472611</v>
      </c>
      <c r="CR49" s="43">
        <v>6.7958075391270141</v>
      </c>
      <c r="CS49" s="43">
        <v>0.28679522512788991</v>
      </c>
      <c r="CT49" s="3">
        <v>101.86795225127889</v>
      </c>
      <c r="CU49" s="44">
        <v>0.37359045025577975</v>
      </c>
      <c r="CV49" s="44"/>
      <c r="CW49" s="40">
        <v>32</v>
      </c>
      <c r="CX49" s="45">
        <v>9.5246402813707789</v>
      </c>
      <c r="CY49" s="7">
        <v>-8.4385188882424023E-3</v>
      </c>
      <c r="CZ49" s="43">
        <v>-8.1057865244971647E-2</v>
      </c>
      <c r="DA49" s="43">
        <v>-9.3462132111397783E-3</v>
      </c>
      <c r="DB49" s="3">
        <v>98.906537867888602</v>
      </c>
      <c r="DC49" s="44">
        <v>-0.54673106605569888</v>
      </c>
      <c r="DD49" s="44"/>
    </row>
    <row r="50" spans="2:108" ht="15.9" customHeight="1" x14ac:dyDescent="0.65">
      <c r="B50" s="3">
        <v>33</v>
      </c>
      <c r="C50" s="45">
        <f t="shared" si="38"/>
        <v>34</v>
      </c>
      <c r="D50" s="119">
        <f t="shared" si="4"/>
        <v>3.0303030303030304E-2</v>
      </c>
      <c r="E50" s="120">
        <f t="shared" ref="E50:E81" si="74">$D$12</f>
        <v>1</v>
      </c>
      <c r="F50" s="107"/>
      <c r="G50" s="107"/>
      <c r="H50" s="3">
        <f t="shared" si="39"/>
        <v>33</v>
      </c>
      <c r="I50" s="124">
        <f t="shared" si="6"/>
        <v>5.0031885420337874</v>
      </c>
      <c r="J50" s="119">
        <f t="shared" si="40"/>
        <v>5.0000000000000031E-2</v>
      </c>
      <c r="K50" s="43">
        <f t="shared" ref="K50:K81" si="75">$I$12*I49</f>
        <v>0.23824707343018037</v>
      </c>
      <c r="L50" s="107"/>
      <c r="M50" s="109">
        <f t="shared" si="8"/>
        <v>33</v>
      </c>
      <c r="N50" s="45">
        <f t="shared" si="9"/>
        <v>4.8192025438837796</v>
      </c>
      <c r="O50" s="7">
        <f t="shared" si="10"/>
        <v>4.7700104006167393E-2</v>
      </c>
      <c r="P50" s="43">
        <f t="shared" si="11"/>
        <v>0.21941055621837482</v>
      </c>
      <c r="Q50" s="107"/>
      <c r="R50" s="109">
        <f t="shared" si="12"/>
        <v>33</v>
      </c>
      <c r="S50" s="109"/>
      <c r="T50" s="41"/>
      <c r="U50" s="41"/>
      <c r="V50" s="43">
        <f t="shared" si="13"/>
        <v>19.29072865331597</v>
      </c>
      <c r="W50" s="7">
        <f t="shared" si="14"/>
        <v>8.2174098718346189E-2</v>
      </c>
      <c r="X50" s="43"/>
      <c r="Y50" s="7"/>
      <c r="Z50" s="121">
        <f t="shared" si="15"/>
        <v>1.4648273716621167</v>
      </c>
      <c r="AA50" s="121"/>
      <c r="AB50" s="107"/>
      <c r="AC50" s="3">
        <f t="shared" si="41"/>
        <v>33</v>
      </c>
      <c r="AD50" s="45">
        <f t="shared" si="16"/>
        <v>4.9095344753530314</v>
      </c>
      <c r="AE50" s="7">
        <f t="shared" si="17"/>
        <v>4.8829758968657364E-2</v>
      </c>
      <c r="AF50" s="43">
        <f t="shared" ref="AF50:AF66" si="76">$AD$4*AD49*(1-AD49/$AF$14)</f>
        <v>0.2285703499827626</v>
      </c>
      <c r="AG50" s="107"/>
      <c r="AH50" s="3">
        <f t="shared" si="42"/>
        <v>33</v>
      </c>
      <c r="AI50" s="122">
        <f t="shared" si="43"/>
        <v>1.9524378108286702</v>
      </c>
      <c r="AJ50" s="123">
        <f t="shared" si="19"/>
        <v>3.0339632619154223E-2</v>
      </c>
      <c r="AK50" s="114">
        <f t="shared" si="44"/>
        <v>5.7491960919437091E-2</v>
      </c>
      <c r="AL50" s="115">
        <f t="shared" si="45"/>
        <v>4.8192025438837796</v>
      </c>
      <c r="AM50" s="123">
        <f t="shared" si="70"/>
        <v>4.7700104006167393E-2</v>
      </c>
      <c r="AN50" s="116">
        <f t="shared" si="20"/>
        <v>0.21941055621837482</v>
      </c>
      <c r="AO50" s="122">
        <f t="shared" si="46"/>
        <v>4.8192025438837796</v>
      </c>
      <c r="AP50" s="123">
        <f t="shared" si="47"/>
        <v>4.7700104006167393E-2</v>
      </c>
      <c r="AQ50" s="116">
        <f t="shared" si="48"/>
        <v>0.21941055621837482</v>
      </c>
      <c r="AS50" s="3">
        <f t="shared" si="49"/>
        <v>33</v>
      </c>
      <c r="AT50" s="122">
        <f t="shared" si="50"/>
        <v>4.6478364019663667</v>
      </c>
      <c r="AU50" s="123">
        <f t="shared" si="21"/>
        <v>4.5554669173213366E-2</v>
      </c>
      <c r="AV50" s="114">
        <f t="shared" si="51"/>
        <v>0.2025055751797514</v>
      </c>
      <c r="AW50" s="115">
        <f t="shared" si="22"/>
        <v>50</v>
      </c>
      <c r="AX50" s="123">
        <f t="shared" si="71"/>
        <v>0</v>
      </c>
      <c r="AY50" s="116">
        <f t="shared" si="23"/>
        <v>1.25</v>
      </c>
      <c r="AZ50" s="122">
        <f t="shared" si="52"/>
        <v>4.8192025438837796</v>
      </c>
      <c r="BA50" s="123">
        <f t="shared" si="53"/>
        <v>4.7700104006167393E-2</v>
      </c>
      <c r="BB50" s="116">
        <f t="shared" si="54"/>
        <v>0.21941055621837482</v>
      </c>
      <c r="BC50" s="107"/>
      <c r="BD50" s="3">
        <f t="shared" si="55"/>
        <v>33</v>
      </c>
      <c r="BE50" s="45">
        <f t="shared" si="56"/>
        <v>4.8045474801995285</v>
      </c>
      <c r="BF50" s="7">
        <f t="shared" si="57"/>
        <v>4.744844187572797E-2</v>
      </c>
      <c r="BG50" s="43">
        <f t="shared" si="58"/>
        <v>0.21764153989783627</v>
      </c>
      <c r="BH50" s="45">
        <f t="shared" si="59"/>
        <v>89.884410170165651</v>
      </c>
      <c r="BI50" s="7">
        <f t="shared" si="60"/>
        <v>-1.9329400277272714E-3</v>
      </c>
      <c r="BJ50" s="43">
        <f t="shared" si="61"/>
        <v>-0.17407765595569785</v>
      </c>
      <c r="BK50" s="117">
        <f t="shared" si="0"/>
        <v>88.510874706923943</v>
      </c>
      <c r="BL50" s="107"/>
      <c r="BM50" s="118">
        <f t="shared" si="62"/>
        <v>33</v>
      </c>
      <c r="BN50" s="45">
        <f t="shared" si="63"/>
        <v>88.129791701391909</v>
      </c>
      <c r="BO50" s="7">
        <f t="shared" si="64"/>
        <v>3.6610693577309793E-3</v>
      </c>
      <c r="BP50" s="45">
        <f t="shared" si="65"/>
        <v>0.32147234734097424</v>
      </c>
      <c r="BQ50" s="107"/>
      <c r="BR50" s="107"/>
      <c r="BS50" s="40">
        <f t="shared" si="26"/>
        <v>33</v>
      </c>
      <c r="BT50" s="124">
        <f t="shared" ca="1" si="27"/>
        <v>4.0164415202178576</v>
      </c>
      <c r="BU50" s="7">
        <f t="shared" ca="1" si="66"/>
        <v>5.8009005915671062E-2</v>
      </c>
      <c r="BV50" s="43">
        <f t="shared" ca="1" si="28"/>
        <v>0.22021530875781117</v>
      </c>
      <c r="BW50" s="44">
        <f t="shared" ca="1" si="29"/>
        <v>4.0045029578355047E-2</v>
      </c>
      <c r="BX50" s="107"/>
      <c r="BY50" s="107"/>
      <c r="BZ50" s="40">
        <f t="shared" si="31"/>
        <v>33</v>
      </c>
      <c r="CA50" s="124">
        <f t="shared" ca="1" si="32"/>
        <v>1.1244987961001107</v>
      </c>
      <c r="CB50" s="7">
        <f t="shared" ca="1" si="67"/>
        <v>7.002251478917762E-2</v>
      </c>
      <c r="CC50" s="43">
        <f t="shared" ca="1" si="33"/>
        <v>7.3587454929250923E-2</v>
      </c>
      <c r="CD50" s="44">
        <f t="shared" ca="1" si="34"/>
        <v>4.0045029578355047E-2</v>
      </c>
      <c r="CE50" s="107"/>
      <c r="CF50" s="107"/>
      <c r="CG50" s="40">
        <f t="shared" si="36"/>
        <v>33</v>
      </c>
      <c r="CH50" s="45">
        <f t="shared" ca="1" si="37"/>
        <v>8.9630481801084283</v>
      </c>
      <c r="CI50" s="7">
        <f t="shared" ca="1" si="68"/>
        <v>0.11035335928396012</v>
      </c>
      <c r="CJ50" s="43">
        <f t="shared" ca="1" si="73"/>
        <v>0.89079973310190086</v>
      </c>
      <c r="CK50" s="43">
        <f t="shared" ca="1" si="1"/>
        <v>0.12002251478917753</v>
      </c>
      <c r="CL50" s="3">
        <f t="shared" ca="1" si="2"/>
        <v>100.20022514789177</v>
      </c>
      <c r="CM50" s="44">
        <f t="shared" ca="1" si="3"/>
        <v>4.0045029578355047E-2</v>
      </c>
      <c r="CO50" s="40">
        <v>33</v>
      </c>
      <c r="CP50" s="45">
        <v>52.344779783038589</v>
      </c>
      <c r="CQ50" s="7">
        <v>0.181677730620566</v>
      </c>
      <c r="CR50" s="43">
        <v>8.0477786408156824</v>
      </c>
      <c r="CS50" s="43">
        <v>0.32064939570743001</v>
      </c>
      <c r="CT50" s="3">
        <v>102.2064939570743</v>
      </c>
      <c r="CU50" s="44">
        <v>0.44129879141486</v>
      </c>
      <c r="CV50" s="44"/>
      <c r="CW50" s="40">
        <v>33</v>
      </c>
      <c r="CX50" s="45">
        <v>10.586105394280748</v>
      </c>
      <c r="CY50" s="7">
        <v>0.11144411563616598</v>
      </c>
      <c r="CZ50" s="43">
        <v>1.0614651129099701</v>
      </c>
      <c r="DA50" s="43">
        <v>0.12314626862496784</v>
      </c>
      <c r="DB50" s="3">
        <v>100.23146268624969</v>
      </c>
      <c r="DC50" s="44">
        <v>0.11573134312483921</v>
      </c>
      <c r="DD50" s="44"/>
    </row>
    <row r="51" spans="2:108" ht="15.9" customHeight="1" x14ac:dyDescent="0.65">
      <c r="B51" s="3">
        <v>34</v>
      </c>
      <c r="C51" s="45">
        <f t="shared" si="38"/>
        <v>35</v>
      </c>
      <c r="D51" s="119">
        <f t="shared" si="4"/>
        <v>2.9411764705882353E-2</v>
      </c>
      <c r="E51" s="120">
        <f t="shared" si="74"/>
        <v>1</v>
      </c>
      <c r="F51" s="107"/>
      <c r="G51" s="107"/>
      <c r="H51" s="3">
        <f t="shared" si="39"/>
        <v>34</v>
      </c>
      <c r="I51" s="124">
        <f t="shared" si="6"/>
        <v>5.2533479691354765</v>
      </c>
      <c r="J51" s="119">
        <f t="shared" si="40"/>
        <v>4.9999999999999954E-2</v>
      </c>
      <c r="K51" s="43">
        <f t="shared" si="75"/>
        <v>0.25015942710168937</v>
      </c>
      <c r="L51" s="107"/>
      <c r="M51" s="109">
        <f t="shared" si="8"/>
        <v>34</v>
      </c>
      <c r="N51" s="45">
        <f t="shared" si="9"/>
        <v>5.0485503144984802</v>
      </c>
      <c r="O51" s="7">
        <f t="shared" si="10"/>
        <v>4.7590398728058037E-2</v>
      </c>
      <c r="P51" s="43">
        <f t="shared" si="11"/>
        <v>0.22934777061470105</v>
      </c>
      <c r="Q51" s="107"/>
      <c r="R51" s="109">
        <f t="shared" si="12"/>
        <v>34</v>
      </c>
      <c r="S51" s="109"/>
      <c r="T51" s="41"/>
      <c r="U51" s="41"/>
      <c r="V51" s="43">
        <f t="shared" si="13"/>
        <v>20.847669306671701</v>
      </c>
      <c r="W51" s="7">
        <f t="shared" si="14"/>
        <v>8.0709271346684028E-2</v>
      </c>
      <c r="X51" s="43"/>
      <c r="Y51" s="7"/>
      <c r="Z51" s="121">
        <f t="shared" si="15"/>
        <v>1.5569406533557313</v>
      </c>
      <c r="AA51" s="121"/>
      <c r="AB51" s="107"/>
      <c r="AC51" s="3">
        <f t="shared" si="41"/>
        <v>34</v>
      </c>
      <c r="AD51" s="45">
        <f t="shared" si="16"/>
        <v>5.1489853169295134</v>
      </c>
      <c r="AE51" s="7">
        <f t="shared" si="17"/>
        <v>4.8772616381161829E-2</v>
      </c>
      <c r="AF51" s="43">
        <f t="shared" si="76"/>
        <v>0.23945084157648161</v>
      </c>
      <c r="AG51" s="107"/>
      <c r="AH51" s="3">
        <f t="shared" si="42"/>
        <v>34</v>
      </c>
      <c r="AI51" s="122">
        <f t="shared" si="43"/>
        <v>2.0123061566128486</v>
      </c>
      <c r="AJ51" s="123">
        <f t="shared" si="19"/>
        <v>3.066338167194611E-2</v>
      </c>
      <c r="AK51" s="114">
        <f t="shared" si="44"/>
        <v>5.9868345784178448E-2</v>
      </c>
      <c r="AL51" s="115">
        <f t="shared" si="45"/>
        <v>5.0485503144984802</v>
      </c>
      <c r="AM51" s="123">
        <f t="shared" si="70"/>
        <v>4.7590398728058037E-2</v>
      </c>
      <c r="AN51" s="116">
        <f t="shared" si="20"/>
        <v>0.22934777061470105</v>
      </c>
      <c r="AO51" s="122">
        <f t="shared" si="46"/>
        <v>5.0485503144984802</v>
      </c>
      <c r="AP51" s="123">
        <f t="shared" si="47"/>
        <v>4.7590398728058037E-2</v>
      </c>
      <c r="AQ51" s="116">
        <f t="shared" si="48"/>
        <v>0.22934777061470105</v>
      </c>
      <c r="AS51" s="3">
        <f t="shared" si="49"/>
        <v>34</v>
      </c>
      <c r="AT51" s="122">
        <f t="shared" si="50"/>
        <v>4.8586258388452412</v>
      </c>
      <c r="AU51" s="123">
        <f t="shared" si="21"/>
        <v>4.5352163598033603E-2</v>
      </c>
      <c r="AV51" s="114">
        <f t="shared" si="51"/>
        <v>0.21078943687887469</v>
      </c>
      <c r="AW51" s="115">
        <f t="shared" si="22"/>
        <v>50</v>
      </c>
      <c r="AX51" s="123">
        <f t="shared" si="71"/>
        <v>0</v>
      </c>
      <c r="AY51" s="116">
        <f t="shared" si="23"/>
        <v>1.25</v>
      </c>
      <c r="AZ51" s="122">
        <f t="shared" si="52"/>
        <v>5.0485503144984802</v>
      </c>
      <c r="BA51" s="123">
        <f t="shared" si="53"/>
        <v>4.7590398728058037E-2</v>
      </c>
      <c r="BB51" s="116">
        <f t="shared" si="54"/>
        <v>0.22934777061470105</v>
      </c>
      <c r="BC51" s="107"/>
      <c r="BD51" s="3">
        <f t="shared" si="55"/>
        <v>34</v>
      </c>
      <c r="BE51" s="45">
        <f t="shared" si="56"/>
        <v>5.031909550831398</v>
      </c>
      <c r="BF51" s="7">
        <f t="shared" si="57"/>
        <v>4.7322265326520903E-2</v>
      </c>
      <c r="BG51" s="43">
        <f t="shared" si="58"/>
        <v>0.22736207063186975</v>
      </c>
      <c r="BH51" s="45">
        <f t="shared" si="59"/>
        <v>89.712911585023136</v>
      </c>
      <c r="BI51" s="7">
        <f t="shared" si="60"/>
        <v>-1.9079903268858422E-3</v>
      </c>
      <c r="BJ51" s="43">
        <f t="shared" si="61"/>
        <v>-0.17149858514250882</v>
      </c>
      <c r="BK51" s="117">
        <f t="shared" si="0"/>
        <v>88.338096210309402</v>
      </c>
      <c r="BL51" s="107"/>
      <c r="BM51" s="118">
        <f t="shared" si="62"/>
        <v>34</v>
      </c>
      <c r="BN51" s="45">
        <f t="shared" si="63"/>
        <v>88.401999546944694</v>
      </c>
      <c r="BO51" s="7">
        <f t="shared" si="64"/>
        <v>3.0887154082367562E-3</v>
      </c>
      <c r="BP51" s="45">
        <f t="shared" si="65"/>
        <v>0.2722078455527861</v>
      </c>
      <c r="BQ51" s="107"/>
      <c r="BR51" s="107"/>
      <c r="BS51" s="40">
        <f t="shared" si="26"/>
        <v>34</v>
      </c>
      <c r="BT51" s="124">
        <f t="shared" ca="1" si="27"/>
        <v>4.1693755229295002</v>
      </c>
      <c r="BU51" s="7">
        <f t="shared" ca="1" si="66"/>
        <v>3.8076989778590684E-2</v>
      </c>
      <c r="BV51" s="43">
        <f t="shared" ca="1" si="28"/>
        <v>0.15293400271164262</v>
      </c>
      <c r="BW51" s="44">
        <f t="shared" ca="1" si="29"/>
        <v>-5.9615051107046541E-2</v>
      </c>
      <c r="BX51" s="107"/>
      <c r="BY51" s="107"/>
      <c r="BZ51" s="40">
        <f t="shared" si="31"/>
        <v>34</v>
      </c>
      <c r="CA51" s="124">
        <f t="shared" ca="1" si="32"/>
        <v>1.1472052093054561</v>
      </c>
      <c r="CB51" s="7">
        <f t="shared" ca="1" si="67"/>
        <v>2.0192474446476781E-2</v>
      </c>
      <c r="CC51" s="43">
        <f t="shared" ca="1" si="33"/>
        <v>2.2706413205345333E-2</v>
      </c>
      <c r="CD51" s="44">
        <f t="shared" ca="1" si="34"/>
        <v>-5.9615051107046541E-2</v>
      </c>
      <c r="CE51" s="107"/>
      <c r="CF51" s="107"/>
      <c r="CG51" s="40">
        <f t="shared" si="36"/>
        <v>34</v>
      </c>
      <c r="CH51" s="45">
        <f t="shared" ca="1" si="37"/>
        <v>9.5356281337367239</v>
      </c>
      <c r="CI51" s="7">
        <f t="shared" ca="1" si="68"/>
        <v>6.3882280014851925E-2</v>
      </c>
      <c r="CJ51" s="43">
        <f t="shared" ca="1" si="73"/>
        <v>0.57257995362829528</v>
      </c>
      <c r="CK51" s="43">
        <f t="shared" ca="1" si="1"/>
        <v>7.0192474446476735E-2</v>
      </c>
      <c r="CL51" s="3">
        <f t="shared" ca="1" si="2"/>
        <v>99.701924744464762</v>
      </c>
      <c r="CM51" s="44">
        <f t="shared" ca="1" si="3"/>
        <v>-5.9615051107046541E-2</v>
      </c>
      <c r="CO51" s="40">
        <v>34</v>
      </c>
      <c r="CP51" s="45">
        <v>59.299102002515752</v>
      </c>
      <c r="CQ51" s="7">
        <v>0.13285607940852565</v>
      </c>
      <c r="CR51" s="43">
        <v>6.9543222194771639</v>
      </c>
      <c r="CS51" s="43">
        <v>0.27365528123806565</v>
      </c>
      <c r="CT51" s="3">
        <v>101.73655281238065</v>
      </c>
      <c r="CU51" s="44">
        <v>0.34731056247613129</v>
      </c>
      <c r="CV51" s="44"/>
      <c r="CW51" s="40">
        <v>34</v>
      </c>
      <c r="CX51" s="45">
        <v>10.873631891227044</v>
      </c>
      <c r="CY51" s="7">
        <v>2.7160743846517392E-2</v>
      </c>
      <c r="CZ51" s="43">
        <v>0.28752649694629601</v>
      </c>
      <c r="DA51" s="43">
        <v>3.0401650821626922E-2</v>
      </c>
      <c r="DB51" s="3">
        <v>99.304016508216264</v>
      </c>
      <c r="DC51" s="44">
        <v>-0.34799174589186538</v>
      </c>
      <c r="DD51" s="44"/>
    </row>
    <row r="52" spans="2:108" ht="15.9" customHeight="1" x14ac:dyDescent="0.65">
      <c r="B52" s="3">
        <v>35</v>
      </c>
      <c r="C52" s="45">
        <f t="shared" si="38"/>
        <v>36</v>
      </c>
      <c r="D52" s="119">
        <f t="shared" si="4"/>
        <v>2.8571428571428571E-2</v>
      </c>
      <c r="E52" s="120">
        <f t="shared" si="74"/>
        <v>1</v>
      </c>
      <c r="F52" s="107"/>
      <c r="G52" s="107"/>
      <c r="H52" s="3">
        <f t="shared" si="39"/>
        <v>35</v>
      </c>
      <c r="I52" s="124">
        <f t="shared" si="6"/>
        <v>5.5160153675922503</v>
      </c>
      <c r="J52" s="119">
        <f t="shared" si="40"/>
        <v>4.9999999999999989E-2</v>
      </c>
      <c r="K52" s="43">
        <f t="shared" si="75"/>
        <v>0.26266739845677384</v>
      </c>
      <c r="L52" s="107"/>
      <c r="M52" s="109">
        <f t="shared" si="8"/>
        <v>35</v>
      </c>
      <c r="N52" s="45">
        <f t="shared" si="9"/>
        <v>5.2882339000843928</v>
      </c>
      <c r="O52" s="7">
        <f t="shared" si="10"/>
        <v>4.7475724842750734E-2</v>
      </c>
      <c r="P52" s="43">
        <f t="shared" si="11"/>
        <v>0.23968358558591266</v>
      </c>
      <c r="Q52" s="107"/>
      <c r="R52" s="109">
        <f t="shared" si="12"/>
        <v>35</v>
      </c>
      <c r="S52" s="109"/>
      <c r="T52" s="41"/>
      <c r="U52" s="41"/>
      <c r="V52" s="43">
        <f t="shared" si="13"/>
        <v>22.49781092181853</v>
      </c>
      <c r="W52" s="7">
        <f t="shared" si="14"/>
        <v>7.9152330693328318E-2</v>
      </c>
      <c r="X52" s="43"/>
      <c r="Y52" s="7"/>
      <c r="Z52" s="121">
        <f t="shared" si="15"/>
        <v>1.6501416151468289</v>
      </c>
      <c r="AA52" s="121"/>
      <c r="AB52" s="107"/>
      <c r="AC52" s="3">
        <f t="shared" si="41"/>
        <v>35</v>
      </c>
      <c r="AD52" s="45">
        <f t="shared" si="16"/>
        <v>5.3998065703275007</v>
      </c>
      <c r="AE52" s="7">
        <f t="shared" si="17"/>
        <v>4.8712753670767717E-2</v>
      </c>
      <c r="AF52" s="43">
        <f t="shared" si="76"/>
        <v>0.25082125339798678</v>
      </c>
      <c r="AG52" s="107"/>
      <c r="AH52" s="3">
        <f t="shared" si="42"/>
        <v>35</v>
      </c>
      <c r="AI52" s="122">
        <f t="shared" si="43"/>
        <v>2.0746348063223614</v>
      </c>
      <c r="AJ52" s="123">
        <f t="shared" si="19"/>
        <v>3.0973741000934741E-2</v>
      </c>
      <c r="AK52" s="114">
        <f t="shared" si="44"/>
        <v>6.2328649709512886E-2</v>
      </c>
      <c r="AL52" s="115">
        <f t="shared" si="45"/>
        <v>5.2882339000843928</v>
      </c>
      <c r="AM52" s="123">
        <f t="shared" si="70"/>
        <v>4.7475724842750734E-2</v>
      </c>
      <c r="AN52" s="116">
        <f t="shared" si="20"/>
        <v>0.23968358558591266</v>
      </c>
      <c r="AO52" s="122">
        <f t="shared" si="46"/>
        <v>5.2882339000843928</v>
      </c>
      <c r="AP52" s="123">
        <f t="shared" si="47"/>
        <v>4.7475724842750734E-2</v>
      </c>
      <c r="AQ52" s="116">
        <f t="shared" si="48"/>
        <v>0.23968358558591266</v>
      </c>
      <c r="AS52" s="3">
        <f t="shared" si="49"/>
        <v>35</v>
      </c>
      <c r="AT52" s="122">
        <f t="shared" si="50"/>
        <v>5.0779508857456088</v>
      </c>
      <c r="AU52" s="123">
        <f t="shared" si="21"/>
        <v>4.5141374161154789E-2</v>
      </c>
      <c r="AV52" s="114">
        <f t="shared" si="51"/>
        <v>0.21932504690036744</v>
      </c>
      <c r="AW52" s="115">
        <f t="shared" si="22"/>
        <v>50</v>
      </c>
      <c r="AX52" s="123">
        <f t="shared" si="71"/>
        <v>0</v>
      </c>
      <c r="AY52" s="116">
        <f t="shared" si="23"/>
        <v>1.25</v>
      </c>
      <c r="AZ52" s="122">
        <f t="shared" si="52"/>
        <v>5.2882339000843928</v>
      </c>
      <c r="BA52" s="123">
        <f t="shared" si="53"/>
        <v>4.7475724842750734E-2</v>
      </c>
      <c r="BB52" s="116">
        <f t="shared" si="54"/>
        <v>0.23968358558591266</v>
      </c>
      <c r="BC52" s="107"/>
      <c r="BD52" s="3">
        <f t="shared" si="55"/>
        <v>35</v>
      </c>
      <c r="BE52" s="45">
        <f t="shared" si="56"/>
        <v>5.2693666453141956</v>
      </c>
      <c r="BF52" s="7">
        <f t="shared" si="57"/>
        <v>4.7190254928879578E-2</v>
      </c>
      <c r="BG52" s="43">
        <f t="shared" si="58"/>
        <v>0.23745709448279756</v>
      </c>
      <c r="BH52" s="45">
        <f t="shared" si="59"/>
        <v>89.543880734077433</v>
      </c>
      <c r="BI52" s="7">
        <f t="shared" si="60"/>
        <v>-1.8841307004678796E-3</v>
      </c>
      <c r="BJ52" s="43">
        <f t="shared" si="61"/>
        <v>-0.1690308509457033</v>
      </c>
      <c r="BK52" s="117">
        <f t="shared" si="0"/>
        <v>88.167840433800762</v>
      </c>
      <c r="BL52" s="107"/>
      <c r="BM52" s="118">
        <f t="shared" si="62"/>
        <v>35</v>
      </c>
      <c r="BN52" s="45">
        <f t="shared" si="63"/>
        <v>88.632361059272455</v>
      </c>
      <c r="BO52" s="7">
        <f t="shared" si="64"/>
        <v>2.6058405184085291E-3</v>
      </c>
      <c r="BP52" s="45">
        <f t="shared" si="65"/>
        <v>0.2303615123277582</v>
      </c>
      <c r="BQ52" s="107"/>
      <c r="BR52" s="107"/>
      <c r="BS52" s="40">
        <f t="shared" si="26"/>
        <v>35</v>
      </c>
      <c r="BT52" s="124">
        <f t="shared" ca="1" si="27"/>
        <v>4.0907519000671941</v>
      </c>
      <c r="BU52" s="7">
        <f t="shared" ca="1" si="66"/>
        <v>-1.8857409803917896E-2</v>
      </c>
      <c r="BV52" s="43">
        <f t="shared" ca="1" si="28"/>
        <v>-7.8623622862305953E-2</v>
      </c>
      <c r="BW52" s="44">
        <f t="shared" ca="1" si="29"/>
        <v>-0.34428704901958934</v>
      </c>
      <c r="BX52" s="107"/>
      <c r="BY52" s="107"/>
      <c r="BZ52" s="40">
        <f t="shared" si="31"/>
        <v>35</v>
      </c>
      <c r="CA52" s="124">
        <f t="shared" ca="1" si="32"/>
        <v>1.007081521704891</v>
      </c>
      <c r="CB52" s="7">
        <f t="shared" ca="1" si="67"/>
        <v>-0.12214352450979471</v>
      </c>
      <c r="CC52" s="43">
        <f t="shared" ca="1" si="33"/>
        <v>-0.14012368760056509</v>
      </c>
      <c r="CD52" s="44">
        <f t="shared" ca="1" si="34"/>
        <v>-0.34428704901958934</v>
      </c>
      <c r="CE52" s="107"/>
      <c r="CF52" s="107"/>
      <c r="CG52" s="40">
        <f t="shared" si="36"/>
        <v>35</v>
      </c>
      <c r="CH52" s="45">
        <f t="shared" ca="1" si="37"/>
        <v>8.9144421435261165</v>
      </c>
      <c r="CI52" s="7">
        <f t="shared" ca="1" si="68"/>
        <v>-6.5143688648351628E-2</v>
      </c>
      <c r="CJ52" s="43">
        <f t="shared" ca="1" si="73"/>
        <v>-0.62118599021060672</v>
      </c>
      <c r="CK52" s="43">
        <f t="shared" ca="1" si="1"/>
        <v>-7.2143524509794665E-2</v>
      </c>
      <c r="CL52" s="3">
        <f t="shared" ca="1" si="2"/>
        <v>98.27856475490205</v>
      </c>
      <c r="CM52" s="44">
        <f t="shared" ca="1" si="3"/>
        <v>-0.34428704901958934</v>
      </c>
      <c r="CO52" s="40">
        <v>35</v>
      </c>
      <c r="CP52" s="45">
        <v>61.163013348171319</v>
      </c>
      <c r="CQ52" s="7">
        <v>3.1432370520155434E-2</v>
      </c>
      <c r="CR52" s="43">
        <v>1.8639113456555649</v>
      </c>
      <c r="CS52" s="43">
        <v>7.7482477057754365E-2</v>
      </c>
      <c r="CT52" s="3">
        <v>99.774824770577538</v>
      </c>
      <c r="CU52" s="44">
        <v>-4.5035045884491275E-2</v>
      </c>
      <c r="CV52" s="44"/>
      <c r="CW52" s="40">
        <v>35</v>
      </c>
      <c r="CX52" s="45">
        <v>12.221374828559375</v>
      </c>
      <c r="CY52" s="7">
        <v>0.12394597783098614</v>
      </c>
      <c r="CZ52" s="43">
        <v>1.3477429373323317</v>
      </c>
      <c r="DA52" s="43">
        <v>0.13900180163790424</v>
      </c>
      <c r="DB52" s="3">
        <v>100.39001801637905</v>
      </c>
      <c r="DC52" s="44">
        <v>0.19500900818952119</v>
      </c>
      <c r="DD52" s="44"/>
    </row>
    <row r="53" spans="2:108" ht="15.9" customHeight="1" x14ac:dyDescent="0.65">
      <c r="B53" s="3">
        <v>36</v>
      </c>
      <c r="C53" s="45">
        <f t="shared" si="38"/>
        <v>37</v>
      </c>
      <c r="D53" s="119">
        <f t="shared" si="4"/>
        <v>2.7777777777777776E-2</v>
      </c>
      <c r="E53" s="120">
        <f t="shared" si="74"/>
        <v>1</v>
      </c>
      <c r="F53" s="107"/>
      <c r="G53" s="107"/>
      <c r="H53" s="3">
        <f t="shared" si="39"/>
        <v>36</v>
      </c>
      <c r="I53" s="124">
        <f t="shared" si="6"/>
        <v>5.791816135971863</v>
      </c>
      <c r="J53" s="119">
        <f t="shared" si="40"/>
        <v>5.0000000000000024E-2</v>
      </c>
      <c r="K53" s="43">
        <f t="shared" si="75"/>
        <v>0.27580076837961254</v>
      </c>
      <c r="L53" s="107"/>
      <c r="M53" s="109">
        <f t="shared" si="8"/>
        <v>36</v>
      </c>
      <c r="N53" s="45">
        <f t="shared" si="9"/>
        <v>5.5386628861976117</v>
      </c>
      <c r="O53" s="7">
        <f t="shared" si="10"/>
        <v>4.7355883049957845E-2</v>
      </c>
      <c r="P53" s="43">
        <f t="shared" si="11"/>
        <v>0.25042898611321873</v>
      </c>
      <c r="Q53" s="107"/>
      <c r="R53" s="109">
        <f t="shared" si="12"/>
        <v>36</v>
      </c>
      <c r="S53" s="109"/>
      <c r="T53" s="41"/>
      <c r="U53" s="41"/>
      <c r="V53" s="43">
        <f t="shared" si="13"/>
        <v>24.241440517726488</v>
      </c>
      <c r="W53" s="7">
        <f t="shared" si="14"/>
        <v>7.7502189078181558E-2</v>
      </c>
      <c r="X53" s="43"/>
      <c r="Y53" s="7"/>
      <c r="Z53" s="121">
        <f t="shared" si="15"/>
        <v>1.7436295959079562</v>
      </c>
      <c r="AA53" s="121"/>
      <c r="AB53" s="107"/>
      <c r="AC53" s="3">
        <f t="shared" si="41"/>
        <v>36</v>
      </c>
      <c r="AD53" s="45">
        <f t="shared" si="16"/>
        <v>5.662507421094638</v>
      </c>
      <c r="AE53" s="7">
        <f t="shared" si="17"/>
        <v>4.8650048357418187E-2</v>
      </c>
      <c r="AF53" s="43">
        <f t="shared" si="76"/>
        <v>0.26270085076713706</v>
      </c>
      <c r="AG53" s="107"/>
      <c r="AH53" s="3">
        <f t="shared" si="42"/>
        <v>36</v>
      </c>
      <c r="AI53" s="122">
        <f t="shared" si="43"/>
        <v>2.1395114143796623</v>
      </c>
      <c r="AJ53" s="123">
        <f t="shared" si="19"/>
        <v>3.1271338868697367E-2</v>
      </c>
      <c r="AK53" s="114">
        <f t="shared" si="44"/>
        <v>6.487660805730075E-2</v>
      </c>
      <c r="AL53" s="115">
        <f t="shared" si="45"/>
        <v>5.5386628861976117</v>
      </c>
      <c r="AM53" s="123">
        <f t="shared" si="70"/>
        <v>4.7355883049957845E-2</v>
      </c>
      <c r="AN53" s="116">
        <f t="shared" si="20"/>
        <v>0.25042898611321873</v>
      </c>
      <c r="AO53" s="122">
        <f t="shared" si="46"/>
        <v>5.5386628861976117</v>
      </c>
      <c r="AP53" s="123">
        <f t="shared" si="47"/>
        <v>4.7355883049957845E-2</v>
      </c>
      <c r="AQ53" s="116">
        <f t="shared" si="48"/>
        <v>0.25042898611321873</v>
      </c>
      <c r="AS53" s="3">
        <f t="shared" si="49"/>
        <v>36</v>
      </c>
      <c r="AT53" s="122">
        <f t="shared" si="50"/>
        <v>5.3060628448348446</v>
      </c>
      <c r="AU53" s="123">
        <f t="shared" si="21"/>
        <v>4.4922049114254375E-2</v>
      </c>
      <c r="AV53" s="114">
        <f t="shared" si="51"/>
        <v>0.22811195908923584</v>
      </c>
      <c r="AW53" s="115">
        <f t="shared" si="22"/>
        <v>50</v>
      </c>
      <c r="AX53" s="123">
        <f t="shared" si="71"/>
        <v>0</v>
      </c>
      <c r="AY53" s="116">
        <f t="shared" si="23"/>
        <v>1.25</v>
      </c>
      <c r="AZ53" s="122">
        <f t="shared" si="52"/>
        <v>5.5386628861976117</v>
      </c>
      <c r="BA53" s="123">
        <f t="shared" si="53"/>
        <v>4.7355883049957845E-2</v>
      </c>
      <c r="BB53" s="116">
        <f t="shared" si="54"/>
        <v>0.25042898611321873</v>
      </c>
      <c r="BC53" s="107"/>
      <c r="BD53" s="3">
        <f t="shared" si="55"/>
        <v>36</v>
      </c>
      <c r="BE53" s="45">
        <f t="shared" si="56"/>
        <v>5.5173018100201023</v>
      </c>
      <c r="BF53" s="7">
        <f t="shared" si="57"/>
        <v>4.7052175601859855E-2</v>
      </c>
      <c r="BG53" s="43">
        <f t="shared" si="58"/>
        <v>0.24793516470590662</v>
      </c>
      <c r="BH53" s="45">
        <f t="shared" si="59"/>
        <v>89.377214067410762</v>
      </c>
      <c r="BI53" s="7">
        <f t="shared" si="60"/>
        <v>-1.861284828179706E-3</v>
      </c>
      <c r="BJ53" s="43">
        <f t="shared" si="61"/>
        <v>-0.16666666666666666</v>
      </c>
      <c r="BK53" s="117">
        <f t="shared" si="0"/>
        <v>88</v>
      </c>
      <c r="BL53" s="107"/>
      <c r="BM53" s="118">
        <f t="shared" si="62"/>
        <v>36</v>
      </c>
      <c r="BN53" s="45">
        <f t="shared" si="63"/>
        <v>88.827215401961752</v>
      </c>
      <c r="BO53" s="7">
        <f t="shared" si="64"/>
        <v>2.1984559630425383E-3</v>
      </c>
      <c r="BP53" s="45">
        <f t="shared" si="65"/>
        <v>0.19485434268929619</v>
      </c>
      <c r="BQ53" s="107"/>
      <c r="BR53" s="107"/>
      <c r="BS53" s="40">
        <f t="shared" si="26"/>
        <v>36</v>
      </c>
      <c r="BT53" s="124">
        <f t="shared" ca="1" si="27"/>
        <v>3.7771569681197099</v>
      </c>
      <c r="BU53" s="7">
        <f t="shared" ca="1" si="66"/>
        <v>-7.6659484517340976E-2</v>
      </c>
      <c r="BV53" s="43">
        <f t="shared" ca="1" si="28"/>
        <v>-0.31359493194748428</v>
      </c>
      <c r="BW53" s="44">
        <f t="shared" ca="1" si="29"/>
        <v>-0.63329742258670485</v>
      </c>
      <c r="BX53" s="107"/>
      <c r="BY53" s="107"/>
      <c r="BZ53" s="40">
        <f t="shared" si="31"/>
        <v>36</v>
      </c>
      <c r="CA53" s="124">
        <f t="shared" ca="1" si="32"/>
        <v>0.73854453177493351</v>
      </c>
      <c r="CB53" s="7">
        <f t="shared" ca="1" si="67"/>
        <v>-0.26664871129335238</v>
      </c>
      <c r="CC53" s="43">
        <f t="shared" ca="1" si="33"/>
        <v>-0.2685369899299575</v>
      </c>
      <c r="CD53" s="44">
        <f t="shared" ca="1" si="34"/>
        <v>-0.63329742258670485</v>
      </c>
      <c r="CE53" s="107"/>
      <c r="CF53" s="107"/>
      <c r="CG53" s="40">
        <f t="shared" si="36"/>
        <v>36</v>
      </c>
      <c r="CH53" s="45">
        <f t="shared" ca="1" si="37"/>
        <v>7.160934422160139</v>
      </c>
      <c r="CI53" s="7">
        <f t="shared" ca="1" si="68"/>
        <v>-0.19670414515387452</v>
      </c>
      <c r="CJ53" s="43">
        <f t="shared" ca="1" si="73"/>
        <v>-1.7535077213659773</v>
      </c>
      <c r="CK53" s="43">
        <f t="shared" ca="1" si="1"/>
        <v>-0.21664871129335242</v>
      </c>
      <c r="CL53" s="3">
        <f t="shared" ca="1" si="2"/>
        <v>96.833512887066476</v>
      </c>
      <c r="CM53" s="44">
        <f t="shared" ca="1" si="3"/>
        <v>-0.63329742258670485</v>
      </c>
      <c r="CO53" s="40">
        <v>36</v>
      </c>
      <c r="CP53" s="45">
        <v>61.533112729253084</v>
      </c>
      <c r="CQ53" s="7">
        <v>6.0510324920547819E-3</v>
      </c>
      <c r="CR53" s="43">
        <v>0.37009938108176776</v>
      </c>
      <c r="CS53" s="43">
        <v>1.5791796019715504E-2</v>
      </c>
      <c r="CT53" s="3">
        <v>99.157917960197153</v>
      </c>
      <c r="CU53" s="44">
        <v>-0.168416407960569</v>
      </c>
      <c r="CV53" s="44"/>
      <c r="CW53" s="40">
        <v>36</v>
      </c>
      <c r="CX53" s="45">
        <v>12.227946043569606</v>
      </c>
      <c r="CY53" s="7">
        <v>5.3768214316405639E-4</v>
      </c>
      <c r="CZ53" s="43">
        <v>6.5712150102305656E-3</v>
      </c>
      <c r="DA53" s="43">
        <v>6.1340068029487604E-4</v>
      </c>
      <c r="DB53" s="3">
        <v>99.006134006802952</v>
      </c>
      <c r="DC53" s="44">
        <v>-0.49693299659852563</v>
      </c>
      <c r="DD53" s="44"/>
    </row>
    <row r="54" spans="2:108" ht="15.9" customHeight="1" x14ac:dyDescent="0.65">
      <c r="B54" s="3">
        <v>37</v>
      </c>
      <c r="C54" s="45">
        <f t="shared" si="38"/>
        <v>38</v>
      </c>
      <c r="D54" s="119">
        <f t="shared" si="4"/>
        <v>2.7027027027027029E-2</v>
      </c>
      <c r="E54" s="120">
        <f t="shared" si="74"/>
        <v>1</v>
      </c>
      <c r="F54" s="107"/>
      <c r="G54" s="107"/>
      <c r="H54" s="3">
        <f t="shared" si="39"/>
        <v>37</v>
      </c>
      <c r="I54" s="124">
        <f t="shared" si="6"/>
        <v>6.0814069427704558</v>
      </c>
      <c r="J54" s="119">
        <f t="shared" si="40"/>
        <v>4.9999999999999947E-2</v>
      </c>
      <c r="K54" s="43">
        <f t="shared" si="75"/>
        <v>0.28959080679859317</v>
      </c>
      <c r="L54" s="107"/>
      <c r="M54" s="109">
        <f t="shared" si="8"/>
        <v>37</v>
      </c>
      <c r="N54" s="45">
        <f t="shared" si="9"/>
        <v>5.8002576372240213</v>
      </c>
      <c r="O54" s="7">
        <f t="shared" si="10"/>
        <v>4.7230668556901279E-2</v>
      </c>
      <c r="P54" s="43">
        <f t="shared" si="11"/>
        <v>0.26159475102640917</v>
      </c>
      <c r="Q54" s="107"/>
      <c r="R54" s="109">
        <f t="shared" si="12"/>
        <v>37</v>
      </c>
      <c r="S54" s="109"/>
      <c r="T54" s="41"/>
      <c r="U54" s="41"/>
      <c r="V54" s="43">
        <f t="shared" si="13"/>
        <v>26.077937131124667</v>
      </c>
      <c r="W54" s="7">
        <f t="shared" si="14"/>
        <v>7.5758559482273571E-2</v>
      </c>
      <c r="X54" s="43"/>
      <c r="Y54" s="7"/>
      <c r="Z54" s="121">
        <f t="shared" si="15"/>
        <v>1.8364966133981775</v>
      </c>
      <c r="AA54" s="121"/>
      <c r="AB54" s="107"/>
      <c r="AC54" s="3">
        <f t="shared" si="41"/>
        <v>37</v>
      </c>
      <c r="AD54" s="45">
        <f t="shared" si="16"/>
        <v>5.9376167945758818</v>
      </c>
      <c r="AE54" s="7">
        <f t="shared" si="17"/>
        <v>4.8584373144726307E-2</v>
      </c>
      <c r="AF54" s="43">
        <f t="shared" si="76"/>
        <v>0.27510937348124392</v>
      </c>
      <c r="AG54" s="107"/>
      <c r="AH54" s="3">
        <f t="shared" si="42"/>
        <v>37</v>
      </c>
      <c r="AI54" s="122">
        <f t="shared" si="43"/>
        <v>2.2070274526212947</v>
      </c>
      <c r="AJ54" s="123">
        <f t="shared" si="19"/>
        <v>3.1556755335754208E-2</v>
      </c>
      <c r="AK54" s="114">
        <f t="shared" si="44"/>
        <v>6.751603824163234E-2</v>
      </c>
      <c r="AL54" s="115">
        <f t="shared" si="45"/>
        <v>5.8002576372240213</v>
      </c>
      <c r="AM54" s="123">
        <f t="shared" si="70"/>
        <v>4.7230668556901279E-2</v>
      </c>
      <c r="AN54" s="116">
        <f t="shared" si="20"/>
        <v>0.26159475102640917</v>
      </c>
      <c r="AO54" s="122">
        <f t="shared" si="46"/>
        <v>5.8002576372240213</v>
      </c>
      <c r="AP54" s="123">
        <f t="shared" si="47"/>
        <v>4.7230668556901279E-2</v>
      </c>
      <c r="AQ54" s="116">
        <f t="shared" si="48"/>
        <v>0.26159475102640917</v>
      </c>
      <c r="AS54" s="3">
        <f t="shared" si="49"/>
        <v>37</v>
      </c>
      <c r="AT54" s="122">
        <f t="shared" si="50"/>
        <v>5.5432116841632499</v>
      </c>
      <c r="AU54" s="123">
        <f t="shared" si="21"/>
        <v>4.4693937155165148E-2</v>
      </c>
      <c r="AV54" s="114">
        <f t="shared" si="51"/>
        <v>0.23714883932840539</v>
      </c>
      <c r="AW54" s="115">
        <f t="shared" si="22"/>
        <v>50</v>
      </c>
      <c r="AX54" s="123">
        <f t="shared" si="71"/>
        <v>0</v>
      </c>
      <c r="AY54" s="116">
        <f t="shared" si="23"/>
        <v>1.25</v>
      </c>
      <c r="AZ54" s="122">
        <f t="shared" si="52"/>
        <v>5.8002576372240213</v>
      </c>
      <c r="BA54" s="123">
        <f t="shared" si="53"/>
        <v>4.7230668556901279E-2</v>
      </c>
      <c r="BB54" s="116">
        <f t="shared" si="54"/>
        <v>0.26159475102640917</v>
      </c>
      <c r="BC54" s="107"/>
      <c r="BD54" s="3">
        <f t="shared" si="55"/>
        <v>37</v>
      </c>
      <c r="BE54" s="45">
        <f t="shared" si="56"/>
        <v>5.7761062241846872</v>
      </c>
      <c r="BF54" s="7">
        <f t="shared" si="57"/>
        <v>4.6907786283245205E-2</v>
      </c>
      <c r="BG54" s="43">
        <f t="shared" si="58"/>
        <v>0.25880441416458522</v>
      </c>
      <c r="BH54" s="45">
        <f t="shared" si="59"/>
        <v>89.212815080105401</v>
      </c>
      <c r="BI54" s="7">
        <f t="shared" si="60"/>
        <v>-1.8393836619405818E-3</v>
      </c>
      <c r="BJ54" s="43">
        <f t="shared" si="61"/>
        <v>-0.16439898730535729</v>
      </c>
      <c r="BK54" s="117">
        <f t="shared" si="0"/>
        <v>87.834474939403563</v>
      </c>
      <c r="BL54" s="107"/>
      <c r="BM54" s="118">
        <f t="shared" si="62"/>
        <v>37</v>
      </c>
      <c r="BN54" s="45">
        <f t="shared" si="63"/>
        <v>88.991968563280011</v>
      </c>
      <c r="BO54" s="7">
        <f t="shared" si="64"/>
        <v>1.8547599468554405E-3</v>
      </c>
      <c r="BP54" s="45">
        <f t="shared" si="65"/>
        <v>0.16475316131826492</v>
      </c>
      <c r="BQ54" s="107"/>
      <c r="BR54" s="107"/>
      <c r="BS54" s="40">
        <f t="shared" si="26"/>
        <v>37</v>
      </c>
      <c r="BT54" s="124">
        <f t="shared" ca="1" si="27"/>
        <v>2.7987612847872083</v>
      </c>
      <c r="BU54" s="7">
        <f t="shared" ca="1" si="66"/>
        <v>-0.25902965950063561</v>
      </c>
      <c r="BV54" s="43">
        <f t="shared" ca="1" si="28"/>
        <v>-0.9783956833325016</v>
      </c>
      <c r="BW54" s="44">
        <f t="shared" ca="1" si="29"/>
        <v>-1.5451482975031778</v>
      </c>
      <c r="BX54" s="107"/>
      <c r="BY54" s="107"/>
      <c r="BZ54" s="40">
        <f t="shared" si="31"/>
        <v>37</v>
      </c>
      <c r="CA54" s="124">
        <f t="shared" ca="1" si="32"/>
        <v>0.20489134541252019</v>
      </c>
      <c r="CB54" s="7">
        <f t="shared" ca="1" si="67"/>
        <v>-0.72257414875158887</v>
      </c>
      <c r="CC54" s="43">
        <f t="shared" ca="1" si="33"/>
        <v>-0.53365318636241332</v>
      </c>
      <c r="CD54" s="44">
        <f t="shared" ca="1" si="34"/>
        <v>-1.5451482975031778</v>
      </c>
      <c r="CE54" s="107"/>
      <c r="CF54" s="107"/>
      <c r="CG54" s="40">
        <f t="shared" si="36"/>
        <v>37</v>
      </c>
      <c r="CH54" s="45">
        <f t="shared" ca="1" si="37"/>
        <v>2.718440366431115</v>
      </c>
      <c r="CI54" s="7">
        <f t="shared" ca="1" si="68"/>
        <v>-0.62037910052371614</v>
      </c>
      <c r="CJ54" s="43">
        <f t="shared" ca="1" si="73"/>
        <v>-4.442494055729024</v>
      </c>
      <c r="CK54" s="43">
        <f t="shared" ca="1" si="1"/>
        <v>-0.67257414875158894</v>
      </c>
      <c r="CL54" s="3">
        <f t="shared" ca="1" si="2"/>
        <v>92.27425851248411</v>
      </c>
      <c r="CM54" s="44">
        <f t="shared" ca="1" si="3"/>
        <v>-1.5451482975031778</v>
      </c>
      <c r="CO54" s="40">
        <v>37</v>
      </c>
      <c r="CP54" s="45">
        <v>71.075503005586825</v>
      </c>
      <c r="CQ54" s="7">
        <v>0.15507732102421745</v>
      </c>
      <c r="CR54" s="43">
        <v>9.5423902763337409</v>
      </c>
      <c r="CS54" s="43">
        <v>0.38597879622250453</v>
      </c>
      <c r="CT54" s="3">
        <v>102.85978796222504</v>
      </c>
      <c r="CU54" s="44">
        <v>0.57195759244500899</v>
      </c>
      <c r="CV54" s="44"/>
      <c r="CW54" s="40">
        <v>37</v>
      </c>
      <c r="CX54" s="45">
        <v>14.848004889775041</v>
      </c>
      <c r="CY54" s="7">
        <v>0.21426810658714537</v>
      </c>
      <c r="CZ54" s="43">
        <v>2.6200588462054357</v>
      </c>
      <c r="DA54" s="43">
        <v>0.24363818602212611</v>
      </c>
      <c r="DB54" s="3">
        <v>101.43638186022126</v>
      </c>
      <c r="DC54" s="44">
        <v>0.71819093011063051</v>
      </c>
      <c r="DD54" s="44"/>
    </row>
    <row r="55" spans="2:108" ht="15.9" customHeight="1" x14ac:dyDescent="0.65">
      <c r="B55" s="3">
        <v>38</v>
      </c>
      <c r="C55" s="45">
        <f t="shared" si="38"/>
        <v>39</v>
      </c>
      <c r="D55" s="119">
        <f t="shared" si="4"/>
        <v>2.6315789473684209E-2</v>
      </c>
      <c r="E55" s="120">
        <f t="shared" si="74"/>
        <v>1</v>
      </c>
      <c r="F55" s="107"/>
      <c r="G55" s="107"/>
      <c r="H55" s="3">
        <f t="shared" si="39"/>
        <v>38</v>
      </c>
      <c r="I55" s="124">
        <f t="shared" si="6"/>
        <v>6.3854772899089784</v>
      </c>
      <c r="J55" s="119">
        <f t="shared" si="40"/>
        <v>4.9999999999999975E-2</v>
      </c>
      <c r="K55" s="43">
        <f t="shared" si="75"/>
        <v>0.30407034713852282</v>
      </c>
      <c r="L55" s="107"/>
      <c r="M55" s="109">
        <f t="shared" si="8"/>
        <v>38</v>
      </c>
      <c r="N55" s="45">
        <f t="shared" si="9"/>
        <v>6.073449024756135</v>
      </c>
      <c r="O55" s="7">
        <f t="shared" si="10"/>
        <v>4.7099871181388059E-2</v>
      </c>
      <c r="P55" s="43">
        <f t="shared" si="11"/>
        <v>0.27319138753211325</v>
      </c>
      <c r="Q55" s="107"/>
      <c r="R55" s="109">
        <f t="shared" si="12"/>
        <v>38</v>
      </c>
      <c r="S55" s="109"/>
      <c r="T55" s="41"/>
      <c r="U55" s="41"/>
      <c r="V55" s="43">
        <f t="shared" si="13"/>
        <v>28.005672039222244</v>
      </c>
      <c r="W55" s="7">
        <f t="shared" si="14"/>
        <v>7.3922062868875357E-2</v>
      </c>
      <c r="X55" s="43"/>
      <c r="Y55" s="7"/>
      <c r="Z55" s="121">
        <f t="shared" si="15"/>
        <v>1.9277349080975761</v>
      </c>
      <c r="AA55" s="121"/>
      <c r="AB55" s="107"/>
      <c r="AC55" s="3">
        <f t="shared" si="41"/>
        <v>38</v>
      </c>
      <c r="AD55" s="45">
        <f t="shared" si="16"/>
        <v>6.2256838110048687</v>
      </c>
      <c r="AE55" s="7">
        <f t="shared" si="17"/>
        <v>4.8515595801356066E-2</v>
      </c>
      <c r="AF55" s="43">
        <f t="shared" si="76"/>
        <v>0.28806701642898669</v>
      </c>
      <c r="AG55" s="107"/>
      <c r="AH55" s="3">
        <f t="shared" si="42"/>
        <v>38</v>
      </c>
      <c r="AI55" s="122">
        <f t="shared" si="43"/>
        <v>2.2772782978850485</v>
      </c>
      <c r="AJ55" s="123">
        <f t="shared" si="19"/>
        <v>3.1830526249375199E-2</v>
      </c>
      <c r="AK55" s="114">
        <f t="shared" si="44"/>
        <v>7.0250845263753692E-2</v>
      </c>
      <c r="AL55" s="115">
        <f t="shared" si="45"/>
        <v>6.073449024756135</v>
      </c>
      <c r="AM55" s="123">
        <f t="shared" si="70"/>
        <v>4.7099871181388059E-2</v>
      </c>
      <c r="AN55" s="116">
        <f t="shared" si="20"/>
        <v>0.27319138753211325</v>
      </c>
      <c r="AO55" s="122">
        <f t="shared" si="46"/>
        <v>6.073449024756135</v>
      </c>
      <c r="AP55" s="123">
        <f t="shared" si="47"/>
        <v>4.7099871181388059E-2</v>
      </c>
      <c r="AQ55" s="116">
        <f t="shared" si="48"/>
        <v>0.27319138753211325</v>
      </c>
      <c r="AS55" s="3">
        <f t="shared" si="49"/>
        <v>38</v>
      </c>
      <c r="AT55" s="122">
        <f t="shared" si="50"/>
        <v>5.7896450725959685</v>
      </c>
      <c r="AU55" s="123">
        <f t="shared" si="21"/>
        <v>4.4456788315836757E-2</v>
      </c>
      <c r="AV55" s="114">
        <f t="shared" si="51"/>
        <v>0.24643338843271853</v>
      </c>
      <c r="AW55" s="115">
        <f t="shared" si="22"/>
        <v>50</v>
      </c>
      <c r="AX55" s="123">
        <f t="shared" si="71"/>
        <v>0</v>
      </c>
      <c r="AY55" s="116">
        <f t="shared" si="23"/>
        <v>1.25</v>
      </c>
      <c r="AZ55" s="122">
        <f t="shared" si="52"/>
        <v>6.073449024756135</v>
      </c>
      <c r="BA55" s="123">
        <f t="shared" si="53"/>
        <v>4.7099871181388059E-2</v>
      </c>
      <c r="BB55" s="116">
        <f t="shared" si="54"/>
        <v>0.27319138753211325</v>
      </c>
      <c r="BC55" s="107"/>
      <c r="BD55" s="3">
        <f t="shared" si="55"/>
        <v>38</v>
      </c>
      <c r="BE55" s="45">
        <f t="shared" si="56"/>
        <v>6.0461786995181539</v>
      </c>
      <c r="BF55" s="7">
        <f t="shared" si="57"/>
        <v>4.675684013612269E-2</v>
      </c>
      <c r="BG55" s="43">
        <f t="shared" si="58"/>
        <v>0.27007247533346662</v>
      </c>
      <c r="BH55" s="45">
        <f t="shared" si="59"/>
        <v>89.050593658974634</v>
      </c>
      <c r="BI55" s="7">
        <f t="shared" si="60"/>
        <v>-1.8183645587812201E-3</v>
      </c>
      <c r="BJ55" s="43">
        <f t="shared" si="61"/>
        <v>-0.16222142113076254</v>
      </c>
      <c r="BK55" s="117">
        <f t="shared" si="0"/>
        <v>87.67117199406205</v>
      </c>
      <c r="BL55" s="107"/>
      <c r="BM55" s="118">
        <f t="shared" si="62"/>
        <v>38</v>
      </c>
      <c r="BN55" s="45">
        <f t="shared" si="63"/>
        <v>89.13122281394736</v>
      </c>
      <c r="BO55" s="7">
        <f t="shared" si="64"/>
        <v>1.5647957103941241E-3</v>
      </c>
      <c r="BP55" s="45">
        <f t="shared" si="65"/>
        <v>0.13925425066735297</v>
      </c>
      <c r="BQ55" s="107"/>
      <c r="BR55" s="107"/>
      <c r="BS55" s="40">
        <f t="shared" si="26"/>
        <v>38</v>
      </c>
      <c r="BT55" s="124">
        <f t="shared" ca="1" si="27"/>
        <v>2.9088887522362423</v>
      </c>
      <c r="BU55" s="7">
        <f t="shared" ca="1" si="66"/>
        <v>3.9348646148436014E-2</v>
      </c>
      <c r="BV55" s="43">
        <f t="shared" ca="1" si="28"/>
        <v>0.11012746744903407</v>
      </c>
      <c r="BW55" s="44">
        <f t="shared" ca="1" si="29"/>
        <v>-5.3256769257819851E-2</v>
      </c>
      <c r="BX55" s="107"/>
      <c r="BY55" s="107"/>
      <c r="BZ55" s="40">
        <f t="shared" si="31"/>
        <v>38</v>
      </c>
      <c r="CA55" s="124">
        <f t="shared" ca="1" si="32"/>
        <v>0.20967998713036679</v>
      </c>
      <c r="CB55" s="7">
        <f t="shared" ca="1" si="67"/>
        <v>2.337161537109015E-2</v>
      </c>
      <c r="CC55" s="43">
        <f t="shared" ca="1" si="33"/>
        <v>4.788641717846584E-3</v>
      </c>
      <c r="CD55" s="44">
        <f t="shared" ca="1" si="34"/>
        <v>-5.3256769257819851E-2</v>
      </c>
      <c r="CE55" s="107"/>
      <c r="CF55" s="107"/>
      <c r="CG55" s="40">
        <f t="shared" si="36"/>
        <v>38</v>
      </c>
      <c r="CH55" s="45">
        <f t="shared" ca="1" si="37"/>
        <v>2.9124601484444184</v>
      </c>
      <c r="CI55" s="7">
        <f t="shared" ca="1" si="68"/>
        <v>7.1371726380012837E-2</v>
      </c>
      <c r="CJ55" s="43">
        <f t="shared" ca="1" si="73"/>
        <v>0.19401978201330336</v>
      </c>
      <c r="CK55" s="43">
        <f t="shared" ca="1" si="1"/>
        <v>7.3371615371090076E-2</v>
      </c>
      <c r="CL55" s="3">
        <f t="shared" ca="1" si="2"/>
        <v>99.733716153710901</v>
      </c>
      <c r="CM55" s="44">
        <f t="shared" ca="1" si="3"/>
        <v>-5.3256769257819851E-2</v>
      </c>
      <c r="CO55" s="40">
        <v>38</v>
      </c>
      <c r="CP55" s="45">
        <v>77.615985800450488</v>
      </c>
      <c r="CQ55" s="7">
        <v>9.2021618114324924E-2</v>
      </c>
      <c r="CR55" s="43">
        <v>6.5404827948636575</v>
      </c>
      <c r="CS55" s="43">
        <v>0.30329494780214294</v>
      </c>
      <c r="CT55" s="3">
        <v>102.03294947802144</v>
      </c>
      <c r="CU55" s="44">
        <v>0.40658989560428582</v>
      </c>
      <c r="CV55" s="44"/>
      <c r="CW55" s="40">
        <v>38</v>
      </c>
      <c r="CX55" s="45">
        <v>15.833854527900588</v>
      </c>
      <c r="CY55" s="7">
        <v>6.6396101391672124E-2</v>
      </c>
      <c r="CZ55" s="43">
        <v>0.98584963812554727</v>
      </c>
      <c r="DA55" s="43">
        <v>7.8003614170934613E-2</v>
      </c>
      <c r="DB55" s="3">
        <v>99.780036141709346</v>
      </c>
      <c r="DC55" s="44">
        <v>-0.10998192914532696</v>
      </c>
      <c r="DD55" s="44"/>
    </row>
    <row r="56" spans="2:108" ht="15.9" customHeight="1" x14ac:dyDescent="0.65">
      <c r="B56" s="3">
        <v>39</v>
      </c>
      <c r="C56" s="45">
        <f t="shared" si="38"/>
        <v>40</v>
      </c>
      <c r="D56" s="119">
        <f t="shared" si="4"/>
        <v>2.564102564102564E-2</v>
      </c>
      <c r="E56" s="120">
        <f t="shared" si="74"/>
        <v>1</v>
      </c>
      <c r="F56" s="107"/>
      <c r="G56" s="107"/>
      <c r="H56" s="3">
        <f t="shared" si="39"/>
        <v>39</v>
      </c>
      <c r="I56" s="124">
        <f t="shared" si="6"/>
        <v>6.7047511544044269</v>
      </c>
      <c r="J56" s="119">
        <f t="shared" si="40"/>
        <v>4.9999999999999933E-2</v>
      </c>
      <c r="K56" s="43">
        <f t="shared" si="75"/>
        <v>0.31927386449544892</v>
      </c>
      <c r="L56" s="107"/>
      <c r="M56" s="109">
        <f t="shared" si="8"/>
        <v>39</v>
      </c>
      <c r="N56" s="45">
        <f t="shared" si="9"/>
        <v>6.3586780844657858</v>
      </c>
      <c r="O56" s="7">
        <f t="shared" si="10"/>
        <v>4.6963275487621865E-2</v>
      </c>
      <c r="P56" s="43">
        <f t="shared" si="11"/>
        <v>0.28522905970965112</v>
      </c>
      <c r="Q56" s="107"/>
      <c r="R56" s="109">
        <f t="shared" si="12"/>
        <v>39</v>
      </c>
      <c r="S56" s="109"/>
      <c r="T56" s="41"/>
      <c r="U56" s="41"/>
      <c r="V56" s="43">
        <f t="shared" si="13"/>
        <v>30.021921576775995</v>
      </c>
      <c r="W56" s="7">
        <f t="shared" si="14"/>
        <v>7.1994327960777801E-2</v>
      </c>
      <c r="X56" s="43"/>
      <c r="Y56" s="7"/>
      <c r="Z56" s="121">
        <f t="shared" si="15"/>
        <v>2.0162495375537501</v>
      </c>
      <c r="AA56" s="121"/>
      <c r="AB56" s="107"/>
      <c r="AC56" s="3">
        <f t="shared" si="41"/>
        <v>39</v>
      </c>
      <c r="AD56" s="45">
        <f t="shared" si="16"/>
        <v>6.5272782168264598</v>
      </c>
      <c r="AE56" s="7">
        <f t="shared" si="17"/>
        <v>4.844357904724874E-2</v>
      </c>
      <c r="AF56" s="43">
        <f t="shared" si="76"/>
        <v>0.30159440582159142</v>
      </c>
      <c r="AG56" s="107"/>
      <c r="AH56" s="3">
        <f t="shared" si="42"/>
        <v>39</v>
      </c>
      <c r="AI56" s="122">
        <f t="shared" si="43"/>
        <v>2.350363324643042</v>
      </c>
      <c r="AJ56" s="123">
        <f t="shared" si="19"/>
        <v>3.2093146817351613E-2</v>
      </c>
      <c r="AK56" s="114">
        <f t="shared" si="44"/>
        <v>7.3085026757993554E-2</v>
      </c>
      <c r="AL56" s="115">
        <f t="shared" si="45"/>
        <v>6.3586780844657858</v>
      </c>
      <c r="AM56" s="123">
        <f t="shared" si="70"/>
        <v>4.6963275487621865E-2</v>
      </c>
      <c r="AN56" s="116">
        <f t="shared" si="20"/>
        <v>0.28522905970965112</v>
      </c>
      <c r="AO56" s="122">
        <f t="shared" si="46"/>
        <v>6.3586780844657858</v>
      </c>
      <c r="AP56" s="123">
        <f t="shared" si="47"/>
        <v>4.6963275487621865E-2</v>
      </c>
      <c r="AQ56" s="116">
        <f t="shared" si="48"/>
        <v>0.28522905970965112</v>
      </c>
      <c r="AS56" s="3">
        <f t="shared" si="49"/>
        <v>39</v>
      </c>
      <c r="AT56" s="122">
        <f t="shared" si="50"/>
        <v>6.045607336159132</v>
      </c>
      <c r="AU56" s="123">
        <f t="shared" si="21"/>
        <v>4.4210354927404015E-2</v>
      </c>
      <c r="AV56" s="114">
        <f t="shared" si="51"/>
        <v>0.25596226356316371</v>
      </c>
      <c r="AW56" s="115">
        <f t="shared" si="22"/>
        <v>50</v>
      </c>
      <c r="AX56" s="123">
        <f t="shared" si="71"/>
        <v>0</v>
      </c>
      <c r="AY56" s="116">
        <f t="shared" si="23"/>
        <v>1.25</v>
      </c>
      <c r="AZ56" s="122">
        <f t="shared" si="52"/>
        <v>6.3586780844657858</v>
      </c>
      <c r="BA56" s="123">
        <f t="shared" si="53"/>
        <v>4.6963275487621865E-2</v>
      </c>
      <c r="BB56" s="116">
        <f t="shared" si="54"/>
        <v>0.28522905970965112</v>
      </c>
      <c r="BC56" s="107"/>
      <c r="BD56" s="3">
        <f t="shared" si="55"/>
        <v>39</v>
      </c>
      <c r="BE56" s="45">
        <f t="shared" si="56"/>
        <v>6.3279250934730671</v>
      </c>
      <c r="BF56" s="7">
        <f t="shared" si="57"/>
        <v>4.6599084803326564E-2</v>
      </c>
      <c r="BG56" s="43">
        <f t="shared" si="58"/>
        <v>0.28174639395491313</v>
      </c>
      <c r="BH56" s="45">
        <f t="shared" si="59"/>
        <v>88.890465505169544</v>
      </c>
      <c r="BI56" s="7">
        <f t="shared" si="60"/>
        <v>-1.7981705368333824E-3</v>
      </c>
      <c r="BJ56" s="43">
        <f t="shared" si="61"/>
        <v>-0.16012815380508713</v>
      </c>
      <c r="BK56" s="117">
        <f t="shared" si="0"/>
        <v>87.510004003203207</v>
      </c>
      <c r="BL56" s="107"/>
      <c r="BM56" s="118">
        <f t="shared" si="62"/>
        <v>39</v>
      </c>
      <c r="BN56" s="45">
        <f t="shared" si="63"/>
        <v>89.248890564118199</v>
      </c>
      <c r="BO56" s="7">
        <f t="shared" si="64"/>
        <v>1.3201630860204636E-3</v>
      </c>
      <c r="BP56" s="45">
        <f t="shared" si="65"/>
        <v>0.11766775017084166</v>
      </c>
      <c r="BQ56" s="107"/>
      <c r="BR56" s="107"/>
      <c r="BS56" s="40">
        <f t="shared" si="26"/>
        <v>39</v>
      </c>
      <c r="BT56" s="124">
        <f t="shared" ca="1" si="27"/>
        <v>3.0043277212928445</v>
      </c>
      <c r="BU56" s="7">
        <f t="shared" ca="1" si="66"/>
        <v>3.280942558674077E-2</v>
      </c>
      <c r="BV56" s="43">
        <f t="shared" ca="1" si="28"/>
        <v>9.5438969056602346E-2</v>
      </c>
      <c r="BW56" s="44">
        <f t="shared" ca="1" si="29"/>
        <v>-8.5952872066295899E-2</v>
      </c>
      <c r="BX56" s="107"/>
      <c r="BY56" s="107"/>
      <c r="BZ56" s="40">
        <f t="shared" si="31"/>
        <v>39</v>
      </c>
      <c r="CA56" s="124">
        <f t="shared" ca="1" si="32"/>
        <v>0.21115268793254563</v>
      </c>
      <c r="CB56" s="7">
        <f t="shared" ca="1" si="67"/>
        <v>7.0235639668520446E-3</v>
      </c>
      <c r="CC56" s="43">
        <f t="shared" ca="1" si="33"/>
        <v>1.4727008021788463E-3</v>
      </c>
      <c r="CD56" s="44">
        <f t="shared" ca="1" si="34"/>
        <v>-8.5952872066295899E-2</v>
      </c>
      <c r="CE56" s="107"/>
      <c r="CF56" s="107"/>
      <c r="CG56" s="40">
        <f t="shared" si="36"/>
        <v>39</v>
      </c>
      <c r="CH56" s="45">
        <f t="shared" ca="1" si="37"/>
        <v>3.0736811481364015</v>
      </c>
      <c r="CI56" s="7">
        <f t="shared" ca="1" si="68"/>
        <v>5.535560710696532E-2</v>
      </c>
      <c r="CJ56" s="43">
        <f t="shared" ca="1" si="73"/>
        <v>0.16122099969198297</v>
      </c>
      <c r="CK56" s="43">
        <f t="shared" ca="1" si="1"/>
        <v>5.7023563966852056E-2</v>
      </c>
      <c r="CL56" s="3">
        <f t="shared" ca="1" si="2"/>
        <v>99.570235639668525</v>
      </c>
      <c r="CM56" s="44">
        <f t="shared" ca="1" si="3"/>
        <v>-8.5952872066295899E-2</v>
      </c>
      <c r="CO56" s="40">
        <v>39</v>
      </c>
      <c r="CP56" s="45">
        <v>88.785855193461487</v>
      </c>
      <c r="CQ56" s="7">
        <v>0.14391196965182612</v>
      </c>
      <c r="CR56" s="43">
        <v>11.169869393010995</v>
      </c>
      <c r="CS56" s="43">
        <v>0.55814125311739871</v>
      </c>
      <c r="CT56" s="3">
        <v>104.58141253117398</v>
      </c>
      <c r="CU56" s="44">
        <v>0.91628250623479734</v>
      </c>
      <c r="CV56" s="44"/>
      <c r="CW56" s="40">
        <v>39</v>
      </c>
      <c r="CX56" s="45">
        <v>17.720636365673482</v>
      </c>
      <c r="CY56" s="7">
        <v>0.11916124620497333</v>
      </c>
      <c r="CZ56" s="43">
        <v>1.8867818377728931</v>
      </c>
      <c r="DA56" s="43">
        <v>0.14146868614989092</v>
      </c>
      <c r="DB56" s="3">
        <v>100.41468686149891</v>
      </c>
      <c r="DC56" s="44">
        <v>0.20734343074945449</v>
      </c>
      <c r="DD56" s="44"/>
    </row>
    <row r="57" spans="2:108" ht="15.9" customHeight="1" x14ac:dyDescent="0.65">
      <c r="B57" s="3">
        <v>40</v>
      </c>
      <c r="C57" s="45">
        <f t="shared" si="38"/>
        <v>41</v>
      </c>
      <c r="D57" s="119">
        <f t="shared" si="4"/>
        <v>2.5000000000000001E-2</v>
      </c>
      <c r="E57" s="120">
        <f t="shared" si="74"/>
        <v>1</v>
      </c>
      <c r="F57" s="107"/>
      <c r="G57" s="107"/>
      <c r="H57" s="3">
        <f t="shared" si="39"/>
        <v>40</v>
      </c>
      <c r="I57" s="124">
        <f t="shared" si="6"/>
        <v>7.0399887121246483</v>
      </c>
      <c r="J57" s="119">
        <f t="shared" si="40"/>
        <v>0.05</v>
      </c>
      <c r="K57" s="43">
        <f t="shared" si="75"/>
        <v>0.33523755772022135</v>
      </c>
      <c r="L57" s="107"/>
      <c r="M57" s="109">
        <f t="shared" si="8"/>
        <v>40</v>
      </c>
      <c r="N57" s="45">
        <f t="shared" si="9"/>
        <v>6.6563955951981422</v>
      </c>
      <c r="O57" s="7">
        <f t="shared" si="10"/>
        <v>4.6820660957767088E-2</v>
      </c>
      <c r="P57" s="43">
        <f t="shared" si="11"/>
        <v>0.29771751073235658</v>
      </c>
      <c r="Q57" s="107"/>
      <c r="R57" s="109">
        <f t="shared" si="12"/>
        <v>40</v>
      </c>
      <c r="S57" s="109"/>
      <c r="T57" s="41"/>
      <c r="U57" s="41"/>
      <c r="V57" s="43">
        <f t="shared" si="13"/>
        <v>32.122797959291503</v>
      </c>
      <c r="W57" s="7">
        <f t="shared" si="14"/>
        <v>6.9978078423223913E-2</v>
      </c>
      <c r="X57" s="43"/>
      <c r="Y57" s="7"/>
      <c r="Z57" s="121">
        <f t="shared" si="15"/>
        <v>2.1008763825155117</v>
      </c>
      <c r="AA57" s="121"/>
      <c r="AB57" s="107"/>
      <c r="AC57" s="3">
        <f t="shared" si="41"/>
        <v>40</v>
      </c>
      <c r="AD57" s="45">
        <f t="shared" si="16"/>
        <v>6.8429907874378184</v>
      </c>
      <c r="AE57" s="7">
        <f t="shared" si="17"/>
        <v>4.8368180445793371E-2</v>
      </c>
      <c r="AF57" s="43">
        <f t="shared" si="76"/>
        <v>0.31571257061135871</v>
      </c>
      <c r="AG57" s="107"/>
      <c r="AH57" s="3">
        <f t="shared" si="42"/>
        <v>40</v>
      </c>
      <c r="AI57" s="122">
        <f t="shared" si="43"/>
        <v>2.426386002222054</v>
      </c>
      <c r="AJ57" s="123">
        <f t="shared" si="19"/>
        <v>3.234507481542577E-2</v>
      </c>
      <c r="AK57" s="114">
        <f t="shared" si="44"/>
        <v>7.6022677579012252E-2</v>
      </c>
      <c r="AL57" s="115">
        <f t="shared" si="45"/>
        <v>6.6563955951981422</v>
      </c>
      <c r="AM57" s="123">
        <f t="shared" si="70"/>
        <v>4.6820660957767088E-2</v>
      </c>
      <c r="AN57" s="116">
        <f t="shared" si="20"/>
        <v>0.29771751073235658</v>
      </c>
      <c r="AO57" s="122">
        <f t="shared" si="46"/>
        <v>6.6563955951981422</v>
      </c>
      <c r="AP57" s="123">
        <f t="shared" si="47"/>
        <v>4.6820660957767088E-2</v>
      </c>
      <c r="AQ57" s="116">
        <f t="shared" si="48"/>
        <v>0.29771751073235658</v>
      </c>
      <c r="AS57" s="3">
        <f t="shared" si="49"/>
        <v>40</v>
      </c>
      <c r="AT57" s="122">
        <f t="shared" si="50"/>
        <v>6.3113383349040673</v>
      </c>
      <c r="AU57" s="123">
        <f t="shared" si="21"/>
        <v>4.3954392663840824E-2</v>
      </c>
      <c r="AV57" s="114">
        <f t="shared" si="51"/>
        <v>0.2657309987449355</v>
      </c>
      <c r="AW57" s="115">
        <f t="shared" si="22"/>
        <v>50</v>
      </c>
      <c r="AX57" s="123">
        <f t="shared" si="71"/>
        <v>0</v>
      </c>
      <c r="AY57" s="116">
        <f t="shared" si="23"/>
        <v>1.25</v>
      </c>
      <c r="AZ57" s="122">
        <f t="shared" si="52"/>
        <v>6.6563955951981422</v>
      </c>
      <c r="BA57" s="123">
        <f t="shared" si="53"/>
        <v>4.6820660957767088E-2</v>
      </c>
      <c r="BB57" s="116">
        <f t="shared" si="54"/>
        <v>0.29771751073235658</v>
      </c>
      <c r="BC57" s="107"/>
      <c r="BD57" s="3">
        <f t="shared" si="55"/>
        <v>40</v>
      </c>
      <c r="BE57" s="45">
        <f t="shared" si="56"/>
        <v>6.6217576296964786</v>
      </c>
      <c r="BF57" s="7">
        <f t="shared" si="57"/>
        <v>4.6434262713774037E-2</v>
      </c>
      <c r="BG57" s="43">
        <f t="shared" si="58"/>
        <v>0.29383253622341154</v>
      </c>
      <c r="BH57" s="45">
        <f t="shared" si="59"/>
        <v>88.732351622161119</v>
      </c>
      <c r="BI57" s="7">
        <f t="shared" si="60"/>
        <v>-1.7787496342814217E-3</v>
      </c>
      <c r="BJ57" s="43">
        <f t="shared" si="61"/>
        <v>-0.15811388300841897</v>
      </c>
      <c r="BK57" s="117">
        <f t="shared" si="0"/>
        <v>87.350889359326487</v>
      </c>
      <c r="BL57" s="107"/>
      <c r="BM57" s="118">
        <f t="shared" si="62"/>
        <v>40</v>
      </c>
      <c r="BN57" s="45">
        <f t="shared" si="63"/>
        <v>89.348293760401233</v>
      </c>
      <c r="BO57" s="7">
        <f t="shared" si="64"/>
        <v>1.113775147844797E-3</v>
      </c>
      <c r="BP57" s="45">
        <f t="shared" si="65"/>
        <v>9.9403196283035331E-2</v>
      </c>
      <c r="BQ57" s="107"/>
      <c r="BR57" s="107"/>
      <c r="BS57" s="40">
        <f t="shared" si="26"/>
        <v>40</v>
      </c>
      <c r="BT57" s="124">
        <f t="shared" ca="1" si="27"/>
        <v>2.710011431294995</v>
      </c>
      <c r="BU57" s="7">
        <f t="shared" ca="1" si="66"/>
        <v>-9.7964109545012348E-2</v>
      </c>
      <c r="BV57" s="43">
        <f t="shared" ca="1" si="28"/>
        <v>-0.29431628999784964</v>
      </c>
      <c r="BW57" s="44">
        <f t="shared" ca="1" si="29"/>
        <v>-0.73982054772506189</v>
      </c>
      <c r="BX57" s="107"/>
      <c r="BY57" s="107"/>
      <c r="BZ57" s="40">
        <f t="shared" si="31"/>
        <v>40</v>
      </c>
      <c r="CA57" s="124">
        <f t="shared" ca="1" si="32"/>
        <v>0.14360277370923541</v>
      </c>
      <c r="CB57" s="7">
        <f t="shared" ca="1" si="67"/>
        <v>-0.31991027386253101</v>
      </c>
      <c r="CC57" s="43">
        <f t="shared" ca="1" si="33"/>
        <v>-6.7549914223310206E-2</v>
      </c>
      <c r="CD57" s="44">
        <f t="shared" ca="1" si="34"/>
        <v>-0.73982054772506189</v>
      </c>
      <c r="CE57" s="107"/>
      <c r="CF57" s="107"/>
      <c r="CG57" s="40">
        <f t="shared" si="36"/>
        <v>40</v>
      </c>
      <c r="CH57" s="45">
        <f t="shared" ca="1" si="37"/>
        <v>2.2705423404301239</v>
      </c>
      <c r="CI57" s="7">
        <f t="shared" ca="1" si="68"/>
        <v>-0.26129542037671255</v>
      </c>
      <c r="CJ57" s="43">
        <f t="shared" ca="1" si="73"/>
        <v>-0.80313880770627755</v>
      </c>
      <c r="CK57" s="43">
        <f t="shared" ca="1" si="1"/>
        <v>-0.26991027386253097</v>
      </c>
      <c r="CL57" s="3">
        <f t="shared" ca="1" si="2"/>
        <v>96.300897261374686</v>
      </c>
      <c r="CM57" s="44">
        <f t="shared" ca="1" si="3"/>
        <v>-0.73982054772506189</v>
      </c>
      <c r="CO57" s="40">
        <v>40</v>
      </c>
      <c r="CP57" s="45">
        <v>99.570028130100155</v>
      </c>
      <c r="CQ57" s="7">
        <v>0.12146273652644678</v>
      </c>
      <c r="CR57" s="43">
        <v>10.784172936638669</v>
      </c>
      <c r="CS57" s="43">
        <v>0.73533395116873534</v>
      </c>
      <c r="CT57" s="3">
        <v>106.35333951168735</v>
      </c>
      <c r="CU57" s="44">
        <v>1.2706679023374707</v>
      </c>
      <c r="CV57" s="44"/>
      <c r="CW57" s="40">
        <v>40</v>
      </c>
      <c r="CX57" s="45">
        <v>20.081947546220388</v>
      </c>
      <c r="CY57" s="7">
        <v>0.13325205324572797</v>
      </c>
      <c r="CZ57" s="43">
        <v>2.3613111805469047</v>
      </c>
      <c r="DA57" s="43">
        <v>0.16173702568922049</v>
      </c>
      <c r="DB57" s="3">
        <v>100.6173702568922</v>
      </c>
      <c r="DC57" s="44">
        <v>0.30868512844610246</v>
      </c>
      <c r="DD57" s="44"/>
    </row>
    <row r="58" spans="2:108" ht="15.9" customHeight="1" x14ac:dyDescent="0.65">
      <c r="B58" s="3">
        <v>41</v>
      </c>
      <c r="C58" s="45">
        <f t="shared" si="38"/>
        <v>42</v>
      </c>
      <c r="D58" s="119">
        <f t="shared" si="4"/>
        <v>2.4390243902439025E-2</v>
      </c>
      <c r="E58" s="120">
        <f t="shared" si="74"/>
        <v>1</v>
      </c>
      <c r="F58" s="107"/>
      <c r="G58" s="107"/>
      <c r="H58" s="3">
        <f t="shared" si="39"/>
        <v>41</v>
      </c>
      <c r="I58" s="124">
        <f t="shared" si="6"/>
        <v>7.3919881477308804</v>
      </c>
      <c r="J58" s="119">
        <f t="shared" si="40"/>
        <v>4.9999999999999961E-2</v>
      </c>
      <c r="K58" s="43">
        <f t="shared" si="75"/>
        <v>0.35199943560623242</v>
      </c>
      <c r="L58" s="107"/>
      <c r="M58" s="109">
        <f t="shared" si="8"/>
        <v>41</v>
      </c>
      <c r="N58" s="45">
        <f t="shared" si="9"/>
        <v>6.9670615737981629</v>
      </c>
      <c r="O58" s="7">
        <f t="shared" si="10"/>
        <v>4.6671802202400969E-2</v>
      </c>
      <c r="P58" s="43">
        <f t="shared" si="11"/>
        <v>0.31066597860002049</v>
      </c>
      <c r="Q58" s="107"/>
      <c r="R58" s="109">
        <f t="shared" si="12"/>
        <v>41</v>
      </c>
      <c r="S58" s="109"/>
      <c r="T58" s="41"/>
      <c r="U58" s="41"/>
      <c r="V58" s="43">
        <f t="shared" si="13"/>
        <v>34.303203606487195</v>
      </c>
      <c r="W58" s="7">
        <f t="shared" si="14"/>
        <v>6.7877202040708601E-2</v>
      </c>
      <c r="X58" s="43"/>
      <c r="Y58" s="7"/>
      <c r="Z58" s="121">
        <f t="shared" si="15"/>
        <v>2.1804056471956881</v>
      </c>
      <c r="AA58" s="121"/>
      <c r="AB58" s="107"/>
      <c r="AC58" s="3">
        <f t="shared" si="41"/>
        <v>41</v>
      </c>
      <c r="AD58" s="45">
        <f t="shared" si="16"/>
        <v>7.1734336960804699</v>
      </c>
      <c r="AE58" s="7">
        <f t="shared" si="17"/>
        <v>4.8289252303140587E-2</v>
      </c>
      <c r="AF58" s="43">
        <f t="shared" si="76"/>
        <v>0.33044290864265125</v>
      </c>
      <c r="AG58" s="107"/>
      <c r="AH58" s="3">
        <f t="shared" si="42"/>
        <v>41</v>
      </c>
      <c r="AI58" s="122">
        <f t="shared" si="43"/>
        <v>2.5054539961733235</v>
      </c>
      <c r="AJ58" s="123">
        <f t="shared" si="19"/>
        <v>3.2586733470626697E-2</v>
      </c>
      <c r="AK58" s="114">
        <f t="shared" si="44"/>
        <v>7.9067993951269427E-2</v>
      </c>
      <c r="AL58" s="115">
        <f t="shared" si="45"/>
        <v>6.9670615737981629</v>
      </c>
      <c r="AM58" s="123">
        <f t="shared" si="70"/>
        <v>4.6671802202400969E-2</v>
      </c>
      <c r="AN58" s="116">
        <f t="shared" si="20"/>
        <v>0.31066597860002049</v>
      </c>
      <c r="AO58" s="122">
        <f t="shared" si="46"/>
        <v>6.9670615737981629</v>
      </c>
      <c r="AP58" s="123">
        <f t="shared" si="47"/>
        <v>4.6671802202400969E-2</v>
      </c>
      <c r="AQ58" s="116">
        <f t="shared" si="48"/>
        <v>0.31066597860002049</v>
      </c>
      <c r="AS58" s="3">
        <f t="shared" si="49"/>
        <v>41</v>
      </c>
      <c r="AT58" s="122">
        <f t="shared" si="50"/>
        <v>6.5870722600716407</v>
      </c>
      <c r="AU58" s="123">
        <f t="shared" si="21"/>
        <v>4.3688661665095892E-2</v>
      </c>
      <c r="AV58" s="114">
        <f t="shared" si="51"/>
        <v>0.27573392516757372</v>
      </c>
      <c r="AW58" s="115">
        <f t="shared" si="22"/>
        <v>50</v>
      </c>
      <c r="AX58" s="123">
        <f t="shared" si="71"/>
        <v>0</v>
      </c>
      <c r="AY58" s="116">
        <f t="shared" si="23"/>
        <v>1.25</v>
      </c>
      <c r="AZ58" s="122">
        <f t="shared" si="52"/>
        <v>6.9670615737981629</v>
      </c>
      <c r="BA58" s="123">
        <f t="shared" si="53"/>
        <v>4.6671802202400969E-2</v>
      </c>
      <c r="BB58" s="116">
        <f t="shared" si="54"/>
        <v>0.31066597860002049</v>
      </c>
      <c r="BC58" s="107"/>
      <c r="BD58" s="3">
        <f t="shared" si="55"/>
        <v>41</v>
      </c>
      <c r="BE58" s="45">
        <f t="shared" si="56"/>
        <v>6.928094119122135</v>
      </c>
      <c r="BF58" s="7">
        <f t="shared" si="57"/>
        <v>4.6262111444827669E-2</v>
      </c>
      <c r="BG58" s="43">
        <f t="shared" si="58"/>
        <v>0.30633648942565622</v>
      </c>
      <c r="BH58" s="45">
        <f t="shared" si="59"/>
        <v>88.576177860272509</v>
      </c>
      <c r="BI58" s="7">
        <f t="shared" si="60"/>
        <v>-1.7600543548493659E-3</v>
      </c>
      <c r="BJ58" s="43">
        <f t="shared" si="61"/>
        <v>-0.15617376188860607</v>
      </c>
      <c r="BK58" s="117">
        <f t="shared" si="0"/>
        <v>87.193751525134303</v>
      </c>
      <c r="BL58" s="107"/>
      <c r="BM58" s="118">
        <f t="shared" si="62"/>
        <v>41</v>
      </c>
      <c r="BN58" s="45">
        <f t="shared" si="63"/>
        <v>89.432250144264685</v>
      </c>
      <c r="BO58" s="7">
        <f t="shared" si="64"/>
        <v>9.3965290583602535E-4</v>
      </c>
      <c r="BP58" s="45">
        <f t="shared" si="65"/>
        <v>8.3956383863458078E-2</v>
      </c>
      <c r="BQ58" s="107"/>
      <c r="BR58" s="107"/>
      <c r="BS58" s="40">
        <f t="shared" si="26"/>
        <v>41</v>
      </c>
      <c r="BT58" s="124">
        <f t="shared" ca="1" si="27"/>
        <v>2.6653777854921392</v>
      </c>
      <c r="BU58" s="7">
        <f t="shared" ca="1" si="66"/>
        <v>-1.6469910527841327E-2</v>
      </c>
      <c r="BV58" s="43">
        <f t="shared" ca="1" si="28"/>
        <v>-4.4633645802856003E-2</v>
      </c>
      <c r="BW58" s="44">
        <f t="shared" ca="1" si="29"/>
        <v>-0.33234955263920701</v>
      </c>
      <c r="BX58" s="107"/>
      <c r="BY58" s="107"/>
      <c r="BZ58" s="40">
        <f t="shared" si="31"/>
        <v>41</v>
      </c>
      <c r="CA58" s="124">
        <f t="shared" ca="1" si="32"/>
        <v>0.12691975359469035</v>
      </c>
      <c r="CB58" s="7">
        <f t="shared" ca="1" si="67"/>
        <v>-0.11617477631960349</v>
      </c>
      <c r="CC58" s="43">
        <f t="shared" ca="1" si="33"/>
        <v>-1.6683020114545064E-2</v>
      </c>
      <c r="CD58" s="44">
        <f t="shared" ca="1" si="34"/>
        <v>-0.33234955263920701</v>
      </c>
      <c r="CE58" s="107"/>
      <c r="CF58" s="107"/>
      <c r="CG58" s="40">
        <f t="shared" si="36"/>
        <v>41</v>
      </c>
      <c r="CH58" s="45">
        <f t="shared" ca="1" si="37"/>
        <v>2.1237589078798216</v>
      </c>
      <c r="CI58" s="7">
        <f t="shared" ca="1" si="68"/>
        <v>-6.4646859887447061E-2</v>
      </c>
      <c r="CJ58" s="43">
        <f t="shared" ca="1" si="73"/>
        <v>-0.14678343255030246</v>
      </c>
      <c r="CK58" s="43">
        <f t="shared" ca="1" si="1"/>
        <v>-6.6174776319603501E-2</v>
      </c>
      <c r="CL58" s="3">
        <f t="shared" ca="1" si="2"/>
        <v>98.338252236803967</v>
      </c>
      <c r="CM58" s="44">
        <f t="shared" ca="1" si="3"/>
        <v>-0.33234955263920701</v>
      </c>
      <c r="CO58" s="40">
        <v>41</v>
      </c>
      <c r="CP58" s="45">
        <v>102.27176944013603</v>
      </c>
      <c r="CQ58" s="7">
        <v>2.7134082020201126E-2</v>
      </c>
      <c r="CR58" s="43">
        <v>2.7017413100358736</v>
      </c>
      <c r="CS58" s="43">
        <v>0.56206572277366462</v>
      </c>
      <c r="CT58" s="3">
        <v>104.62065722773664</v>
      </c>
      <c r="CU58" s="44">
        <v>0.92413144554732918</v>
      </c>
      <c r="CV58" s="44"/>
      <c r="CW58" s="40">
        <v>41</v>
      </c>
      <c r="CX58" s="45">
        <v>24.088323511500221</v>
      </c>
      <c r="CY58" s="7">
        <v>0.19950136589386078</v>
      </c>
      <c r="CZ58" s="43">
        <v>4.0063759652798323</v>
      </c>
      <c r="DA58" s="43">
        <v>0.24871658878615602</v>
      </c>
      <c r="DB58" s="3">
        <v>101.48716588786156</v>
      </c>
      <c r="DC58" s="44">
        <v>0.74358294393078006</v>
      </c>
      <c r="DD58" s="44"/>
    </row>
    <row r="59" spans="2:108" ht="15.9" customHeight="1" x14ac:dyDescent="0.65">
      <c r="B59" s="3">
        <v>42</v>
      </c>
      <c r="C59" s="45">
        <f t="shared" si="38"/>
        <v>43</v>
      </c>
      <c r="D59" s="119">
        <f t="shared" si="4"/>
        <v>2.3809523809523808E-2</v>
      </c>
      <c r="E59" s="120">
        <f t="shared" si="74"/>
        <v>1</v>
      </c>
      <c r="F59" s="107"/>
      <c r="G59" s="107"/>
      <c r="H59" s="3">
        <f t="shared" si="39"/>
        <v>42</v>
      </c>
      <c r="I59" s="124">
        <f t="shared" si="6"/>
        <v>7.7615875551174245</v>
      </c>
      <c r="J59" s="119">
        <f t="shared" si="40"/>
        <v>0.05</v>
      </c>
      <c r="K59" s="43">
        <f t="shared" si="75"/>
        <v>0.36959940738654407</v>
      </c>
      <c r="L59" s="107"/>
      <c r="M59" s="109">
        <f t="shared" si="8"/>
        <v>42</v>
      </c>
      <c r="N59" s="45">
        <f t="shared" si="9"/>
        <v>7.2911446790015235</v>
      </c>
      <c r="O59" s="7">
        <f t="shared" si="10"/>
        <v>4.6516469213100903E-2</v>
      </c>
      <c r="P59" s="43">
        <f t="shared" si="11"/>
        <v>0.3240831052033607</v>
      </c>
      <c r="Q59" s="107"/>
      <c r="R59" s="109">
        <f t="shared" si="12"/>
        <v>42</v>
      </c>
      <c r="S59" s="109"/>
      <c r="T59" s="41"/>
      <c r="U59" s="41"/>
      <c r="V59" s="43">
        <f t="shared" si="13"/>
        <v>36.556814189467801</v>
      </c>
      <c r="W59" s="7">
        <f t="shared" si="14"/>
        <v>6.5696796393512891E-2</v>
      </c>
      <c r="X59" s="43"/>
      <c r="Y59" s="7"/>
      <c r="Z59" s="121">
        <f t="shared" si="15"/>
        <v>2.2536105829806035</v>
      </c>
      <c r="AA59" s="121"/>
      <c r="AB59" s="107"/>
      <c r="AC59" s="3">
        <f t="shared" si="41"/>
        <v>42</v>
      </c>
      <c r="AD59" s="45">
        <f t="shared" si="16"/>
        <v>7.5192408431364779</v>
      </c>
      <c r="AE59" s="7">
        <f t="shared" si="17"/>
        <v>4.8206641575979911E-2</v>
      </c>
      <c r="AF59" s="43">
        <f t="shared" si="76"/>
        <v>0.34580714705600779</v>
      </c>
      <c r="AG59" s="107"/>
      <c r="AH59" s="3">
        <f t="shared" si="42"/>
        <v>42</v>
      </c>
      <c r="AI59" s="122">
        <f t="shared" si="43"/>
        <v>2.5876792733665841</v>
      </c>
      <c r="AJ59" s="123">
        <f t="shared" si="19"/>
        <v>3.2818514057271216E-2</v>
      </c>
      <c r="AK59" s="114">
        <f t="shared" si="44"/>
        <v>8.2225277193260657E-2</v>
      </c>
      <c r="AL59" s="115">
        <f t="shared" si="45"/>
        <v>7.2911446790015235</v>
      </c>
      <c r="AM59" s="123">
        <f t="shared" si="70"/>
        <v>4.6516469213100903E-2</v>
      </c>
      <c r="AN59" s="116">
        <f t="shared" si="20"/>
        <v>0.3240831052033607</v>
      </c>
      <c r="AO59" s="122">
        <f t="shared" si="46"/>
        <v>7.2911446790015235</v>
      </c>
      <c r="AP59" s="123">
        <f t="shared" si="47"/>
        <v>4.6516469213100903E-2</v>
      </c>
      <c r="AQ59" s="116">
        <f t="shared" si="48"/>
        <v>0.3240831052033607</v>
      </c>
      <c r="AS59" s="3">
        <f t="shared" si="49"/>
        <v>42</v>
      </c>
      <c r="AT59" s="122">
        <f t="shared" si="50"/>
        <v>6.8730363521158173</v>
      </c>
      <c r="AU59" s="123">
        <f t="shared" si="21"/>
        <v>4.3412927739928345E-2</v>
      </c>
      <c r="AV59" s="114">
        <f t="shared" si="51"/>
        <v>0.28596409204417672</v>
      </c>
      <c r="AW59" s="115">
        <f t="shared" si="22"/>
        <v>50</v>
      </c>
      <c r="AX59" s="123">
        <f t="shared" si="71"/>
        <v>0</v>
      </c>
      <c r="AY59" s="116">
        <f t="shared" si="23"/>
        <v>1.25</v>
      </c>
      <c r="AZ59" s="122">
        <f t="shared" si="52"/>
        <v>7.2911446790015235</v>
      </c>
      <c r="BA59" s="123">
        <f t="shared" si="53"/>
        <v>4.6516469213100903E-2</v>
      </c>
      <c r="BB59" s="116">
        <f t="shared" si="54"/>
        <v>0.3240831052033607</v>
      </c>
      <c r="BC59" s="107"/>
      <c r="BD59" s="3">
        <f t="shared" si="55"/>
        <v>42</v>
      </c>
      <c r="BE59" s="45">
        <f t="shared" si="56"/>
        <v>7.2473570751497114</v>
      </c>
      <c r="BF59" s="7">
        <f t="shared" si="57"/>
        <v>4.6082364144907212E-2</v>
      </c>
      <c r="BG59" s="43">
        <f t="shared" si="58"/>
        <v>0.31926295602757648</v>
      </c>
      <c r="BH59" s="45">
        <f t="shared" si="59"/>
        <v>88.421874510310417</v>
      </c>
      <c r="BI59" s="7">
        <f t="shared" si="60"/>
        <v>-1.7420411863503849E-3</v>
      </c>
      <c r="BJ59" s="43">
        <f t="shared" si="61"/>
        <v>-0.15430334996209191</v>
      </c>
      <c r="BK59" s="117">
        <f t="shared" si="0"/>
        <v>87.038518603184286</v>
      </c>
      <c r="BL59" s="107"/>
      <c r="BM59" s="118">
        <f t="shared" si="62"/>
        <v>42</v>
      </c>
      <c r="BN59" s="45">
        <f t="shared" si="63"/>
        <v>89.503147748058268</v>
      </c>
      <c r="BO59" s="7">
        <f t="shared" si="64"/>
        <v>7.9275209646650446E-4</v>
      </c>
      <c r="BP59" s="45">
        <f t="shared" si="65"/>
        <v>7.0897603793579442E-2</v>
      </c>
      <c r="BQ59" s="107"/>
      <c r="BR59" s="107"/>
      <c r="BS59" s="40">
        <f t="shared" si="26"/>
        <v>42</v>
      </c>
      <c r="BT59" s="124">
        <f t="shared" ca="1" si="27"/>
        <v>2.710281633170998</v>
      </c>
      <c r="BU59" s="7">
        <f t="shared" ca="1" si="66"/>
        <v>1.6847085588869978E-2</v>
      </c>
      <c r="BV59" s="43">
        <f t="shared" ca="1" si="28"/>
        <v>4.4903847678858716E-2</v>
      </c>
      <c r="BW59" s="44">
        <f t="shared" ca="1" si="29"/>
        <v>-0.16576457205565026</v>
      </c>
      <c r="BX59" s="107"/>
      <c r="BY59" s="107"/>
      <c r="BZ59" s="40">
        <f t="shared" si="31"/>
        <v>42</v>
      </c>
      <c r="CA59" s="124">
        <f t="shared" ca="1" si="32"/>
        <v>0.12274634195440866</v>
      </c>
      <c r="CB59" s="7">
        <f t="shared" ca="1" si="67"/>
        <v>-3.28822860278251E-2</v>
      </c>
      <c r="CC59" s="43">
        <f t="shared" ca="1" si="33"/>
        <v>-4.1734116402816941E-3</v>
      </c>
      <c r="CD59" s="44">
        <f t="shared" ca="1" si="34"/>
        <v>-0.16576457205565026</v>
      </c>
      <c r="CE59" s="107"/>
      <c r="CF59" s="107"/>
      <c r="CG59" s="40">
        <f t="shared" si="36"/>
        <v>42</v>
      </c>
      <c r="CH59" s="45">
        <f t="shared" ca="1" si="37"/>
        <v>2.1593342837077452</v>
      </c>
      <c r="CI59" s="7">
        <f t="shared" ca="1" si="68"/>
        <v>1.6751136720805557E-2</v>
      </c>
      <c r="CJ59" s="43">
        <f t="shared" ca="1" si="73"/>
        <v>3.5575375827923451E-2</v>
      </c>
      <c r="CK59" s="43">
        <f t="shared" ca="1" si="1"/>
        <v>1.7117713972174875E-2</v>
      </c>
      <c r="CL59" s="3">
        <f t="shared" ca="1" si="2"/>
        <v>99.171177139721749</v>
      </c>
      <c r="CM59" s="44">
        <f t="shared" ca="1" si="3"/>
        <v>-0.16576457205565026</v>
      </c>
      <c r="CO59" s="40">
        <v>42</v>
      </c>
      <c r="CP59" s="45">
        <v>104.45402739446494</v>
      </c>
      <c r="CQ59" s="7">
        <v>2.1337833170142671E-2</v>
      </c>
      <c r="CR59" s="43">
        <v>2.1822579543289122</v>
      </c>
      <c r="CS59" s="43">
        <v>0.66579597900291054</v>
      </c>
      <c r="CT59" s="3">
        <v>105.65795979002911</v>
      </c>
      <c r="CU59" s="44">
        <v>1.1315919580058211</v>
      </c>
      <c r="CV59" s="44"/>
      <c r="CW59" s="40">
        <v>42</v>
      </c>
      <c r="CX59" s="45">
        <v>21.681238540909572</v>
      </c>
      <c r="CY59" s="7">
        <v>-9.9927459436579769E-2</v>
      </c>
      <c r="CZ59" s="43">
        <v>-2.4070849705906476</v>
      </c>
      <c r="DA59" s="43">
        <v>-0.13263895750305049</v>
      </c>
      <c r="DB59" s="3">
        <v>97.673610424969496</v>
      </c>
      <c r="DC59" s="44">
        <v>-1.1631947875152524</v>
      </c>
      <c r="DD59" s="44"/>
    </row>
    <row r="60" spans="2:108" ht="15.9" customHeight="1" x14ac:dyDescent="0.65">
      <c r="B60" s="3">
        <v>43</v>
      </c>
      <c r="C60" s="45">
        <f t="shared" si="38"/>
        <v>44</v>
      </c>
      <c r="D60" s="119">
        <f t="shared" si="4"/>
        <v>2.3255813953488372E-2</v>
      </c>
      <c r="E60" s="120">
        <f t="shared" si="74"/>
        <v>1</v>
      </c>
      <c r="F60" s="107"/>
      <c r="G60" s="107"/>
      <c r="H60" s="3">
        <f t="shared" si="39"/>
        <v>43</v>
      </c>
      <c r="I60" s="124">
        <f t="shared" si="6"/>
        <v>8.1496669328732949</v>
      </c>
      <c r="J60" s="119">
        <f t="shared" si="40"/>
        <v>4.9999999999999899E-2</v>
      </c>
      <c r="K60" s="43">
        <f t="shared" si="75"/>
        <v>0.38807937775587126</v>
      </c>
      <c r="L60" s="107"/>
      <c r="M60" s="109">
        <f t="shared" si="8"/>
        <v>43</v>
      </c>
      <c r="N60" s="45">
        <f t="shared" si="9"/>
        <v>7.6291215175865332</v>
      </c>
      <c r="O60" s="7">
        <f t="shared" si="10"/>
        <v>4.6354427660499187E-2</v>
      </c>
      <c r="P60" s="43">
        <f t="shared" si="11"/>
        <v>0.3379768385850101</v>
      </c>
      <c r="Q60" s="107"/>
      <c r="R60" s="109">
        <f t="shared" si="12"/>
        <v>43</v>
      </c>
      <c r="S60" s="109"/>
      <c r="T60" s="41"/>
      <c r="U60" s="41"/>
      <c r="V60" s="43">
        <f t="shared" si="13"/>
        <v>38.876094944731307</v>
      </c>
      <c r="W60" s="7">
        <f t="shared" si="14"/>
        <v>6.344318581053221E-2</v>
      </c>
      <c r="X60" s="43"/>
      <c r="Y60" s="7"/>
      <c r="Z60" s="121">
        <f t="shared" si="15"/>
        <v>2.319280755263506</v>
      </c>
      <c r="AA60" s="121"/>
      <c r="AB60" s="107"/>
      <c r="AC60" s="3">
        <f t="shared" si="41"/>
        <v>43</v>
      </c>
      <c r="AD60" s="45">
        <f t="shared" si="16"/>
        <v>7.8810681395790292</v>
      </c>
      <c r="AE60" s="7">
        <f t="shared" si="17"/>
        <v>4.8120189789215929E-2</v>
      </c>
      <c r="AF60" s="43">
        <f t="shared" si="76"/>
        <v>0.36182729644255096</v>
      </c>
      <c r="AG60" s="107"/>
      <c r="AH60" s="3">
        <f t="shared" si="42"/>
        <v>43</v>
      </c>
      <c r="AI60" s="122">
        <f t="shared" si="43"/>
        <v>2.6731782103881669</v>
      </c>
      <c r="AJ60" s="123">
        <f t="shared" si="19"/>
        <v>3.3040778237694149E-2</v>
      </c>
      <c r="AK60" s="114">
        <f t="shared" si="44"/>
        <v>8.5498937021582899E-2</v>
      </c>
      <c r="AL60" s="115">
        <f t="shared" si="45"/>
        <v>7.6291215175865332</v>
      </c>
      <c r="AM60" s="123">
        <f t="shared" si="70"/>
        <v>4.6354427660499187E-2</v>
      </c>
      <c r="AN60" s="116">
        <f t="shared" si="20"/>
        <v>0.3379768385850101</v>
      </c>
      <c r="AO60" s="122">
        <f t="shared" si="46"/>
        <v>7.6291215175865332</v>
      </c>
      <c r="AP60" s="123">
        <f t="shared" si="47"/>
        <v>4.6354427660499187E-2</v>
      </c>
      <c r="AQ60" s="116">
        <f t="shared" si="48"/>
        <v>0.3379768385850101</v>
      </c>
      <c r="AS60" s="3">
        <f t="shared" si="49"/>
        <v>43</v>
      </c>
      <c r="AT60" s="122">
        <f t="shared" si="50"/>
        <v>7.169449541024103</v>
      </c>
      <c r="AU60" s="123">
        <f t="shared" si="21"/>
        <v>4.3126963647884237E-2</v>
      </c>
      <c r="AV60" s="114">
        <f t="shared" si="51"/>
        <v>0.29641318890828539</v>
      </c>
      <c r="AW60" s="115">
        <f t="shared" si="22"/>
        <v>50</v>
      </c>
      <c r="AX60" s="123">
        <f t="shared" si="71"/>
        <v>0</v>
      </c>
      <c r="AY60" s="116">
        <f t="shared" si="23"/>
        <v>1.25</v>
      </c>
      <c r="AZ60" s="122">
        <f t="shared" si="52"/>
        <v>7.6291215175865332</v>
      </c>
      <c r="BA60" s="123">
        <f t="shared" si="53"/>
        <v>4.6354427660499187E-2</v>
      </c>
      <c r="BB60" s="116">
        <f t="shared" si="54"/>
        <v>0.3379768385850101</v>
      </c>
      <c r="BC60" s="107"/>
      <c r="BD60" s="3">
        <f t="shared" si="55"/>
        <v>43</v>
      </c>
      <c r="BE60" s="45">
        <f t="shared" si="56"/>
        <v>7.5799727164238782</v>
      </c>
      <c r="BF60" s="7">
        <f t="shared" si="57"/>
        <v>4.5894750020619865E-2</v>
      </c>
      <c r="BG60" s="43">
        <f t="shared" si="58"/>
        <v>0.33261564127416721</v>
      </c>
      <c r="BH60" s="45">
        <f t="shared" si="59"/>
        <v>88.269375939977806</v>
      </c>
      <c r="BI60" s="7">
        <f t="shared" si="60"/>
        <v>-1.7246701811872228E-3</v>
      </c>
      <c r="BJ60" s="43">
        <f t="shared" si="61"/>
        <v>-0.15249857033260467</v>
      </c>
      <c r="BK60" s="117">
        <f t="shared" si="0"/>
        <v>86.885122951395999</v>
      </c>
      <c r="BL60" s="107"/>
      <c r="BM60" s="118">
        <f t="shared" si="62"/>
        <v>43</v>
      </c>
      <c r="BN60" s="45">
        <f t="shared" si="63"/>
        <v>89.56300897948627</v>
      </c>
      <c r="BO60" s="7">
        <f t="shared" si="64"/>
        <v>6.6881705207178573E-4</v>
      </c>
      <c r="BP60" s="45">
        <f t="shared" si="65"/>
        <v>5.9861231428001462E-2</v>
      </c>
      <c r="BQ60" s="107"/>
      <c r="BR60" s="107"/>
      <c r="BS60" s="40">
        <f t="shared" si="26"/>
        <v>43</v>
      </c>
      <c r="BT60" s="124">
        <f t="shared" ca="1" si="27"/>
        <v>2.6101351882937065</v>
      </c>
      <c r="BU60" s="7">
        <f t="shared" ca="1" si="66"/>
        <v>-3.6950567664852357E-2</v>
      </c>
      <c r="BV60" s="43">
        <f t="shared" ca="1" si="28"/>
        <v>-0.10014644487729166</v>
      </c>
      <c r="BW60" s="44">
        <f t="shared" ca="1" si="29"/>
        <v>-0.43475283832426204</v>
      </c>
      <c r="BX60" s="107"/>
      <c r="BY60" s="107"/>
      <c r="BZ60" s="40">
        <f t="shared" si="31"/>
        <v>43</v>
      </c>
      <c r="CA60" s="124">
        <f t="shared" ca="1" si="32"/>
        <v>0.10220149877282929</v>
      </c>
      <c r="CB60" s="7">
        <f t="shared" ca="1" si="67"/>
        <v>-0.167376419162131</v>
      </c>
      <c r="CC60" s="43">
        <f t="shared" ca="1" si="33"/>
        <v>-2.0544843181579373E-2</v>
      </c>
      <c r="CD60" s="44">
        <f t="shared" ca="1" si="34"/>
        <v>-0.43475283832426204</v>
      </c>
      <c r="CE60" s="107"/>
      <c r="CF60" s="107"/>
      <c r="CG60" s="40">
        <f t="shared" si="36"/>
        <v>43</v>
      </c>
      <c r="CH60" s="45">
        <f t="shared" ca="1" si="37"/>
        <v>1.9114739091793518</v>
      </c>
      <c r="CI60" s="7">
        <f t="shared" ca="1" si="68"/>
        <v>-0.11478555052754398</v>
      </c>
      <c r="CJ60" s="43">
        <f t="shared" ca="1" si="73"/>
        <v>-0.24786037452839343</v>
      </c>
      <c r="CK60" s="43">
        <f t="shared" ca="1" si="1"/>
        <v>-0.11737641916213101</v>
      </c>
      <c r="CL60" s="3">
        <f t="shared" ca="1" si="2"/>
        <v>97.826235808378684</v>
      </c>
      <c r="CM60" s="44">
        <f t="shared" ca="1" si="3"/>
        <v>-0.43475283832426204</v>
      </c>
      <c r="CO60" s="40">
        <v>43</v>
      </c>
      <c r="CP60" s="45">
        <v>103.98655350842785</v>
      </c>
      <c r="CQ60" s="7">
        <v>-4.475403176860843E-3</v>
      </c>
      <c r="CR60" s="43">
        <v>-0.46747388603709966</v>
      </c>
      <c r="CS60" s="43">
        <v>0.10062814673243843</v>
      </c>
      <c r="CT60" s="3">
        <v>100.00628146732438</v>
      </c>
      <c r="CU60" s="44">
        <v>1.2562934648768476E-3</v>
      </c>
      <c r="CV60" s="44"/>
      <c r="CW60" s="40">
        <v>43</v>
      </c>
      <c r="CX60" s="45">
        <v>24.60032635790359</v>
      </c>
      <c r="CY60" s="7">
        <v>0.1346365804465503</v>
      </c>
      <c r="CZ60" s="43">
        <v>2.9190878169940193</v>
      </c>
      <c r="DA60" s="43">
        <v>0.17157094318835736</v>
      </c>
      <c r="DB60" s="3">
        <v>100.71570943188357</v>
      </c>
      <c r="DC60" s="44">
        <v>0.35785471594178669</v>
      </c>
      <c r="DD60" s="44"/>
    </row>
    <row r="61" spans="2:108" ht="15.9" customHeight="1" x14ac:dyDescent="0.65">
      <c r="B61" s="3">
        <v>44</v>
      </c>
      <c r="C61" s="45">
        <f t="shared" si="38"/>
        <v>45</v>
      </c>
      <c r="D61" s="119">
        <f t="shared" si="4"/>
        <v>2.2727272727272728E-2</v>
      </c>
      <c r="E61" s="120">
        <f t="shared" si="74"/>
        <v>1</v>
      </c>
      <c r="F61" s="107"/>
      <c r="G61" s="107"/>
      <c r="H61" s="3">
        <f t="shared" si="39"/>
        <v>44</v>
      </c>
      <c r="I61" s="124">
        <f t="shared" si="6"/>
        <v>8.5571502795169589</v>
      </c>
      <c r="J61" s="119">
        <f t="shared" si="40"/>
        <v>4.9999999999999913E-2</v>
      </c>
      <c r="K61" s="43">
        <f t="shared" si="75"/>
        <v>0.40748334664366476</v>
      </c>
      <c r="L61" s="107"/>
      <c r="M61" s="109">
        <f t="shared" si="8"/>
        <v>44</v>
      </c>
      <c r="N61" s="45">
        <f t="shared" si="9"/>
        <v>7.9814758459008086</v>
      </c>
      <c r="O61" s="7">
        <f t="shared" si="10"/>
        <v>4.6185439241206688E-2</v>
      </c>
      <c r="P61" s="43">
        <f t="shared" si="11"/>
        <v>0.35235432831427577</v>
      </c>
      <c r="Q61" s="107"/>
      <c r="R61" s="109">
        <f t="shared" si="12"/>
        <v>44</v>
      </c>
      <c r="S61" s="109"/>
      <c r="T61" s="41"/>
      <c r="U61" s="41"/>
      <c r="V61" s="43">
        <f t="shared" si="13"/>
        <v>41.252353681052675</v>
      </c>
      <c r="W61" s="7">
        <f t="shared" si="14"/>
        <v>6.1123905055268712E-2</v>
      </c>
      <c r="X61" s="43"/>
      <c r="Y61" s="7"/>
      <c r="Z61" s="121">
        <f t="shared" si="15"/>
        <v>2.3762587363213679</v>
      </c>
      <c r="AA61" s="121"/>
      <c r="AB61" s="107"/>
      <c r="AC61" s="3">
        <f t="shared" si="41"/>
        <v>44</v>
      </c>
      <c r="AD61" s="45">
        <f t="shared" si="16"/>
        <v>8.2595937378028079</v>
      </c>
      <c r="AE61" s="7">
        <f t="shared" si="17"/>
        <v>4.802973296510514E-2</v>
      </c>
      <c r="AF61" s="43">
        <f t="shared" si="76"/>
        <v>0.37852559822377957</v>
      </c>
      <c r="AG61" s="107"/>
      <c r="AH61" s="3">
        <f t="shared" si="42"/>
        <v>44</v>
      </c>
      <c r="AI61" s="122">
        <f t="shared" si="43"/>
        <v>2.76207170482125</v>
      </c>
      <c r="AJ61" s="123">
        <f t="shared" si="19"/>
        <v>3.3253860175740016E-2</v>
      </c>
      <c r="AK61" s="114">
        <f t="shared" si="44"/>
        <v>8.8893494433083142E-2</v>
      </c>
      <c r="AL61" s="115">
        <f t="shared" si="45"/>
        <v>7.9814758459008086</v>
      </c>
      <c r="AM61" s="123">
        <f t="shared" si="70"/>
        <v>4.6185439241206688E-2</v>
      </c>
      <c r="AN61" s="116">
        <f t="shared" si="20"/>
        <v>0.35235432831427577</v>
      </c>
      <c r="AO61" s="122">
        <f t="shared" si="46"/>
        <v>7.9814758459008086</v>
      </c>
      <c r="AP61" s="123">
        <f t="shared" si="47"/>
        <v>4.6185439241206688E-2</v>
      </c>
      <c r="AQ61" s="116">
        <f t="shared" si="48"/>
        <v>0.35235432831427577</v>
      </c>
      <c r="AS61" s="3">
        <f t="shared" si="49"/>
        <v>44</v>
      </c>
      <c r="AT61" s="122">
        <f t="shared" si="50"/>
        <v>7.4765210113540173</v>
      </c>
      <c r="AU61" s="123">
        <f t="shared" si="21"/>
        <v>4.2830550458975866E-2</v>
      </c>
      <c r="AV61" s="114">
        <f t="shared" si="51"/>
        <v>0.30707147032991444</v>
      </c>
      <c r="AW61" s="115">
        <f t="shared" si="22"/>
        <v>50</v>
      </c>
      <c r="AX61" s="123">
        <f t="shared" si="71"/>
        <v>0</v>
      </c>
      <c r="AY61" s="116">
        <f t="shared" si="23"/>
        <v>1.25</v>
      </c>
      <c r="AZ61" s="122">
        <f t="shared" si="52"/>
        <v>7.9814758459008086</v>
      </c>
      <c r="BA61" s="123">
        <f t="shared" si="53"/>
        <v>4.6185439241206688E-2</v>
      </c>
      <c r="BB61" s="116">
        <f t="shared" si="54"/>
        <v>0.35235432831427577</v>
      </c>
      <c r="BC61" s="107"/>
      <c r="BD61" s="3">
        <f t="shared" si="55"/>
        <v>44</v>
      </c>
      <c r="BE61" s="45">
        <f t="shared" si="56"/>
        <v>7.9263698508783973</v>
      </c>
      <c r="BF61" s="7">
        <f t="shared" si="57"/>
        <v>4.5698994892681394E-2</v>
      </c>
      <c r="BG61" s="43">
        <f t="shared" si="58"/>
        <v>0.34639713445451953</v>
      </c>
      <c r="BH61" s="45">
        <f t="shared" si="59"/>
        <v>88.118620267688925</v>
      </c>
      <c r="BI61" s="7">
        <f t="shared" si="60"/>
        <v>-1.7079045895984689E-3</v>
      </c>
      <c r="BJ61" s="43">
        <f t="shared" si="61"/>
        <v>-0.15075567228888181</v>
      </c>
      <c r="BK61" s="117">
        <f t="shared" si="0"/>
        <v>86.733500838578408</v>
      </c>
      <c r="BL61" s="107"/>
      <c r="BM61" s="118">
        <f t="shared" si="62"/>
        <v>44</v>
      </c>
      <c r="BN61" s="45">
        <f t="shared" si="63"/>
        <v>89.613545571463945</v>
      </c>
      <c r="BO61" s="7">
        <f t="shared" si="64"/>
        <v>5.6425741557265059E-4</v>
      </c>
      <c r="BP61" s="45">
        <f t="shared" si="65"/>
        <v>5.0536591977677098E-2</v>
      </c>
      <c r="BQ61" s="107"/>
      <c r="BR61" s="107"/>
      <c r="BS61" s="40">
        <f t="shared" si="26"/>
        <v>44</v>
      </c>
      <c r="BT61" s="124">
        <f t="shared" ca="1" si="27"/>
        <v>2.9910093662777002</v>
      </c>
      <c r="BU61" s="7">
        <f t="shared" ca="1" si="66"/>
        <v>0.14592124564742495</v>
      </c>
      <c r="BV61" s="43">
        <f t="shared" ca="1" si="28"/>
        <v>0.38087417798399359</v>
      </c>
      <c r="BW61" s="44">
        <f t="shared" ca="1" si="29"/>
        <v>0.47960622823712434</v>
      </c>
      <c r="BX61" s="107"/>
      <c r="BY61" s="107"/>
      <c r="BZ61" s="40">
        <f t="shared" si="31"/>
        <v>44</v>
      </c>
      <c r="CA61" s="124">
        <f t="shared" ca="1" si="32"/>
        <v>0.13181981138477963</v>
      </c>
      <c r="CB61" s="7">
        <f t="shared" ca="1" si="67"/>
        <v>0.28980311411856224</v>
      </c>
      <c r="CC61" s="43">
        <f t="shared" ca="1" si="33"/>
        <v>2.9618312611950338E-2</v>
      </c>
      <c r="CD61" s="44">
        <f t="shared" ca="1" si="34"/>
        <v>0.47960622823712434</v>
      </c>
      <c r="CE61" s="107"/>
      <c r="CF61" s="107"/>
      <c r="CG61" s="40">
        <f t="shared" si="36"/>
        <v>44</v>
      </c>
      <c r="CH61" s="45">
        <f t="shared" ca="1" si="37"/>
        <v>2.5488739543227217</v>
      </c>
      <c r="CI61" s="7">
        <f t="shared" ca="1" si="68"/>
        <v>0.33345997666116367</v>
      </c>
      <c r="CJ61" s="43">
        <f t="shared" ca="1" si="73"/>
        <v>0.63740004514336968</v>
      </c>
      <c r="CK61" s="43">
        <f t="shared" ca="1" si="1"/>
        <v>0.33980311411856218</v>
      </c>
      <c r="CL61" s="3">
        <f t="shared" ca="1" si="2"/>
        <v>102.39803114118563</v>
      </c>
      <c r="CM61" s="44">
        <f t="shared" ca="1" si="3"/>
        <v>0.47960622823712434</v>
      </c>
      <c r="CO61" s="40">
        <v>44</v>
      </c>
      <c r="CP61" s="45">
        <v>106.14026086939219</v>
      </c>
      <c r="CQ61" s="7">
        <v>2.0711402467914225E-2</v>
      </c>
      <c r="CR61" s="43">
        <v>2.1537073609643458</v>
      </c>
      <c r="CS61" s="43">
        <v>-0.26231120238113304</v>
      </c>
      <c r="CT61" s="3">
        <v>96.376887976188669</v>
      </c>
      <c r="CU61" s="44">
        <v>-0.72462240476226614</v>
      </c>
      <c r="CV61" s="44"/>
      <c r="CW61" s="40">
        <v>44</v>
      </c>
      <c r="CX61" s="45">
        <v>25.138372926074595</v>
      </c>
      <c r="CY61" s="7">
        <v>2.1871521553946432E-2</v>
      </c>
      <c r="CZ61" s="43">
        <v>0.53804656817100327</v>
      </c>
      <c r="DA61" s="43">
        <v>2.9075210150099881E-2</v>
      </c>
      <c r="DB61" s="3">
        <v>99.290752101500999</v>
      </c>
      <c r="DC61" s="44">
        <v>-0.35462394924950064</v>
      </c>
      <c r="DD61" s="44"/>
    </row>
    <row r="62" spans="2:108" ht="15.9" customHeight="1" x14ac:dyDescent="0.65">
      <c r="B62" s="3">
        <v>45</v>
      </c>
      <c r="C62" s="45">
        <f t="shared" si="38"/>
        <v>46</v>
      </c>
      <c r="D62" s="119">
        <f t="shared" si="4"/>
        <v>2.2222222222222223E-2</v>
      </c>
      <c r="E62" s="120">
        <f t="shared" si="74"/>
        <v>1</v>
      </c>
      <c r="F62" s="107"/>
      <c r="G62" s="107"/>
      <c r="H62" s="3">
        <f t="shared" si="39"/>
        <v>45</v>
      </c>
      <c r="I62" s="124">
        <f t="shared" si="6"/>
        <v>8.985007793492807</v>
      </c>
      <c r="J62" s="119">
        <f t="shared" si="40"/>
        <v>5.000000000000001E-2</v>
      </c>
      <c r="K62" s="43">
        <f t="shared" si="75"/>
        <v>0.42785751397584798</v>
      </c>
      <c r="L62" s="107"/>
      <c r="M62" s="109">
        <f t="shared" si="8"/>
        <v>45</v>
      </c>
      <c r="N62" s="45">
        <f t="shared" si="9"/>
        <v>8.3486976598564997</v>
      </c>
      <c r="O62" s="7">
        <f t="shared" si="10"/>
        <v>4.6009262077049556E-2</v>
      </c>
      <c r="P62" s="43">
        <f t="shared" si="11"/>
        <v>0.36722181395569148</v>
      </c>
      <c r="Q62" s="107"/>
      <c r="R62" s="109">
        <f t="shared" si="12"/>
        <v>45</v>
      </c>
      <c r="S62" s="109"/>
      <c r="T62" s="41"/>
      <c r="U62" s="41"/>
      <c r="V62" s="43">
        <f t="shared" si="13"/>
        <v>43.675832364931281</v>
      </c>
      <c r="W62" s="7">
        <f t="shared" si="14"/>
        <v>5.8747646318947307E-2</v>
      </c>
      <c r="X62" s="43"/>
      <c r="Y62" s="7"/>
      <c r="Z62" s="121">
        <f t="shared" si="15"/>
        <v>2.4234786838786078</v>
      </c>
      <c r="AA62" s="121"/>
      <c r="AB62" s="107"/>
      <c r="AC62" s="3">
        <f t="shared" si="41"/>
        <v>45</v>
      </c>
      <c r="AD62" s="45">
        <f t="shared" si="16"/>
        <v>8.6555182025145605</v>
      </c>
      <c r="AE62" s="7">
        <f t="shared" si="17"/>
        <v>4.7935101565549303E-2</v>
      </c>
      <c r="AF62" s="43">
        <f t="shared" si="76"/>
        <v>0.39592446471175258</v>
      </c>
      <c r="AG62" s="107"/>
      <c r="AH62" s="3">
        <f t="shared" si="42"/>
        <v>45</v>
      </c>
      <c r="AI62" s="122">
        <f t="shared" si="43"/>
        <v>2.8544852889783274</v>
      </c>
      <c r="AJ62" s="123">
        <f t="shared" si="19"/>
        <v>3.3458068447595961E-2</v>
      </c>
      <c r="AK62" s="114">
        <f t="shared" si="44"/>
        <v>9.2413584157077289E-2</v>
      </c>
      <c r="AL62" s="115">
        <f t="shared" si="45"/>
        <v>8.3486976598564997</v>
      </c>
      <c r="AM62" s="123">
        <f t="shared" si="70"/>
        <v>4.6009262077049556E-2</v>
      </c>
      <c r="AN62" s="116">
        <f t="shared" si="20"/>
        <v>0.36722181395569148</v>
      </c>
      <c r="AO62" s="122">
        <f t="shared" si="46"/>
        <v>8.3486976598564997</v>
      </c>
      <c r="AP62" s="123">
        <f t="shared" si="47"/>
        <v>4.6009262077049556E-2</v>
      </c>
      <c r="AQ62" s="116">
        <f t="shared" si="48"/>
        <v>0.36722181395569148</v>
      </c>
      <c r="AS62" s="3">
        <f t="shared" si="49"/>
        <v>45</v>
      </c>
      <c r="AT62" s="122">
        <f t="shared" si="50"/>
        <v>7.7944486954884997</v>
      </c>
      <c r="AU62" s="123">
        <f t="shared" si="21"/>
        <v>4.2523478988645946E-2</v>
      </c>
      <c r="AV62" s="114">
        <f t="shared" si="51"/>
        <v>0.3179276841344828</v>
      </c>
      <c r="AW62" s="115">
        <f t="shared" si="22"/>
        <v>50</v>
      </c>
      <c r="AX62" s="123">
        <f t="shared" si="71"/>
        <v>0</v>
      </c>
      <c r="AY62" s="116">
        <f t="shared" si="23"/>
        <v>1.25</v>
      </c>
      <c r="AZ62" s="122">
        <f t="shared" si="52"/>
        <v>8.3486976598564997</v>
      </c>
      <c r="BA62" s="123">
        <f t="shared" si="53"/>
        <v>4.6009262077049556E-2</v>
      </c>
      <c r="BB62" s="116">
        <f t="shared" si="54"/>
        <v>0.36722181395569148</v>
      </c>
      <c r="BC62" s="107"/>
      <c r="BD62" s="3">
        <f t="shared" si="55"/>
        <v>45</v>
      </c>
      <c r="BE62" s="45">
        <f t="shared" si="56"/>
        <v>8.286978634962006</v>
      </c>
      <c r="BF62" s="7">
        <f t="shared" si="57"/>
        <v>4.549482182485419E-2</v>
      </c>
      <c r="BG62" s="43">
        <f t="shared" si="58"/>
        <v>0.36060878408360952</v>
      </c>
      <c r="BH62" s="45">
        <f t="shared" si="59"/>
        <v>87.969549069188943</v>
      </c>
      <c r="BI62" s="7">
        <f t="shared" si="60"/>
        <v>-1.6917105379899253E-3</v>
      </c>
      <c r="BJ62" s="43">
        <f t="shared" si="61"/>
        <v>-0.14907119849998599</v>
      </c>
      <c r="BK62" s="117">
        <f t="shared" si="0"/>
        <v>86.583592135001254</v>
      </c>
      <c r="BL62" s="107"/>
      <c r="BM62" s="118">
        <f t="shared" si="62"/>
        <v>45</v>
      </c>
      <c r="BN62" s="45">
        <f t="shared" si="63"/>
        <v>89.656205573714104</v>
      </c>
      <c r="BO62" s="7">
        <f t="shared" si="64"/>
        <v>4.7604412902220097E-4</v>
      </c>
      <c r="BP62" s="45">
        <f t="shared" si="65"/>
        <v>4.2660002250164995E-2</v>
      </c>
      <c r="BQ62" s="107"/>
      <c r="BR62" s="107"/>
      <c r="BS62" s="40">
        <f t="shared" si="26"/>
        <v>45</v>
      </c>
      <c r="BT62" s="124">
        <f t="shared" ca="1" si="27"/>
        <v>3.5042226944566197</v>
      </c>
      <c r="BU62" s="7">
        <f t="shared" ca="1" si="66"/>
        <v>0.17158532967672099</v>
      </c>
      <c r="BV62" s="43">
        <f t="shared" ca="1" si="28"/>
        <v>0.51321332817891951</v>
      </c>
      <c r="BW62" s="44">
        <f t="shared" ca="1" si="29"/>
        <v>0.607926648383605</v>
      </c>
      <c r="BX62" s="107"/>
      <c r="BY62" s="107"/>
      <c r="BZ62" s="40">
        <f t="shared" si="31"/>
        <v>45</v>
      </c>
      <c r="CA62" s="124">
        <f t="shared" ca="1" si="32"/>
        <v>0.17847919001687265</v>
      </c>
      <c r="CB62" s="7">
        <f t="shared" ca="1" si="67"/>
        <v>0.35396332419180254</v>
      </c>
      <c r="CC62" s="43">
        <f t="shared" ca="1" si="33"/>
        <v>4.6659378632093011E-2</v>
      </c>
      <c r="CD62" s="44">
        <f t="shared" ca="1" si="34"/>
        <v>0.607926648383605</v>
      </c>
      <c r="CE62" s="107"/>
      <c r="CF62" s="107"/>
      <c r="CG62" s="40">
        <f t="shared" si="36"/>
        <v>45</v>
      </c>
      <c r="CH62" s="45">
        <f t="shared" ca="1" si="37"/>
        <v>3.5530552327437857</v>
      </c>
      <c r="CI62" s="7">
        <f t="shared" ca="1" si="68"/>
        <v>0.3939705518658696</v>
      </c>
      <c r="CJ62" s="43">
        <f t="shared" ca="1" si="73"/>
        <v>1.004181278421064</v>
      </c>
      <c r="CK62" s="43">
        <f t="shared" ca="1" si="1"/>
        <v>0.40396332419180248</v>
      </c>
      <c r="CL62" s="3">
        <f t="shared" ca="1" si="2"/>
        <v>103.03963324191803</v>
      </c>
      <c r="CM62" s="44">
        <f t="shared" ca="1" si="3"/>
        <v>0.607926648383605</v>
      </c>
      <c r="CO62" s="40">
        <v>45</v>
      </c>
      <c r="CP62" s="45">
        <v>107.36465449536732</v>
      </c>
      <c r="CQ62" s="7">
        <v>1.1535619150981427E-2</v>
      </c>
      <c r="CR62" s="43">
        <v>1.2243936259751322</v>
      </c>
      <c r="CS62" s="43">
        <v>-0.13301404096939776</v>
      </c>
      <c r="CT62" s="3">
        <v>97.669859590306018</v>
      </c>
      <c r="CU62" s="44">
        <v>-0.46602808193879552</v>
      </c>
      <c r="CV62" s="44"/>
      <c r="CW62" s="40">
        <v>45</v>
      </c>
      <c r="CX62" s="45">
        <v>24.451753705430814</v>
      </c>
      <c r="CY62" s="7">
        <v>-2.731359036891326E-2</v>
      </c>
      <c r="CZ62" s="43">
        <v>-0.68661922064378123</v>
      </c>
      <c r="DA62" s="43">
        <v>-3.6655975452524692E-2</v>
      </c>
      <c r="DB62" s="3">
        <v>98.633440245474759</v>
      </c>
      <c r="DC62" s="44">
        <v>-0.68327987726262351</v>
      </c>
      <c r="DD62" s="44"/>
    </row>
    <row r="63" spans="2:108" ht="15.9" customHeight="1" x14ac:dyDescent="0.65">
      <c r="B63" s="3">
        <v>46</v>
      </c>
      <c r="C63" s="45">
        <f t="shared" si="38"/>
        <v>47</v>
      </c>
      <c r="D63" s="119">
        <f t="shared" si="4"/>
        <v>2.1739130434782608E-2</v>
      </c>
      <c r="E63" s="120">
        <f t="shared" si="74"/>
        <v>1</v>
      </c>
      <c r="F63" s="107"/>
      <c r="G63" s="107"/>
      <c r="H63" s="3">
        <f t="shared" si="39"/>
        <v>46</v>
      </c>
      <c r="I63" s="124">
        <f t="shared" si="6"/>
        <v>9.4342581831674472</v>
      </c>
      <c r="J63" s="119">
        <f t="shared" si="40"/>
        <v>4.9999999999999989E-2</v>
      </c>
      <c r="K63" s="43">
        <f t="shared" si="75"/>
        <v>0.44925038967464037</v>
      </c>
      <c r="L63" s="107"/>
      <c r="M63" s="109">
        <f t="shared" si="8"/>
        <v>46</v>
      </c>
      <c r="N63" s="45">
        <f t="shared" si="9"/>
        <v>8.7312821665414777</v>
      </c>
      <c r="O63" s="7">
        <f t="shared" si="10"/>
        <v>4.5825651170071716E-2</v>
      </c>
      <c r="P63" s="43">
        <f t="shared" si="11"/>
        <v>0.38258450668497829</v>
      </c>
      <c r="Q63" s="107"/>
      <c r="R63" s="109">
        <f t="shared" si="12"/>
        <v>46</v>
      </c>
      <c r="S63" s="109"/>
      <c r="T63" s="41"/>
      <c r="U63" s="41"/>
      <c r="V63" s="43">
        <f t="shared" si="13"/>
        <v>46.135837268654832</v>
      </c>
      <c r="W63" s="7">
        <f t="shared" si="14"/>
        <v>5.6324167635068749E-2</v>
      </c>
      <c r="X63" s="43"/>
      <c r="Y63" s="7"/>
      <c r="Z63" s="121">
        <f t="shared" si="15"/>
        <v>2.460004903723549</v>
      </c>
      <c r="AA63" s="121"/>
      <c r="AB63" s="107"/>
      <c r="AC63" s="3">
        <f t="shared" si="41"/>
        <v>46</v>
      </c>
      <c r="AD63" s="45">
        <f t="shared" si="16"/>
        <v>9.0695646138017736</v>
      </c>
      <c r="AE63" s="7">
        <f t="shared" si="17"/>
        <v>4.783612044937139E-2</v>
      </c>
      <c r="AF63" s="43">
        <f t="shared" si="76"/>
        <v>0.41404641128721281</v>
      </c>
      <c r="AG63" s="107"/>
      <c r="AH63" s="3">
        <f t="shared" si="42"/>
        <v>46</v>
      </c>
      <c r="AI63" s="122">
        <f t="shared" si="43"/>
        <v>2.950549245642109</v>
      </c>
      <c r="AJ63" s="123">
        <f t="shared" si="19"/>
        <v>3.3653687771557785E-2</v>
      </c>
      <c r="AK63" s="114">
        <f t="shared" si="44"/>
        <v>9.6063956663781536E-2</v>
      </c>
      <c r="AL63" s="115">
        <f t="shared" si="45"/>
        <v>8.7312821665414777</v>
      </c>
      <c r="AM63" s="123">
        <f t="shared" si="70"/>
        <v>4.5825651170071716E-2</v>
      </c>
      <c r="AN63" s="116">
        <f t="shared" si="20"/>
        <v>0.38258450668497829</v>
      </c>
      <c r="AO63" s="122">
        <f t="shared" si="46"/>
        <v>8.7312821665414777</v>
      </c>
      <c r="AP63" s="123">
        <f t="shared" si="47"/>
        <v>4.5825651170071716E-2</v>
      </c>
      <c r="AQ63" s="116">
        <f t="shared" si="48"/>
        <v>0.38258450668497829</v>
      </c>
      <c r="AS63" s="3">
        <f t="shared" si="49"/>
        <v>46</v>
      </c>
      <c r="AT63" s="122">
        <f t="shared" si="50"/>
        <v>8.1234176997963221</v>
      </c>
      <c r="AU63" s="123">
        <f t="shared" si="21"/>
        <v>4.2205551304511472E-2</v>
      </c>
      <c r="AV63" s="114">
        <f t="shared" si="51"/>
        <v>0.32896900430782267</v>
      </c>
      <c r="AW63" s="115">
        <f t="shared" si="22"/>
        <v>50</v>
      </c>
      <c r="AX63" s="123">
        <f t="shared" si="71"/>
        <v>0</v>
      </c>
      <c r="AY63" s="116">
        <f t="shared" si="23"/>
        <v>1.25</v>
      </c>
      <c r="AZ63" s="122">
        <f t="shared" si="52"/>
        <v>8.7312821665414777</v>
      </c>
      <c r="BA63" s="123">
        <f t="shared" si="53"/>
        <v>4.5825651170071716E-2</v>
      </c>
      <c r="BB63" s="116">
        <f t="shared" si="54"/>
        <v>0.38258450668497829</v>
      </c>
      <c r="BC63" s="107"/>
      <c r="BD63" s="3">
        <f t="shared" si="55"/>
        <v>46</v>
      </c>
      <c r="BE63" s="45">
        <f t="shared" si="56"/>
        <v>8.6622292023267917</v>
      </c>
      <c r="BF63" s="7">
        <f t="shared" si="57"/>
        <v>4.5281951830023766E-2</v>
      </c>
      <c r="BG63" s="43">
        <f t="shared" si="58"/>
        <v>0.37525056736478635</v>
      </c>
      <c r="BH63" s="45">
        <f t="shared" si="59"/>
        <v>87.82210711303405</v>
      </c>
      <c r="BI63" s="7">
        <f t="shared" si="60"/>
        <v>-1.6760567459420323E-3</v>
      </c>
      <c r="BJ63" s="43">
        <f t="shared" si="61"/>
        <v>-0.14744195615489714</v>
      </c>
      <c r="BK63" s="117">
        <f t="shared" si="0"/>
        <v>86.435340033749469</v>
      </c>
      <c r="BL63" s="107"/>
      <c r="BM63" s="118">
        <f t="shared" si="62"/>
        <v>46</v>
      </c>
      <c r="BN63" s="45">
        <f t="shared" si="63"/>
        <v>89.69221344987038</v>
      </c>
      <c r="BO63" s="7">
        <f t="shared" si="64"/>
        <v>4.0162168280332713E-4</v>
      </c>
      <c r="BP63" s="45">
        <f t="shared" si="65"/>
        <v>3.6007876156278873E-2</v>
      </c>
      <c r="BQ63" s="107"/>
      <c r="BR63" s="107"/>
      <c r="BS63" s="40">
        <f t="shared" si="26"/>
        <v>46</v>
      </c>
      <c r="BT63" s="124">
        <f t="shared" ca="1" si="27"/>
        <v>3.7953058599498286</v>
      </c>
      <c r="BU63" s="7">
        <f t="shared" ca="1" si="66"/>
        <v>8.3066400418465858E-2</v>
      </c>
      <c r="BV63" s="43">
        <f t="shared" ca="1" si="28"/>
        <v>0.29108316549320884</v>
      </c>
      <c r="BW63" s="44">
        <f t="shared" ca="1" si="29"/>
        <v>0.16533200209232915</v>
      </c>
      <c r="BX63" s="107"/>
      <c r="BY63" s="107"/>
      <c r="BZ63" s="40">
        <f t="shared" si="31"/>
        <v>46</v>
      </c>
      <c r="CA63" s="124">
        <f t="shared" ca="1" si="32"/>
        <v>0.2021573104263697</v>
      </c>
      <c r="CB63" s="7">
        <f t="shared" ca="1" si="67"/>
        <v>0.13266600104616463</v>
      </c>
      <c r="CC63" s="43">
        <f t="shared" ca="1" si="33"/>
        <v>2.3678120409497034E-2</v>
      </c>
      <c r="CD63" s="44">
        <f t="shared" ca="1" si="34"/>
        <v>0.16533200209232915</v>
      </c>
      <c r="CE63" s="107"/>
      <c r="CF63" s="107"/>
      <c r="CG63" s="40">
        <f t="shared" si="36"/>
        <v>46</v>
      </c>
      <c r="CH63" s="45">
        <f t="shared" ca="1" si="37"/>
        <v>4.17920656547658</v>
      </c>
      <c r="CI63" s="7">
        <f t="shared" ca="1" si="68"/>
        <v>0.17622898933920028</v>
      </c>
      <c r="CJ63" s="43">
        <f t="shared" ca="1" si="73"/>
        <v>0.62615133273279422</v>
      </c>
      <c r="CK63" s="43">
        <f t="shared" ca="1" si="1"/>
        <v>0.18266600104616459</v>
      </c>
      <c r="CL63" s="3">
        <f t="shared" ca="1" si="2"/>
        <v>100.82666001046165</v>
      </c>
      <c r="CM63" s="44">
        <f t="shared" ca="1" si="3"/>
        <v>0.16533200209232915</v>
      </c>
      <c r="CO63" s="40">
        <v>46</v>
      </c>
      <c r="CP63" s="45">
        <v>106.4139121045549</v>
      </c>
      <c r="CQ63" s="7">
        <v>-8.8552642886160077E-3</v>
      </c>
      <c r="CR63" s="43">
        <v>-0.95074239081242073</v>
      </c>
      <c r="CS63" s="43">
        <v>0.12472458787787685</v>
      </c>
      <c r="CT63" s="3">
        <v>100.24724587877877</v>
      </c>
      <c r="CU63" s="44">
        <v>4.9449175755753687E-2</v>
      </c>
      <c r="CV63" s="44"/>
      <c r="CW63" s="40">
        <v>46</v>
      </c>
      <c r="CX63" s="45">
        <v>26.161633065448608</v>
      </c>
      <c r="CY63" s="7">
        <v>6.9928700436649019E-2</v>
      </c>
      <c r="CZ63" s="43">
        <v>1.7098793600177957</v>
      </c>
      <c r="DA63" s="43">
        <v>9.2583885413702188E-2</v>
      </c>
      <c r="DB63" s="3">
        <v>99.925838854137027</v>
      </c>
      <c r="DC63" s="44">
        <v>-3.7080572931489079E-2</v>
      </c>
      <c r="DD63" s="44"/>
    </row>
    <row r="64" spans="2:108" ht="15.9" customHeight="1" x14ac:dyDescent="0.65">
      <c r="B64" s="3">
        <v>47</v>
      </c>
      <c r="C64" s="45">
        <f t="shared" si="38"/>
        <v>48</v>
      </c>
      <c r="D64" s="119">
        <f t="shared" si="4"/>
        <v>2.1276595744680851E-2</v>
      </c>
      <c r="E64" s="120">
        <f t="shared" si="74"/>
        <v>1</v>
      </c>
      <c r="F64" s="107"/>
      <c r="G64" s="107"/>
      <c r="H64" s="3">
        <f t="shared" si="39"/>
        <v>47</v>
      </c>
      <c r="I64" s="124">
        <f t="shared" si="6"/>
        <v>9.9059710923258191</v>
      </c>
      <c r="J64" s="119">
        <f t="shared" si="40"/>
        <v>4.999999999999994E-2</v>
      </c>
      <c r="K64" s="43">
        <f t="shared" si="75"/>
        <v>0.47171290915837238</v>
      </c>
      <c r="L64" s="107"/>
      <c r="M64" s="109">
        <f t="shared" si="8"/>
        <v>47</v>
      </c>
      <c r="N64" s="45">
        <f t="shared" si="9"/>
        <v>9.1297286307326697</v>
      </c>
      <c r="O64" s="7">
        <f t="shared" si="10"/>
        <v>4.5634358916729345E-2</v>
      </c>
      <c r="P64" s="43">
        <f t="shared" si="11"/>
        <v>0.39844646419119129</v>
      </c>
      <c r="Q64" s="107"/>
      <c r="R64" s="109">
        <f t="shared" si="12"/>
        <v>47</v>
      </c>
      <c r="S64" s="109"/>
      <c r="T64" s="41"/>
      <c r="U64" s="41"/>
      <c r="V64" s="43">
        <f t="shared" si="13"/>
        <v>48.620905515040512</v>
      </c>
      <c r="W64" s="7">
        <f t="shared" si="14"/>
        <v>5.3864162731345103E-2</v>
      </c>
      <c r="X64" s="43"/>
      <c r="Y64" s="7"/>
      <c r="Z64" s="121">
        <f t="shared" si="15"/>
        <v>2.485068246385683</v>
      </c>
      <c r="AA64" s="121"/>
      <c r="AB64" s="107"/>
      <c r="AC64" s="3">
        <f t="shared" si="41"/>
        <v>47</v>
      </c>
      <c r="AD64" s="45">
        <f t="shared" si="16"/>
        <v>9.5024785939208805</v>
      </c>
      <c r="AE64" s="7">
        <f t="shared" si="17"/>
        <v>4.77326088465495E-2</v>
      </c>
      <c r="AF64" s="43">
        <f t="shared" si="76"/>
        <v>0.43291398011910737</v>
      </c>
      <c r="AG64" s="107"/>
      <c r="AH64" s="3">
        <f t="shared" si="42"/>
        <v>47</v>
      </c>
      <c r="AI64" s="122">
        <f t="shared" si="43"/>
        <v>3.0503987253516889</v>
      </c>
      <c r="AJ64" s="123">
        <f t="shared" si="19"/>
        <v>3.3840980575753896E-2</v>
      </c>
      <c r="AK64" s="114">
        <f t="shared" si="44"/>
        <v>9.9849479709579761E-2</v>
      </c>
      <c r="AL64" s="115">
        <f t="shared" si="45"/>
        <v>9.1297286307326697</v>
      </c>
      <c r="AM64" s="123">
        <f t="shared" si="70"/>
        <v>4.5634358916729345E-2</v>
      </c>
      <c r="AN64" s="116">
        <f t="shared" si="20"/>
        <v>0.39844646419119129</v>
      </c>
      <c r="AO64" s="122">
        <f t="shared" si="46"/>
        <v>9.1297286307326697</v>
      </c>
      <c r="AP64" s="123">
        <f t="shared" si="47"/>
        <v>4.5634358916729345E-2</v>
      </c>
      <c r="AQ64" s="116">
        <f t="shared" si="48"/>
        <v>0.39844646419119129</v>
      </c>
      <c r="AS64" s="3">
        <f t="shared" si="49"/>
        <v>47</v>
      </c>
      <c r="AT64" s="122">
        <f t="shared" si="50"/>
        <v>8.4635986696607741</v>
      </c>
      <c r="AU64" s="123">
        <f t="shared" si="21"/>
        <v>4.1876582300203684E-2</v>
      </c>
      <c r="AV64" s="114">
        <f t="shared" si="51"/>
        <v>0.34018096986445195</v>
      </c>
      <c r="AW64" s="115">
        <f t="shared" si="22"/>
        <v>50</v>
      </c>
      <c r="AX64" s="123">
        <f t="shared" si="71"/>
        <v>0</v>
      </c>
      <c r="AY64" s="116">
        <f t="shared" si="23"/>
        <v>1.25</v>
      </c>
      <c r="AZ64" s="122">
        <f t="shared" si="52"/>
        <v>9.1297286307326697</v>
      </c>
      <c r="BA64" s="123">
        <f t="shared" si="53"/>
        <v>4.5634358916729345E-2</v>
      </c>
      <c r="BB64" s="116">
        <f t="shared" si="54"/>
        <v>0.39844646419119129</v>
      </c>
      <c r="BC64" s="107"/>
      <c r="BD64" s="3">
        <f t="shared" si="55"/>
        <v>47</v>
      </c>
      <c r="BE64" s="45">
        <f t="shared" si="56"/>
        <v>9.0525501567496782</v>
      </c>
      <c r="BF64" s="7">
        <f t="shared" si="57"/>
        <v>4.5060104657360142E-2</v>
      </c>
      <c r="BG64" s="43">
        <f t="shared" si="58"/>
        <v>0.39032095442288661</v>
      </c>
      <c r="BH64" s="45">
        <f t="shared" si="59"/>
        <v>87.676242121536163</v>
      </c>
      <c r="BI64" s="7">
        <f t="shared" si="60"/>
        <v>-1.6609142765175052E-3</v>
      </c>
      <c r="BJ64" s="43">
        <f t="shared" si="61"/>
        <v>-0.14586499149789456</v>
      </c>
      <c r="BK64" s="117">
        <f t="shared" si="0"/>
        <v>86.288690799197909</v>
      </c>
      <c r="BL64" s="107"/>
      <c r="BM64" s="118">
        <f t="shared" si="62"/>
        <v>47</v>
      </c>
      <c r="BN64" s="45">
        <f t="shared" si="63"/>
        <v>89.722604228799497</v>
      </c>
      <c r="BO64" s="7">
        <f t="shared" si="64"/>
        <v>3.3883408336335652E-4</v>
      </c>
      <c r="BP64" s="45">
        <f t="shared" si="65"/>
        <v>3.0390778929123591E-2</v>
      </c>
      <c r="BQ64" s="107"/>
      <c r="BR64" s="107"/>
      <c r="BS64" s="40">
        <f t="shared" si="26"/>
        <v>47</v>
      </c>
      <c r="BT64" s="124">
        <f t="shared" ca="1" si="27"/>
        <v>3.6094403476443726</v>
      </c>
      <c r="BU64" s="7">
        <f t="shared" ca="1" si="66"/>
        <v>-4.8972472618560713E-2</v>
      </c>
      <c r="BV64" s="43">
        <f t="shared" ca="1" si="28"/>
        <v>-0.18586551230545617</v>
      </c>
      <c r="BW64" s="44">
        <f t="shared" ca="1" si="29"/>
        <v>-0.49486236309280374</v>
      </c>
      <c r="BX64" s="107"/>
      <c r="BY64" s="107"/>
      <c r="BZ64" s="40">
        <f t="shared" si="31"/>
        <v>47</v>
      </c>
      <c r="CA64" s="124">
        <f t="shared" ca="1" si="32"/>
        <v>0.1622451537706488</v>
      </c>
      <c r="CB64" s="7">
        <f t="shared" ca="1" si="67"/>
        <v>-0.1974311815464018</v>
      </c>
      <c r="CC64" s="43">
        <f t="shared" ca="1" si="33"/>
        <v>-3.9912156655720912E-2</v>
      </c>
      <c r="CD64" s="44">
        <f t="shared" ca="1" si="34"/>
        <v>-0.49486236309280374</v>
      </c>
      <c r="CE64" s="107"/>
      <c r="CF64" s="107"/>
      <c r="CG64" s="40">
        <f t="shared" si="36"/>
        <v>47</v>
      </c>
      <c r="CH64" s="45">
        <f t="shared" ca="1" si="37"/>
        <v>3.589464490669827</v>
      </c>
      <c r="CI64" s="7">
        <f t="shared" ca="1" si="68"/>
        <v>-0.14111340647252768</v>
      </c>
      <c r="CJ64" s="43">
        <f t="shared" ca="1" si="73"/>
        <v>-0.58974207480675278</v>
      </c>
      <c r="CK64" s="43">
        <f t="shared" ca="1" si="1"/>
        <v>-0.14743118154640186</v>
      </c>
      <c r="CL64" s="3">
        <f t="shared" ca="1" si="2"/>
        <v>97.52568818453598</v>
      </c>
      <c r="CM64" s="44">
        <f t="shared" ca="1" si="3"/>
        <v>-0.49486236309280374</v>
      </c>
      <c r="CO64" s="40">
        <v>47</v>
      </c>
      <c r="CP64" s="45">
        <v>105.49690564602233</v>
      </c>
      <c r="CQ64" s="7">
        <v>-8.6173550092922286E-3</v>
      </c>
      <c r="CR64" s="43">
        <v>-0.91700645853256657</v>
      </c>
      <c r="CS64" s="43">
        <v>0.14519116326460316</v>
      </c>
      <c r="CT64" s="3">
        <v>100.45191163264603</v>
      </c>
      <c r="CU64" s="44">
        <v>9.0382326529206303E-2</v>
      </c>
      <c r="CV64" s="44"/>
      <c r="CW64" s="40">
        <v>47</v>
      </c>
      <c r="CX64" s="45">
        <v>29.039083052048188</v>
      </c>
      <c r="CY64" s="7">
        <v>0.10998739946398059</v>
      </c>
      <c r="CZ64" s="43">
        <v>2.8774499865995797</v>
      </c>
      <c r="DA64" s="43">
        <v>0.14870162953661273</v>
      </c>
      <c r="DB64" s="3">
        <v>100.48701629536613</v>
      </c>
      <c r="DC64" s="44">
        <v>0.24350814768306359</v>
      </c>
      <c r="DD64" s="44"/>
    </row>
    <row r="65" spans="2:108" ht="15.9" customHeight="1" x14ac:dyDescent="0.65">
      <c r="B65" s="3">
        <v>48</v>
      </c>
      <c r="C65" s="45">
        <f t="shared" si="38"/>
        <v>49</v>
      </c>
      <c r="D65" s="119">
        <f t="shared" si="4"/>
        <v>2.0833333333333332E-2</v>
      </c>
      <c r="E65" s="120">
        <f t="shared" si="74"/>
        <v>1</v>
      </c>
      <c r="F65" s="107"/>
      <c r="G65" s="107"/>
      <c r="H65" s="3">
        <f t="shared" si="39"/>
        <v>48</v>
      </c>
      <c r="I65" s="124">
        <f t="shared" si="6"/>
        <v>10.40126964694211</v>
      </c>
      <c r="J65" s="119">
        <f t="shared" si="40"/>
        <v>4.9999999999999975E-2</v>
      </c>
      <c r="K65" s="43">
        <f t="shared" si="75"/>
        <v>0.49529855461629096</v>
      </c>
      <c r="L65" s="107"/>
      <c r="M65" s="109">
        <f t="shared" si="8"/>
        <v>48</v>
      </c>
      <c r="N65" s="45">
        <f t="shared" si="9"/>
        <v>9.5445390898338935</v>
      </c>
      <c r="O65" s="7">
        <f t="shared" si="10"/>
        <v>4.5435135684633692E-2</v>
      </c>
      <c r="P65" s="43">
        <f t="shared" si="11"/>
        <v>0.41481045910122355</v>
      </c>
      <c r="Q65" s="107"/>
      <c r="R65" s="109">
        <f t="shared" si="12"/>
        <v>48</v>
      </c>
      <c r="S65" s="109"/>
      <c r="T65" s="41"/>
      <c r="U65" s="41"/>
      <c r="V65" s="43">
        <f t="shared" si="13"/>
        <v>51.119003613442068</v>
      </c>
      <c r="W65" s="7">
        <f t="shared" si="14"/>
        <v>5.1379094484959524E-2</v>
      </c>
      <c r="X65" s="43"/>
      <c r="Y65" s="7"/>
      <c r="Z65" s="121">
        <f t="shared" si="15"/>
        <v>2.4980980984015546</v>
      </c>
      <c r="AA65" s="121"/>
      <c r="AB65" s="107"/>
      <c r="AC65" s="3">
        <f t="shared" si="41"/>
        <v>48</v>
      </c>
      <c r="AD65" s="45">
        <f t="shared" si="16"/>
        <v>9.9550282487599429</v>
      </c>
      <c r="AE65" s="7">
        <f t="shared" si="17"/>
        <v>4.7624380351519731E-2</v>
      </c>
      <c r="AF65" s="43">
        <f t="shared" si="76"/>
        <v>0.4525496548390629</v>
      </c>
      <c r="AG65" s="107"/>
      <c r="AH65" s="3">
        <f t="shared" si="42"/>
        <v>48</v>
      </c>
      <c r="AI65" s="122">
        <f t="shared" si="43"/>
        <v>3.1541738647461686</v>
      </c>
      <c r="AJ65" s="123">
        <f t="shared" si="19"/>
        <v>3.4020188420618741E-2</v>
      </c>
      <c r="AK65" s="114">
        <f t="shared" si="44"/>
        <v>0.10377513939447978</v>
      </c>
      <c r="AL65" s="115">
        <f t="shared" si="45"/>
        <v>9.5445390898338935</v>
      </c>
      <c r="AM65" s="123">
        <f t="shared" si="70"/>
        <v>4.5435135684633692E-2</v>
      </c>
      <c r="AN65" s="116">
        <f t="shared" si="20"/>
        <v>0.41481045910122355</v>
      </c>
      <c r="AO65" s="122">
        <f t="shared" si="46"/>
        <v>9.5445390898338935</v>
      </c>
      <c r="AP65" s="123">
        <f t="shared" si="47"/>
        <v>4.5435135684633692E-2</v>
      </c>
      <c r="AQ65" s="116">
        <f t="shared" si="48"/>
        <v>0.41481045910122355</v>
      </c>
      <c r="AS65" s="3">
        <f t="shared" si="49"/>
        <v>48</v>
      </c>
      <c r="AT65" s="122">
        <f t="shared" si="50"/>
        <v>8.8151461007027301</v>
      </c>
      <c r="AU65" s="123">
        <f t="shared" si="21"/>
        <v>4.1536401330339333E-2</v>
      </c>
      <c r="AV65" s="114">
        <f t="shared" si="51"/>
        <v>0.35154743104195507</v>
      </c>
      <c r="AW65" s="115">
        <f t="shared" si="22"/>
        <v>50</v>
      </c>
      <c r="AX65" s="123">
        <f t="shared" si="71"/>
        <v>0</v>
      </c>
      <c r="AY65" s="116">
        <f t="shared" si="23"/>
        <v>1.25</v>
      </c>
      <c r="AZ65" s="122">
        <f t="shared" si="52"/>
        <v>9.5445390898338935</v>
      </c>
      <c r="BA65" s="123">
        <f t="shared" si="53"/>
        <v>4.5435135684633692E-2</v>
      </c>
      <c r="BB65" s="116">
        <f t="shared" si="54"/>
        <v>0.41481045910122355</v>
      </c>
      <c r="BC65" s="107"/>
      <c r="BD65" s="3">
        <f t="shared" si="55"/>
        <v>48</v>
      </c>
      <c r="BE65" s="45">
        <f t="shared" si="56"/>
        <v>9.4583669246873523</v>
      </c>
      <c r="BF65" s="7">
        <f t="shared" si="57"/>
        <v>4.4828999664265075E-2</v>
      </c>
      <c r="BG65" s="43">
        <f t="shared" si="58"/>
        <v>0.40581676793767435</v>
      </c>
      <c r="BH65" s="45">
        <f t="shared" si="59"/>
        <v>87.53190455423875</v>
      </c>
      <c r="BI65" s="7">
        <f t="shared" si="60"/>
        <v>-1.6462563153349238E-3</v>
      </c>
      <c r="BJ65" s="43">
        <f t="shared" si="61"/>
        <v>-0.14433756729740646</v>
      </c>
      <c r="BK65" s="117">
        <f t="shared" si="0"/>
        <v>86.143593539448986</v>
      </c>
      <c r="BL65" s="107"/>
      <c r="BM65" s="118">
        <f t="shared" si="62"/>
        <v>48</v>
      </c>
      <c r="BN65" s="45">
        <f t="shared" si="63"/>
        <v>89.748252547311807</v>
      </c>
      <c r="BO65" s="7">
        <f t="shared" si="64"/>
        <v>2.8586239479746963E-4</v>
      </c>
      <c r="BP65" s="45">
        <f t="shared" si="65"/>
        <v>2.5648318512304733E-2</v>
      </c>
      <c r="BQ65" s="107"/>
      <c r="BR65" s="107"/>
      <c r="BS65" s="40">
        <f t="shared" si="26"/>
        <v>48</v>
      </c>
      <c r="BT65" s="124">
        <f t="shared" ca="1" si="27"/>
        <v>3.5985533307610535</v>
      </c>
      <c r="BU65" s="7">
        <f t="shared" ca="1" si="66"/>
        <v>-3.0162617565973201E-3</v>
      </c>
      <c r="BV65" s="43">
        <f t="shared" ca="1" si="28"/>
        <v>-1.0887016883319028E-2</v>
      </c>
      <c r="BW65" s="44">
        <f t="shared" ca="1" si="29"/>
        <v>-0.26508130878298658</v>
      </c>
      <c r="BX65" s="107"/>
      <c r="BY65" s="107"/>
      <c r="BZ65" s="40">
        <f t="shared" si="31"/>
        <v>48</v>
      </c>
      <c r="CA65" s="124">
        <f t="shared" ca="1" si="32"/>
        <v>0.14885333260657099</v>
      </c>
      <c r="CB65" s="7">
        <f t="shared" ca="1" si="67"/>
        <v>-8.2540654391493273E-2</v>
      </c>
      <c r="CC65" s="43">
        <f t="shared" ca="1" si="33"/>
        <v>-1.3391821164077805E-2</v>
      </c>
      <c r="CD65" s="44">
        <f t="shared" ca="1" si="34"/>
        <v>-0.26508130878298658</v>
      </c>
      <c r="CE65" s="107"/>
      <c r="CF65" s="107"/>
      <c r="CG65" s="40">
        <f t="shared" si="36"/>
        <v>48</v>
      </c>
      <c r="CH65" s="45">
        <f t="shared" ca="1" si="37"/>
        <v>3.4769099039110221</v>
      </c>
      <c r="CI65" s="7">
        <f t="shared" ca="1" si="68"/>
        <v>-3.1356929996485691E-2</v>
      </c>
      <c r="CJ65" s="43">
        <f t="shared" ca="1" si="73"/>
        <v>-0.11255458675880493</v>
      </c>
      <c r="CK65" s="43">
        <f t="shared" ca="1" si="1"/>
        <v>-3.2540654391493284E-2</v>
      </c>
      <c r="CL65" s="3">
        <f t="shared" ca="1" si="2"/>
        <v>98.674593456085063</v>
      </c>
      <c r="CM65" s="44">
        <f t="shared" ca="1" si="3"/>
        <v>-0.26508130878298658</v>
      </c>
      <c r="CO65" s="40">
        <v>48</v>
      </c>
      <c r="CP65" s="45">
        <v>104.58866545675772</v>
      </c>
      <c r="CQ65" s="7">
        <v>-8.609164256552275E-3</v>
      </c>
      <c r="CR65" s="43">
        <v>-0.90824018926460059</v>
      </c>
      <c r="CS65" s="43">
        <v>0.18819413116771933</v>
      </c>
      <c r="CT65" s="3">
        <v>100.8819413116772</v>
      </c>
      <c r="CU65" s="44">
        <v>0.17638826233543864</v>
      </c>
      <c r="CV65" s="44"/>
      <c r="CW65" s="40">
        <v>48</v>
      </c>
      <c r="CX65" s="45">
        <v>32.260542068848963</v>
      </c>
      <c r="CY65" s="7">
        <v>0.11093528714480394</v>
      </c>
      <c r="CZ65" s="43">
        <v>3.221459016800778</v>
      </c>
      <c r="DA65" s="43">
        <v>0.15597762208411936</v>
      </c>
      <c r="DB65" s="3">
        <v>100.5597762208412</v>
      </c>
      <c r="DC65" s="44">
        <v>0.2798881104205968</v>
      </c>
      <c r="DD65" s="44"/>
    </row>
    <row r="66" spans="2:108" ht="15.9" customHeight="1" x14ac:dyDescent="0.65">
      <c r="B66" s="3">
        <v>49</v>
      </c>
      <c r="C66" s="45">
        <f t="shared" si="38"/>
        <v>50</v>
      </c>
      <c r="D66" s="119">
        <f t="shared" si="4"/>
        <v>2.0408163265306121E-2</v>
      </c>
      <c r="E66" s="120">
        <f t="shared" si="74"/>
        <v>1</v>
      </c>
      <c r="F66" s="107"/>
      <c r="G66" s="107"/>
      <c r="H66" s="3">
        <f t="shared" si="39"/>
        <v>49</v>
      </c>
      <c r="I66" s="124">
        <f t="shared" si="6"/>
        <v>10.921333129289215</v>
      </c>
      <c r="J66" s="119">
        <f t="shared" si="40"/>
        <v>4.999999999999994E-2</v>
      </c>
      <c r="K66" s="43">
        <f t="shared" si="75"/>
        <v>0.52006348234710553</v>
      </c>
      <c r="L66" s="107"/>
      <c r="M66" s="109">
        <f t="shared" si="8"/>
        <v>49</v>
      </c>
      <c r="N66" s="45">
        <f t="shared" si="9"/>
        <v>9.9762169311069044</v>
      </c>
      <c r="O66" s="7">
        <f t="shared" si="10"/>
        <v>4.5227730455083034E-2</v>
      </c>
      <c r="P66" s="43">
        <f t="shared" si="11"/>
        <v>0.43167784127301112</v>
      </c>
      <c r="Q66" s="107"/>
      <c r="R66" s="109">
        <f t="shared" si="12"/>
        <v>49</v>
      </c>
      <c r="S66" s="109"/>
      <c r="T66" s="41"/>
      <c r="U66" s="41"/>
      <c r="V66" s="43">
        <f t="shared" si="13"/>
        <v>53.617751444355171</v>
      </c>
      <c r="W66" s="7">
        <f t="shared" si="14"/>
        <v>4.8880996386557928E-2</v>
      </c>
      <c r="X66" s="43"/>
      <c r="Y66" s="7"/>
      <c r="Z66" s="121">
        <f t="shared" si="15"/>
        <v>2.4987478309131035</v>
      </c>
      <c r="AA66" s="121"/>
      <c r="AB66" s="107"/>
      <c r="AC66" s="3">
        <f t="shared" si="41"/>
        <v>49</v>
      </c>
      <c r="AD66" s="45">
        <f t="shared" si="16"/>
        <v>10.428004014339537</v>
      </c>
      <c r="AE66" s="7">
        <f t="shared" si="17"/>
        <v>4.7511242937809943E-2</v>
      </c>
      <c r="AF66" s="43">
        <f t="shared" si="76"/>
        <v>0.47297576557959503</v>
      </c>
      <c r="AG66" s="107"/>
      <c r="AH66" s="3">
        <f t="shared" si="42"/>
        <v>49</v>
      </c>
      <c r="AI66" s="122">
        <f t="shared" si="43"/>
        <v>3.2620199054481942</v>
      </c>
      <c r="AJ66" s="123">
        <f t="shared" si="19"/>
        <v>3.4191533290985697E-2</v>
      </c>
      <c r="AK66" s="114">
        <f t="shared" si="44"/>
        <v>0.10784604070202561</v>
      </c>
      <c r="AL66" s="115">
        <f t="shared" si="45"/>
        <v>9.9762169311069044</v>
      </c>
      <c r="AM66" s="123">
        <f t="shared" si="70"/>
        <v>4.5227730455083034E-2</v>
      </c>
      <c r="AN66" s="116">
        <f t="shared" si="20"/>
        <v>0.43167784127301112</v>
      </c>
      <c r="AO66" s="122">
        <f t="shared" si="46"/>
        <v>9.9762169311069044</v>
      </c>
      <c r="AP66" s="123">
        <f t="shared" si="47"/>
        <v>4.5227730455083034E-2</v>
      </c>
      <c r="AQ66" s="116">
        <f t="shared" si="48"/>
        <v>0.43167784127301112</v>
      </c>
      <c r="AS66" s="3">
        <f t="shared" si="49"/>
        <v>49</v>
      </c>
      <c r="AT66" s="122">
        <f t="shared" si="50"/>
        <v>9.1781966049611317</v>
      </c>
      <c r="AU66" s="123">
        <f t="shared" si="21"/>
        <v>4.1184853899297227E-2</v>
      </c>
      <c r="AV66" s="114">
        <f t="shared" si="51"/>
        <v>0.36305050425840196</v>
      </c>
      <c r="AW66" s="115">
        <f t="shared" si="22"/>
        <v>50</v>
      </c>
      <c r="AX66" s="123">
        <f t="shared" si="71"/>
        <v>0</v>
      </c>
      <c r="AY66" s="116">
        <f t="shared" si="23"/>
        <v>1.25</v>
      </c>
      <c r="AZ66" s="122">
        <f t="shared" si="52"/>
        <v>9.9762169311069044</v>
      </c>
      <c r="BA66" s="123">
        <f t="shared" si="53"/>
        <v>4.5227730455083034E-2</v>
      </c>
      <c r="BB66" s="116">
        <f t="shared" si="54"/>
        <v>0.43167784127301112</v>
      </c>
      <c r="BC66" s="107"/>
      <c r="BD66" s="3">
        <f t="shared" si="55"/>
        <v>49</v>
      </c>
      <c r="BE66" s="45">
        <f t="shared" si="56"/>
        <v>9.8800999636480942</v>
      </c>
      <c r="BF66" s="7">
        <f t="shared" si="57"/>
        <v>4.4588356776471993E-2</v>
      </c>
      <c r="BG66" s="43">
        <f t="shared" si="58"/>
        <v>0.42173303896074227</v>
      </c>
      <c r="BH66" s="45">
        <f t="shared" si="59"/>
        <v>87.389047411381611</v>
      </c>
      <c r="BI66" s="7">
        <f t="shared" si="60"/>
        <v>-1.6320579745710663E-3</v>
      </c>
      <c r="BJ66" s="43">
        <f t="shared" si="61"/>
        <v>-0.14285714285714285</v>
      </c>
      <c r="BK66" s="117">
        <f t="shared" si="0"/>
        <v>86</v>
      </c>
      <c r="BL66" s="107"/>
      <c r="BM66" s="118">
        <f t="shared" si="62"/>
        <v>49</v>
      </c>
      <c r="BN66" s="45">
        <f t="shared" si="63"/>
        <v>89.769897316902913</v>
      </c>
      <c r="BO66" s="7">
        <f t="shared" si="64"/>
        <v>2.411720448784832E-4</v>
      </c>
      <c r="BP66" s="45">
        <f t="shared" si="65"/>
        <v>2.1644769591112518E-2</v>
      </c>
      <c r="BQ66" s="107"/>
      <c r="BR66" s="107"/>
      <c r="BS66" s="40">
        <f t="shared" si="26"/>
        <v>49</v>
      </c>
      <c r="BT66" s="124">
        <f t="shared" ca="1" si="27"/>
        <v>3.5557581666219336</v>
      </c>
      <c r="BU66" s="7">
        <f t="shared" ca="1" si="66"/>
        <v>-1.1892324555342714E-2</v>
      </c>
      <c r="BV66" s="43">
        <f t="shared" ca="1" si="28"/>
        <v>-4.2795164139120073E-2</v>
      </c>
      <c r="BW66" s="44">
        <f t="shared" ca="1" si="29"/>
        <v>-0.30946162277671369</v>
      </c>
      <c r="BX66" s="107"/>
      <c r="BY66" s="107"/>
      <c r="BZ66" s="40">
        <f t="shared" si="31"/>
        <v>49</v>
      </c>
      <c r="CA66" s="124">
        <f t="shared" ca="1" si="32"/>
        <v>0.13326380230482385</v>
      </c>
      <c r="CB66" s="7">
        <f t="shared" ca="1" si="67"/>
        <v>-0.10473081138835692</v>
      </c>
      <c r="CC66" s="43">
        <f t="shared" ca="1" si="33"/>
        <v>-1.5589530301747135E-2</v>
      </c>
      <c r="CD66" s="44">
        <f t="shared" ca="1" si="34"/>
        <v>-0.30946162277671369</v>
      </c>
      <c r="CE66" s="107"/>
      <c r="CF66" s="107"/>
      <c r="CG66" s="40">
        <f t="shared" si="36"/>
        <v>49</v>
      </c>
      <c r="CH66" s="45">
        <f t="shared" ca="1" si="37"/>
        <v>3.2933361425079095</v>
      </c>
      <c r="CI66" s="7">
        <f t="shared" ca="1" si="68"/>
        <v>-5.279796327095463E-2</v>
      </c>
      <c r="CJ66" s="43">
        <f t="shared" ca="1" si="73"/>
        <v>-0.18357376140311241</v>
      </c>
      <c r="CK66" s="43">
        <f t="shared" ca="1" si="1"/>
        <v>-5.4730811388356837E-2</v>
      </c>
      <c r="CL66" s="3">
        <f t="shared" ca="1" si="2"/>
        <v>98.452691886116426</v>
      </c>
      <c r="CM66" s="44">
        <f t="shared" ca="1" si="3"/>
        <v>-0.30946162277671369</v>
      </c>
      <c r="CO66" s="40">
        <v>49</v>
      </c>
      <c r="CP66" s="45">
        <v>106.70683062171616</v>
      </c>
      <c r="CQ66" s="7">
        <v>2.0252339540886465E-2</v>
      </c>
      <c r="CR66" s="43">
        <v>2.1181651649584436</v>
      </c>
      <c r="CS66" s="43">
        <v>-0.24367862079152083</v>
      </c>
      <c r="CT66" s="3">
        <v>96.563213792084795</v>
      </c>
      <c r="CU66" s="44">
        <v>-0.68735724158304168</v>
      </c>
      <c r="CV66" s="44"/>
      <c r="CW66" s="40">
        <v>49</v>
      </c>
      <c r="CX66" s="45">
        <v>36.419892730066515</v>
      </c>
      <c r="CY66" s="7">
        <v>0.12892996814315325</v>
      </c>
      <c r="CZ66" s="43">
        <v>4.1593506612175508</v>
      </c>
      <c r="DA66" s="43">
        <v>0.18953118635455229</v>
      </c>
      <c r="DB66" s="3">
        <v>100.89531186354553</v>
      </c>
      <c r="DC66" s="44">
        <v>0.44765593177276142</v>
      </c>
      <c r="DD66" s="44"/>
    </row>
    <row r="67" spans="2:108" ht="15.9" customHeight="1" x14ac:dyDescent="0.65">
      <c r="B67" s="3">
        <v>50</v>
      </c>
      <c r="C67" s="45">
        <f t="shared" si="38"/>
        <v>51</v>
      </c>
      <c r="D67" s="119">
        <f t="shared" si="4"/>
        <v>0.02</v>
      </c>
      <c r="E67" s="120">
        <f t="shared" si="74"/>
        <v>1</v>
      </c>
      <c r="F67" s="107"/>
      <c r="G67" s="107"/>
      <c r="H67" s="3">
        <f t="shared" si="39"/>
        <v>50</v>
      </c>
      <c r="I67" s="124">
        <f t="shared" si="6"/>
        <v>11.467399785753676</v>
      </c>
      <c r="J67" s="119">
        <f t="shared" si="40"/>
        <v>5.0000000000000037E-2</v>
      </c>
      <c r="K67" s="43">
        <f t="shared" si="75"/>
        <v>0.54606665646446073</v>
      </c>
      <c r="L67" s="107"/>
      <c r="M67" s="109">
        <f t="shared" si="8"/>
        <v>50</v>
      </c>
      <c r="N67" s="45">
        <f t="shared" si="9"/>
        <v>10.425265325533998</v>
      </c>
      <c r="O67" s="7">
        <f t="shared" si="10"/>
        <v>4.5011891534446541E-2</v>
      </c>
      <c r="P67" s="43">
        <f t="shared" si="11"/>
        <v>0.44904839442709321</v>
      </c>
      <c r="Q67" s="107"/>
      <c r="R67" s="109">
        <f t="shared" si="12"/>
        <v>50</v>
      </c>
      <c r="S67" s="109"/>
      <c r="T67" s="41"/>
      <c r="U67" s="41"/>
      <c r="V67" s="43">
        <f t="shared" si="13"/>
        <v>56.104663318842036</v>
      </c>
      <c r="W67" s="7">
        <f t="shared" si="14"/>
        <v>4.6382248555644795E-2</v>
      </c>
      <c r="X67" s="43"/>
      <c r="Y67" s="7"/>
      <c r="Z67" s="121">
        <f t="shared" si="15"/>
        <v>2.4869118744868666</v>
      </c>
      <c r="AA67" s="121"/>
      <c r="AB67" s="107"/>
      <c r="AC67" s="3">
        <f t="shared" si="41"/>
        <v>50</v>
      </c>
      <c r="AD67" s="125">
        <f t="shared" si="16"/>
        <v>10.899975457000568</v>
      </c>
      <c r="AE67" s="126">
        <f t="shared" si="17"/>
        <v>4.5259998175300263E-2</v>
      </c>
      <c r="AF67" s="127">
        <f>$AD$4*AD66*(1-AD66/$AF$5)</f>
        <v>0.47197144266103075</v>
      </c>
      <c r="AG67" s="107"/>
      <c r="AH67" s="3">
        <f t="shared" si="42"/>
        <v>50</v>
      </c>
      <c r="AI67" s="122">
        <f t="shared" si="43"/>
        <v>3.3740873129351763</v>
      </c>
      <c r="AJ67" s="123">
        <f t="shared" si="19"/>
        <v>3.4355218770985477E-2</v>
      </c>
      <c r="AK67" s="114">
        <f t="shared" si="44"/>
        <v>0.11206740748698225</v>
      </c>
      <c r="AL67" s="115">
        <f t="shared" si="45"/>
        <v>10.425265325533998</v>
      </c>
      <c r="AM67" s="123">
        <f t="shared" si="70"/>
        <v>4.5011891534446541E-2</v>
      </c>
      <c r="AN67" s="116">
        <f t="shared" si="20"/>
        <v>0.44904839442709321</v>
      </c>
      <c r="AO67" s="122">
        <f t="shared" si="46"/>
        <v>10.425265325533998</v>
      </c>
      <c r="AP67" s="123">
        <f t="shared" si="47"/>
        <v>4.5011891534446541E-2</v>
      </c>
      <c r="AQ67" s="116">
        <f t="shared" si="48"/>
        <v>0.44904839442709321</v>
      </c>
      <c r="AS67" s="3">
        <f t="shared" si="49"/>
        <v>50</v>
      </c>
      <c r="AT67" s="122">
        <f t="shared" si="50"/>
        <v>9.5528671422898679</v>
      </c>
      <c r="AU67" s="123">
        <f t="shared" si="21"/>
        <v>4.0821803395038832E-2</v>
      </c>
      <c r="AV67" s="114">
        <f t="shared" si="51"/>
        <v>0.37467053732873656</v>
      </c>
      <c r="AW67" s="115">
        <f t="shared" si="22"/>
        <v>50</v>
      </c>
      <c r="AX67" s="123">
        <f t="shared" si="71"/>
        <v>0</v>
      </c>
      <c r="AY67" s="116">
        <f t="shared" si="23"/>
        <v>1.25</v>
      </c>
      <c r="AZ67" s="122">
        <f t="shared" si="52"/>
        <v>10.425265325533998</v>
      </c>
      <c r="BA67" s="123">
        <f t="shared" si="53"/>
        <v>4.5011891534446541E-2</v>
      </c>
      <c r="BB67" s="116">
        <f t="shared" si="54"/>
        <v>0.44904839442709321</v>
      </c>
      <c r="BC67" s="107"/>
      <c r="BD67" s="3">
        <f t="shared" si="55"/>
        <v>50</v>
      </c>
      <c r="BE67" s="45">
        <f t="shared" si="56"/>
        <v>10.318162823513761</v>
      </c>
      <c r="BF67" s="7">
        <f t="shared" si="57"/>
        <v>4.4337897539238891E-2</v>
      </c>
      <c r="BG67" s="43">
        <f t="shared" si="58"/>
        <v>0.43806285986566629</v>
      </c>
      <c r="BH67" s="45">
        <f t="shared" si="59"/>
        <v>87.247626055144295</v>
      </c>
      <c r="BI67" s="7">
        <f t="shared" si="60"/>
        <v>-1.6182961186380607E-3</v>
      </c>
      <c r="BJ67" s="43">
        <f t="shared" si="61"/>
        <v>-0.1414213562373095</v>
      </c>
      <c r="BK67" s="117">
        <f t="shared" si="0"/>
        <v>85.857864376269049</v>
      </c>
      <c r="BL67" s="107"/>
      <c r="BM67" s="118">
        <f t="shared" si="62"/>
        <v>50</v>
      </c>
      <c r="BN67" s="45">
        <f t="shared" si="63"/>
        <v>89.788162651496236</v>
      </c>
      <c r="BO67" s="7">
        <f t="shared" si="64"/>
        <v>2.0346836901064425E-4</v>
      </c>
      <c r="BP67" s="45">
        <f t="shared" si="65"/>
        <v>1.8265334593323239E-2</v>
      </c>
      <c r="BQ67" s="107"/>
      <c r="BR67" s="107"/>
      <c r="BS67" s="40">
        <f t="shared" si="26"/>
        <v>50</v>
      </c>
      <c r="BT67" s="124">
        <f t="shared" ca="1" si="27"/>
        <v>3.8602931844283392</v>
      </c>
      <c r="BU67" s="7">
        <f t="shared" ca="1" si="66"/>
        <v>8.5645593298523504E-2</v>
      </c>
      <c r="BV67" s="43">
        <f t="shared" ca="1" si="28"/>
        <v>0.30453501780640557</v>
      </c>
      <c r="BW67" s="44">
        <f t="shared" ca="1" si="29"/>
        <v>0.17822796649261732</v>
      </c>
      <c r="BX67" s="107"/>
      <c r="BY67" s="107"/>
      <c r="BZ67" s="40">
        <f t="shared" si="31"/>
        <v>50</v>
      </c>
      <c r="CA67" s="124">
        <f t="shared" ca="1" si="32"/>
        <v>0.15180266066599651</v>
      </c>
      <c r="CB67" s="7">
        <f t="shared" ca="1" si="67"/>
        <v>0.13911398324630875</v>
      </c>
      <c r="CC67" s="43">
        <f t="shared" ca="1" si="33"/>
        <v>1.8538858361172653E-2</v>
      </c>
      <c r="CD67" s="44">
        <f t="shared" ca="1" si="34"/>
        <v>0.17822796649261732</v>
      </c>
      <c r="CE67" s="107"/>
      <c r="CF67" s="107"/>
      <c r="CG67" s="40">
        <f t="shared" si="36"/>
        <v>50</v>
      </c>
      <c r="CH67" s="45">
        <f t="shared" ca="1" si="37"/>
        <v>3.8958218078831597</v>
      </c>
      <c r="CI67" s="7">
        <f t="shared" ca="1" si="68"/>
        <v>0.18294083546432374</v>
      </c>
      <c r="CJ67" s="43">
        <f t="shared" ca="1" si="73"/>
        <v>0.60248566537525006</v>
      </c>
      <c r="CK67" s="43">
        <f t="shared" ca="1" si="1"/>
        <v>0.18911398324630868</v>
      </c>
      <c r="CL67" s="3">
        <f t="shared" ca="1" si="2"/>
        <v>100.89113983246308</v>
      </c>
      <c r="CM67" s="44">
        <f t="shared" ca="1" si="3"/>
        <v>0.17822796649261732</v>
      </c>
      <c r="CO67" s="40">
        <v>50</v>
      </c>
      <c r="CP67" s="45">
        <v>106.72269313807912</v>
      </c>
      <c r="CQ67" s="7">
        <v>1.4865511673935679E-4</v>
      </c>
      <c r="CR67" s="43">
        <v>1.5862516362951253E-2</v>
      </c>
      <c r="CS67" s="43">
        <v>-1.9045123023396088E-3</v>
      </c>
      <c r="CT67" s="3">
        <v>98.980954876976597</v>
      </c>
      <c r="CU67" s="44">
        <v>-0.20380902460467923</v>
      </c>
      <c r="CV67" s="44"/>
      <c r="CW67" s="40">
        <v>50</v>
      </c>
      <c r="CX67" s="45">
        <v>40.401863558866673</v>
      </c>
      <c r="CY67" s="7">
        <v>0.10933505099296556</v>
      </c>
      <c r="CZ67" s="43">
        <v>3.9819708288001605</v>
      </c>
      <c r="DA67" s="43">
        <v>0.17126998596592213</v>
      </c>
      <c r="DB67" s="3">
        <v>100.71269985965922</v>
      </c>
      <c r="DC67" s="44">
        <v>0.35634992982961056</v>
      </c>
      <c r="DD67" s="44"/>
    </row>
    <row r="68" spans="2:108" ht="15.9" customHeight="1" x14ac:dyDescent="0.65">
      <c r="B68" s="3">
        <v>51</v>
      </c>
      <c r="C68" s="45">
        <f t="shared" si="38"/>
        <v>52</v>
      </c>
      <c r="D68" s="119">
        <f t="shared" si="4"/>
        <v>1.9607843137254902E-2</v>
      </c>
      <c r="E68" s="120">
        <f t="shared" si="74"/>
        <v>1</v>
      </c>
      <c r="F68" s="107"/>
      <c r="G68" s="107"/>
      <c r="H68" s="3">
        <f t="shared" si="39"/>
        <v>51</v>
      </c>
      <c r="I68" s="124">
        <f t="shared" si="6"/>
        <v>12.04076977504136</v>
      </c>
      <c r="J68" s="119">
        <f t="shared" si="40"/>
        <v>5.0000000000000037E-2</v>
      </c>
      <c r="K68" s="43">
        <f t="shared" si="75"/>
        <v>0.57336998928768379</v>
      </c>
      <c r="L68" s="107"/>
      <c r="M68" s="109">
        <f t="shared" si="8"/>
        <v>51</v>
      </c>
      <c r="N68" s="45">
        <f t="shared" si="9"/>
        <v>10.892185513256807</v>
      </c>
      <c r="O68" s="7">
        <f t="shared" si="10"/>
        <v>4.4787367337233062E-2</v>
      </c>
      <c r="P68" s="43">
        <f t="shared" si="11"/>
        <v>0.46692018772280919</v>
      </c>
      <c r="Q68" s="107"/>
      <c r="R68" s="109">
        <f t="shared" si="12"/>
        <v>51</v>
      </c>
      <c r="S68" s="109"/>
      <c r="T68" s="41"/>
      <c r="U68" s="41"/>
      <c r="V68" s="43">
        <f t="shared" si="13"/>
        <v>58.567396404605617</v>
      </c>
      <c r="W68" s="7">
        <f t="shared" si="14"/>
        <v>4.3895336681157901E-2</v>
      </c>
      <c r="X68" s="43"/>
      <c r="Y68" s="7"/>
      <c r="Z68" s="121">
        <f t="shared" si="15"/>
        <v>2.4627330857635847</v>
      </c>
      <c r="AA68" s="121"/>
      <c r="AB68" s="107"/>
      <c r="AC68" s="3">
        <f t="shared" si="41"/>
        <v>51</v>
      </c>
      <c r="AD68" s="128">
        <f t="shared" si="16"/>
        <v>11.39096992759459</v>
      </c>
      <c r="AE68" s="123">
        <f t="shared" si="17"/>
        <v>4.5045465701363335E-2</v>
      </c>
      <c r="AF68" s="116">
        <f t="shared" ref="AF68:AF71" si="77">$AD$4*AD67*(1-AD67/$AF$5)</f>
        <v>0.49099447059402174</v>
      </c>
      <c r="AG68" s="107"/>
      <c r="AH68" s="3">
        <f t="shared" si="42"/>
        <v>51</v>
      </c>
      <c r="AI68" s="122">
        <f t="shared" si="43"/>
        <v>3.4905318948064283</v>
      </c>
      <c r="AJ68" s="123">
        <f t="shared" si="19"/>
        <v>3.4511431113486785E-2</v>
      </c>
      <c r="AK68" s="114">
        <f t="shared" si="44"/>
        <v>0.11644458187125224</v>
      </c>
      <c r="AL68" s="115">
        <f t="shared" si="45"/>
        <v>10.892185513256807</v>
      </c>
      <c r="AM68" s="123">
        <f t="shared" si="70"/>
        <v>4.4787367337233062E-2</v>
      </c>
      <c r="AN68" s="116">
        <f t="shared" si="20"/>
        <v>0.46692018772280919</v>
      </c>
      <c r="AO68" s="122">
        <f t="shared" si="46"/>
        <v>10.892185513256807</v>
      </c>
      <c r="AP68" s="123">
        <f t="shared" si="47"/>
        <v>4.4787367337233062E-2</v>
      </c>
      <c r="AQ68" s="116">
        <f t="shared" si="48"/>
        <v>0.46692018772280919</v>
      </c>
      <c r="AS68" s="3">
        <f t="shared" si="49"/>
        <v>51</v>
      </c>
      <c r="AT68" s="122">
        <f t="shared" si="50"/>
        <v>9.9848818640852404</v>
      </c>
      <c r="AU68" s="123">
        <f t="shared" si="21"/>
        <v>4.5223566428855042E-2</v>
      </c>
      <c r="AV68" s="114">
        <f t="shared" si="51"/>
        <v>0.4320147217953727</v>
      </c>
      <c r="AW68" s="115">
        <f>$AW$12*$AW$11*2</f>
        <v>100</v>
      </c>
      <c r="AX68" s="123">
        <f t="shared" si="71"/>
        <v>1</v>
      </c>
      <c r="AY68" s="116">
        <f t="shared" si="23"/>
        <v>1.25</v>
      </c>
      <c r="AZ68" s="122">
        <f t="shared" si="52"/>
        <v>10.892185513256807</v>
      </c>
      <c r="BA68" s="123">
        <f t="shared" si="53"/>
        <v>4.4787367337233062E-2</v>
      </c>
      <c r="BB68" s="116">
        <f t="shared" si="54"/>
        <v>0.46692018772280919</v>
      </c>
      <c r="BC68" s="107"/>
      <c r="BD68" s="3">
        <f t="shared" si="55"/>
        <v>51</v>
      </c>
      <c r="BE68" s="45">
        <f t="shared" si="56"/>
        <v>10.772960059073952</v>
      </c>
      <c r="BF68" s="7">
        <f t="shared" si="57"/>
        <v>4.4077346262046457E-2</v>
      </c>
      <c r="BG68" s="43">
        <f t="shared" si="58"/>
        <v>0.45479723556019103</v>
      </c>
      <c r="BH68" s="45">
        <f t="shared" si="59"/>
        <v>87.107598046741501</v>
      </c>
      <c r="BI68" s="7">
        <f t="shared" si="60"/>
        <v>-1.6049492087531444E-3</v>
      </c>
      <c r="BJ68" s="43">
        <f t="shared" si="61"/>
        <v>-0.14002800840280097</v>
      </c>
      <c r="BK68" s="117">
        <f t="shared" si="0"/>
        <v>85.717143142914296</v>
      </c>
      <c r="BL68" s="107"/>
      <c r="BM68" s="118">
        <f t="shared" si="62"/>
        <v>51</v>
      </c>
      <c r="BN68" s="45">
        <f t="shared" si="63"/>
        <v>89.803575607066961</v>
      </c>
      <c r="BO68" s="7">
        <f t="shared" si="64"/>
        <v>1.7165910422455298E-4</v>
      </c>
      <c r="BP68" s="45">
        <f t="shared" si="65"/>
        <v>1.5412955570722286E-2</v>
      </c>
      <c r="BQ68" s="107"/>
      <c r="BR68" s="107"/>
      <c r="BS68" s="40">
        <f t="shared" si="26"/>
        <v>51</v>
      </c>
      <c r="BT68" s="124">
        <f t="shared" ca="1" si="27"/>
        <v>4.4290640796687279</v>
      </c>
      <c r="BU68" s="7">
        <f t="shared" ca="1" si="66"/>
        <v>0.14733878181447416</v>
      </c>
      <c r="BV68" s="43">
        <f t="shared" ca="1" si="28"/>
        <v>0.5687708952403886</v>
      </c>
      <c r="BW68" s="44">
        <f t="shared" ca="1" si="29"/>
        <v>0.48669390907237059</v>
      </c>
      <c r="BX68" s="107"/>
      <c r="BY68" s="107"/>
      <c r="BZ68" s="40">
        <f t="shared" si="31"/>
        <v>51</v>
      </c>
      <c r="CA68" s="124">
        <f t="shared" ca="1" si="32"/>
        <v>0.19633350886285655</v>
      </c>
      <c r="CB68" s="7">
        <f t="shared" ca="1" si="67"/>
        <v>0.29334695453618526</v>
      </c>
      <c r="CC68" s="43">
        <f t="shared" ca="1" si="33"/>
        <v>4.4530848196860047E-2</v>
      </c>
      <c r="CD68" s="44">
        <f t="shared" ca="1" si="34"/>
        <v>0.48669390907237059</v>
      </c>
      <c r="CE68" s="107"/>
      <c r="CF68" s="107"/>
      <c r="CG68" s="40">
        <f t="shared" si="36"/>
        <v>51</v>
      </c>
      <c r="CH68" s="45">
        <f t="shared" ca="1" si="37"/>
        <v>5.1825671107870299</v>
      </c>
      <c r="CI68" s="7">
        <f t="shared" ca="1" si="68"/>
        <v>0.330288541508791</v>
      </c>
      <c r="CJ68" s="43">
        <f t="shared" ca="1" si="73"/>
        <v>1.2867453029038705</v>
      </c>
      <c r="CK68" s="43">
        <f t="shared" ca="1" si="1"/>
        <v>0.3433469545361853</v>
      </c>
      <c r="CL68" s="3">
        <f t="shared" ca="1" si="2"/>
        <v>102.43346954536186</v>
      </c>
      <c r="CM68" s="44">
        <f t="shared" ca="1" si="3"/>
        <v>0.48669390907237059</v>
      </c>
      <c r="CO68" s="40">
        <v>51</v>
      </c>
      <c r="CP68" s="45">
        <v>112.74928875481831</v>
      </c>
      <c r="CQ68" s="7">
        <v>5.6469673314389693E-2</v>
      </c>
      <c r="CR68" s="43">
        <v>6.0265956167391908</v>
      </c>
      <c r="CS68" s="43">
        <v>-0.44047075058191876</v>
      </c>
      <c r="CT68" s="3">
        <v>94.595292494180811</v>
      </c>
      <c r="CU68" s="44">
        <v>-1.0809415011638375</v>
      </c>
      <c r="CV68" s="44"/>
      <c r="CW68" s="40">
        <v>51</v>
      </c>
      <c r="CX68" s="45">
        <v>48.647224332616631</v>
      </c>
      <c r="CY68" s="7">
        <v>0.20408367454972048</v>
      </c>
      <c r="CZ68" s="43">
        <v>8.2453607737499599</v>
      </c>
      <c r="DA68" s="43">
        <v>0.33713876722185265</v>
      </c>
      <c r="DB68" s="3">
        <v>102.37138767221853</v>
      </c>
      <c r="DC68" s="44">
        <v>1.185693836109263</v>
      </c>
      <c r="DD68" s="44"/>
    </row>
    <row r="69" spans="2:108" ht="15.9" customHeight="1" x14ac:dyDescent="0.65">
      <c r="B69" s="3">
        <v>52</v>
      </c>
      <c r="C69" s="45">
        <f t="shared" si="38"/>
        <v>53</v>
      </c>
      <c r="D69" s="119">
        <f t="shared" si="4"/>
        <v>1.9230769230769232E-2</v>
      </c>
      <c r="E69" s="120">
        <f t="shared" si="74"/>
        <v>1</v>
      </c>
      <c r="F69" s="107"/>
      <c r="G69" s="107"/>
      <c r="H69" s="3">
        <f t="shared" si="39"/>
        <v>52</v>
      </c>
      <c r="I69" s="124">
        <f t="shared" si="6"/>
        <v>12.642808263793428</v>
      </c>
      <c r="J69" s="119">
        <f t="shared" si="40"/>
        <v>5.0000000000000037E-2</v>
      </c>
      <c r="K69" s="43">
        <f t="shared" si="75"/>
        <v>0.602038488752068</v>
      </c>
      <c r="L69" s="107"/>
      <c r="M69" s="109">
        <f t="shared" si="8"/>
        <v>52</v>
      </c>
      <c r="N69" s="45">
        <f t="shared" si="9"/>
        <v>11.377474936292046</v>
      </c>
      <c r="O69" s="7">
        <f t="shared" si="10"/>
        <v>4.4553907243371507E-2</v>
      </c>
      <c r="P69" s="43">
        <f t="shared" si="11"/>
        <v>0.48528942303523959</v>
      </c>
      <c r="Q69" s="107"/>
      <c r="R69" s="109">
        <f t="shared" si="12"/>
        <v>52</v>
      </c>
      <c r="S69" s="109"/>
      <c r="T69" s="41"/>
      <c r="U69" s="41"/>
      <c r="V69" s="43">
        <f t="shared" si="13"/>
        <v>60.993996123451964</v>
      </c>
      <c r="W69" s="7">
        <f t="shared" si="14"/>
        <v>4.1432603595394323E-2</v>
      </c>
      <c r="X69" s="43"/>
      <c r="Y69" s="7"/>
      <c r="Z69" s="121">
        <f t="shared" si="15"/>
        <v>2.4265997188463508</v>
      </c>
      <c r="AA69" s="121"/>
      <c r="AB69" s="107"/>
      <c r="AC69" s="3">
        <f t="shared" si="41"/>
        <v>52</v>
      </c>
      <c r="AD69" s="128">
        <f t="shared" si="16"/>
        <v>11.901539244023699</v>
      </c>
      <c r="AE69" s="123">
        <f t="shared" si="17"/>
        <v>4.4822286396547881E-2</v>
      </c>
      <c r="AF69" s="116">
        <f t="shared" si="77"/>
        <v>0.51056931642910941</v>
      </c>
      <c r="AG69" s="107"/>
      <c r="AH69" s="3">
        <f t="shared" si="42"/>
        <v>52</v>
      </c>
      <c r="AI69" s="122">
        <f t="shared" si="43"/>
        <v>3.6115149178101209</v>
      </c>
      <c r="AJ69" s="123">
        <f t="shared" si="19"/>
        <v>3.4660340214539662E-2</v>
      </c>
      <c r="AK69" s="114">
        <f t="shared" si="44"/>
        <v>0.12098302300369276</v>
      </c>
      <c r="AL69" s="115">
        <f t="shared" si="45"/>
        <v>11.377474936292046</v>
      </c>
      <c r="AM69" s="123">
        <f t="shared" si="70"/>
        <v>4.4553907243371507E-2</v>
      </c>
      <c r="AN69" s="116">
        <f t="shared" si="20"/>
        <v>0.48528942303523959</v>
      </c>
      <c r="AO69" s="122">
        <f t="shared" si="46"/>
        <v>11.377474936292046</v>
      </c>
      <c r="AP69" s="123">
        <f t="shared" si="47"/>
        <v>4.4553907243371507E-2</v>
      </c>
      <c r="AQ69" s="116">
        <f t="shared" si="48"/>
        <v>0.48528942303523959</v>
      </c>
      <c r="AS69" s="3">
        <f t="shared" si="49"/>
        <v>52</v>
      </c>
      <c r="AT69" s="122">
        <f t="shared" si="50"/>
        <v>10.434277024369633</v>
      </c>
      <c r="AU69" s="123">
        <f t="shared" si="21"/>
        <v>4.5007559067957378E-2</v>
      </c>
      <c r="AV69" s="114">
        <f t="shared" si="51"/>
        <v>0.44939516028439291</v>
      </c>
      <c r="AW69" s="115">
        <f t="shared" ref="AW69:AW117" si="78">$AW$12*$AW$11*2</f>
        <v>100</v>
      </c>
      <c r="AX69" s="123">
        <f t="shared" si="71"/>
        <v>0</v>
      </c>
      <c r="AY69" s="116">
        <f t="shared" si="23"/>
        <v>0</v>
      </c>
      <c r="AZ69" s="122">
        <f t="shared" si="52"/>
        <v>11.377474936292046</v>
      </c>
      <c r="BA69" s="123">
        <f t="shared" si="53"/>
        <v>4.4553907243371507E-2</v>
      </c>
      <c r="BB69" s="116">
        <f t="shared" si="54"/>
        <v>0.48528942303523959</v>
      </c>
      <c r="BC69" s="107"/>
      <c r="BD69" s="3">
        <f t="shared" si="55"/>
        <v>52</v>
      </c>
      <c r="BE69" s="45">
        <f t="shared" si="56"/>
        <v>11.244884993353169</v>
      </c>
      <c r="BF69" s="7">
        <f t="shared" si="57"/>
        <v>4.3806431258576854E-2</v>
      </c>
      <c r="BG69" s="43">
        <f t="shared" si="58"/>
        <v>0.47192493427921739</v>
      </c>
      <c r="BH69" s="45">
        <f t="shared" si="59"/>
        <v>86.968922997685198</v>
      </c>
      <c r="BI69" s="7">
        <f t="shared" si="60"/>
        <v>-1.5919971640348846E-3</v>
      </c>
      <c r="BJ69" s="43">
        <f t="shared" si="61"/>
        <v>-0.13867504905630729</v>
      </c>
      <c r="BK69" s="117">
        <f t="shared" si="0"/>
        <v>85.577794898144049</v>
      </c>
      <c r="BL69" s="107"/>
      <c r="BM69" s="118">
        <f t="shared" si="62"/>
        <v>52</v>
      </c>
      <c r="BN69" s="45">
        <f t="shared" si="63"/>
        <v>89.816581207548296</v>
      </c>
      <c r="BO69" s="7">
        <f t="shared" si="64"/>
        <v>1.4482274668261674E-4</v>
      </c>
      <c r="BP69" s="45">
        <f t="shared" si="65"/>
        <v>1.3005600481341877E-2</v>
      </c>
      <c r="BQ69" s="107"/>
      <c r="BR69" s="107"/>
      <c r="BS69" s="40">
        <f t="shared" si="26"/>
        <v>52</v>
      </c>
      <c r="BT69" s="124">
        <f t="shared" ca="1" si="27"/>
        <v>4.8295386486374774</v>
      </c>
      <c r="BU69" s="7">
        <f t="shared" ca="1" si="66"/>
        <v>9.0419682751282968E-2</v>
      </c>
      <c r="BV69" s="43">
        <f t="shared" ca="1" si="28"/>
        <v>0.40047456896874978</v>
      </c>
      <c r="BW69" s="44">
        <f t="shared" ca="1" si="29"/>
        <v>0.20209841375641521</v>
      </c>
      <c r="BX69" s="107"/>
      <c r="BY69" s="107"/>
      <c r="BZ69" s="40">
        <f t="shared" si="31"/>
        <v>52</v>
      </c>
      <c r="CA69" s="124">
        <f t="shared" ca="1" si="32"/>
        <v>0.22598952966020658</v>
      </c>
      <c r="CB69" s="7">
        <f t="shared" ca="1" si="67"/>
        <v>0.15104920687820761</v>
      </c>
      <c r="CC69" s="43">
        <f t="shared" ca="1" si="33"/>
        <v>2.9656020797350028E-2</v>
      </c>
      <c r="CD69" s="44">
        <f t="shared" ca="1" si="34"/>
        <v>0.20209841375641521</v>
      </c>
      <c r="CE69" s="107"/>
      <c r="CF69" s="107"/>
      <c r="CG69" s="40">
        <f t="shared" si="36"/>
        <v>52</v>
      </c>
      <c r="CH69" s="45">
        <f t="shared" ca="1" si="37"/>
        <v>6.1710585128632607</v>
      </c>
      <c r="CI69" s="7">
        <f t="shared" ca="1" si="68"/>
        <v>0.19073393184215176</v>
      </c>
      <c r="CJ69" s="43">
        <f t="shared" ca="1" si="73"/>
        <v>0.98849140207623098</v>
      </c>
      <c r="CK69" s="43">
        <f t="shared" ca="1" si="1"/>
        <v>0.2010492068782076</v>
      </c>
      <c r="CL69" s="3">
        <f t="shared" ca="1" si="2"/>
        <v>101.01049206878207</v>
      </c>
      <c r="CM69" s="44">
        <f t="shared" ca="1" si="3"/>
        <v>0.20209841375641521</v>
      </c>
      <c r="CO69" s="40">
        <v>52</v>
      </c>
      <c r="CP69" s="45">
        <v>109.53863163646778</v>
      </c>
      <c r="CQ69" s="7">
        <v>-2.8476074251185188E-2</v>
      </c>
      <c r="CR69" s="43">
        <v>-3.2106571183505221</v>
      </c>
      <c r="CS69" s="43">
        <v>0.25931741134506103</v>
      </c>
      <c r="CT69" s="3">
        <v>101.59317411345062</v>
      </c>
      <c r="CU69" s="44">
        <v>0.31863482269012205</v>
      </c>
      <c r="CV69" s="44"/>
      <c r="CW69" s="40">
        <v>52</v>
      </c>
      <c r="CX69" s="45">
        <v>52.453566044641668</v>
      </c>
      <c r="CY69" s="7">
        <v>7.8243759315019951E-2</v>
      </c>
      <c r="CZ69" s="43">
        <v>3.8063417120250365</v>
      </c>
      <c r="DA69" s="43">
        <v>0.15162743818350141</v>
      </c>
      <c r="DB69" s="3">
        <v>100.51627438183502</v>
      </c>
      <c r="DC69" s="44">
        <v>0.25813719091750703</v>
      </c>
      <c r="DD69" s="44"/>
    </row>
    <row r="70" spans="2:108" ht="15.9" customHeight="1" x14ac:dyDescent="0.65">
      <c r="B70" s="3">
        <v>53</v>
      </c>
      <c r="C70" s="45">
        <f t="shared" si="38"/>
        <v>54</v>
      </c>
      <c r="D70" s="119">
        <f t="shared" si="4"/>
        <v>1.8867924528301886E-2</v>
      </c>
      <c r="E70" s="120">
        <f t="shared" si="74"/>
        <v>1</v>
      </c>
      <c r="F70" s="107"/>
      <c r="G70" s="107"/>
      <c r="H70" s="3">
        <f t="shared" si="39"/>
        <v>53</v>
      </c>
      <c r="I70" s="124">
        <f t="shared" si="6"/>
        <v>13.274948676983101</v>
      </c>
      <c r="J70" s="119">
        <f t="shared" si="40"/>
        <v>5.0000000000000079E-2</v>
      </c>
      <c r="K70" s="43">
        <f t="shared" si="75"/>
        <v>0.63214041318967151</v>
      </c>
      <c r="L70" s="107"/>
      <c r="M70" s="109">
        <f t="shared" si="8"/>
        <v>53</v>
      </c>
      <c r="N70" s="45">
        <f t="shared" si="9"/>
        <v>11.881625215143671</v>
      </c>
      <c r="O70" s="7">
        <f t="shared" si="10"/>
        <v>4.4311262531853975E-2</v>
      </c>
      <c r="P70" s="43">
        <f t="shared" si="11"/>
        <v>0.50415027885162556</v>
      </c>
      <c r="Q70" s="107"/>
      <c r="R70" s="109">
        <f t="shared" si="12"/>
        <v>53</v>
      </c>
      <c r="S70" s="109"/>
      <c r="T70" s="41"/>
      <c r="U70" s="41"/>
      <c r="V70" s="43">
        <f t="shared" si="13"/>
        <v>63.373128172689491</v>
      </c>
      <c r="W70" s="7">
        <f t="shared" si="14"/>
        <v>3.9006003876548088E-2</v>
      </c>
      <c r="X70" s="43"/>
      <c r="Y70" s="7"/>
      <c r="Z70" s="121">
        <f t="shared" si="15"/>
        <v>2.3791320492375232</v>
      </c>
      <c r="AA70" s="121"/>
      <c r="AB70" s="107"/>
      <c r="AC70" s="3">
        <f t="shared" si="41"/>
        <v>53</v>
      </c>
      <c r="AD70" s="128">
        <f t="shared" si="16"/>
        <v>12.432231371508049</v>
      </c>
      <c r="AE70" s="123">
        <f t="shared" si="17"/>
        <v>4.4590209434534685E-2</v>
      </c>
      <c r="AF70" s="116">
        <f t="shared" si="77"/>
        <v>0.53069212748435035</v>
      </c>
      <c r="AG70" s="107"/>
      <c r="AH70" s="3">
        <f t="shared" si="42"/>
        <v>53</v>
      </c>
      <c r="AI70" s="122">
        <f t="shared" si="43"/>
        <v>3.7372032229448746</v>
      </c>
      <c r="AJ70" s="123">
        <f t="shared" si="19"/>
        <v>3.480210050218098E-2</v>
      </c>
      <c r="AK70" s="114">
        <f t="shared" si="44"/>
        <v>0.12568830513475365</v>
      </c>
      <c r="AL70" s="115">
        <f t="shared" si="45"/>
        <v>11.881625215143671</v>
      </c>
      <c r="AM70" s="123">
        <f t="shared" si="70"/>
        <v>4.4311262531853975E-2</v>
      </c>
      <c r="AN70" s="116">
        <f t="shared" si="20"/>
        <v>0.50415027885162556</v>
      </c>
      <c r="AO70" s="122">
        <f t="shared" si="46"/>
        <v>11.881625215143671</v>
      </c>
      <c r="AP70" s="123">
        <f t="shared" si="47"/>
        <v>4.4311262531853975E-2</v>
      </c>
      <c r="AQ70" s="116">
        <f t="shared" si="48"/>
        <v>0.50415027885162556</v>
      </c>
      <c r="AS70" s="3">
        <f t="shared" si="49"/>
        <v>53</v>
      </c>
      <c r="AT70" s="122">
        <f t="shared" si="50"/>
        <v>10.901553807077471</v>
      </c>
      <c r="AU70" s="123">
        <f t="shared" si="21"/>
        <v>4.4782861487815226E-2</v>
      </c>
      <c r="AV70" s="114">
        <f t="shared" si="51"/>
        <v>0.46727678270783768</v>
      </c>
      <c r="AW70" s="115">
        <f t="shared" si="78"/>
        <v>100</v>
      </c>
      <c r="AX70" s="123">
        <f t="shared" si="71"/>
        <v>0</v>
      </c>
      <c r="AY70" s="116">
        <f t="shared" si="23"/>
        <v>0</v>
      </c>
      <c r="AZ70" s="122">
        <f t="shared" si="52"/>
        <v>11.881625215143671</v>
      </c>
      <c r="BA70" s="123">
        <f t="shared" si="53"/>
        <v>4.4311262531853975E-2</v>
      </c>
      <c r="BB70" s="116">
        <f t="shared" si="54"/>
        <v>0.50415027885162556</v>
      </c>
      <c r="BC70" s="107"/>
      <c r="BD70" s="3">
        <f t="shared" si="55"/>
        <v>53</v>
      </c>
      <c r="BE70" s="45">
        <f t="shared" si="56"/>
        <v>11.734317332829626</v>
      </c>
      <c r="BF70" s="7">
        <f t="shared" si="57"/>
        <v>4.3524886182985341E-2</v>
      </c>
      <c r="BG70" s="43">
        <f t="shared" si="58"/>
        <v>0.48943233947645659</v>
      </c>
      <c r="BH70" s="45">
        <f t="shared" si="59"/>
        <v>86.831562433736508</v>
      </c>
      <c r="BI70" s="7">
        <f t="shared" si="60"/>
        <v>-1.5794212370819599E-3</v>
      </c>
      <c r="BJ70" s="43">
        <f t="shared" si="61"/>
        <v>-0.13736056394868904</v>
      </c>
      <c r="BK70" s="117">
        <f t="shared" si="0"/>
        <v>85.439780221438966</v>
      </c>
      <c r="BL70" s="107"/>
      <c r="BM70" s="118">
        <f t="shared" si="62"/>
        <v>53</v>
      </c>
      <c r="BN70" s="45">
        <f t="shared" si="63"/>
        <v>89.827555164141515</v>
      </c>
      <c r="BO70" s="7">
        <f t="shared" si="64"/>
        <v>1.221818560189919E-4</v>
      </c>
      <c r="BP70" s="45">
        <f t="shared" si="65"/>
        <v>1.0973956593222586E-2</v>
      </c>
      <c r="BQ70" s="107"/>
      <c r="BR70" s="107"/>
      <c r="BS70" s="40">
        <f t="shared" si="26"/>
        <v>53</v>
      </c>
      <c r="BT70" s="124">
        <f t="shared" ca="1" si="27"/>
        <v>5.2689058738696186</v>
      </c>
      <c r="BU70" s="7">
        <f t="shared" ca="1" si="66"/>
        <v>9.0974988958023292E-2</v>
      </c>
      <c r="BV70" s="43">
        <f t="shared" ca="1" si="28"/>
        <v>0.43936722523214089</v>
      </c>
      <c r="BW70" s="44">
        <f t="shared" ca="1" si="29"/>
        <v>0.20487494479011609</v>
      </c>
      <c r="BX70" s="107"/>
      <c r="BY70" s="107"/>
      <c r="BZ70" s="40">
        <f t="shared" si="31"/>
        <v>53</v>
      </c>
      <c r="CA70" s="124">
        <f t="shared" ca="1" si="32"/>
        <v>0.26043880234935646</v>
      </c>
      <c r="CB70" s="7">
        <f t="shared" ca="1" si="67"/>
        <v>0.15243747239505798</v>
      </c>
      <c r="CC70" s="43">
        <f t="shared" ca="1" si="33"/>
        <v>3.4449272689149893E-2</v>
      </c>
      <c r="CD70" s="44">
        <f t="shared" ca="1" si="34"/>
        <v>0.20487494479011609</v>
      </c>
      <c r="CE70" s="107"/>
      <c r="CF70" s="107"/>
      <c r="CG70" s="40">
        <f t="shared" si="36"/>
        <v>53</v>
      </c>
      <c r="CH70" s="45">
        <f t="shared" ca="1" si="37"/>
        <v>7.3440015415811137</v>
      </c>
      <c r="CI70" s="7">
        <f t="shared" ca="1" si="68"/>
        <v>0.19007161028742678</v>
      </c>
      <c r="CJ70" s="43">
        <f t="shared" ca="1" si="73"/>
        <v>1.1729430287178531</v>
      </c>
      <c r="CK70" s="43">
        <f t="shared" ca="1" si="1"/>
        <v>0.20243747239505805</v>
      </c>
      <c r="CL70" s="3">
        <f t="shared" ca="1" si="2"/>
        <v>101.02437472395059</v>
      </c>
      <c r="CM70" s="44">
        <f t="shared" ca="1" si="3"/>
        <v>0.20487494479011609</v>
      </c>
      <c r="CO70" s="40">
        <v>53</v>
      </c>
      <c r="CP70" s="45">
        <v>107.28423689054524</v>
      </c>
      <c r="CQ70" s="7">
        <v>-2.0580818951658354E-2</v>
      </c>
      <c r="CR70" s="43">
        <v>-2.2543947459225357</v>
      </c>
      <c r="CS70" s="43">
        <v>0.26530873643201103</v>
      </c>
      <c r="CT70" s="3">
        <v>101.65308736432011</v>
      </c>
      <c r="CU70" s="44">
        <v>0.33061747286402199</v>
      </c>
      <c r="CV70" s="44"/>
      <c r="CW70" s="40">
        <v>53</v>
      </c>
      <c r="CX70" s="45">
        <v>54.48767151023187</v>
      </c>
      <c r="CY70" s="7">
        <v>3.8779164487292149E-2</v>
      </c>
      <c r="CZ70" s="43">
        <v>2.0341054655901987</v>
      </c>
      <c r="DA70" s="43">
        <v>8.1725679703432474E-2</v>
      </c>
      <c r="DB70" s="3">
        <v>99.817256797034318</v>
      </c>
      <c r="DC70" s="44">
        <v>-9.1371601482837669E-2</v>
      </c>
      <c r="DD70" s="44"/>
    </row>
    <row r="71" spans="2:108" ht="15.9" customHeight="1" x14ac:dyDescent="0.65">
      <c r="B71" s="3">
        <v>54</v>
      </c>
      <c r="C71" s="45">
        <f t="shared" si="38"/>
        <v>55</v>
      </c>
      <c r="D71" s="119">
        <f t="shared" si="4"/>
        <v>1.8518518518518517E-2</v>
      </c>
      <c r="E71" s="120">
        <f t="shared" si="74"/>
        <v>1</v>
      </c>
      <c r="F71" s="107"/>
      <c r="G71" s="107"/>
      <c r="H71" s="3">
        <f t="shared" si="39"/>
        <v>54</v>
      </c>
      <c r="I71" s="124">
        <f t="shared" si="6"/>
        <v>13.938696110832256</v>
      </c>
      <c r="J71" s="119">
        <f t="shared" si="40"/>
        <v>4.9999999999999975E-2</v>
      </c>
      <c r="K71" s="43">
        <f t="shared" si="75"/>
        <v>0.66374743384915513</v>
      </c>
      <c r="L71" s="107"/>
      <c r="M71" s="109">
        <f t="shared" si="8"/>
        <v>54</v>
      </c>
      <c r="N71" s="45">
        <f t="shared" si="9"/>
        <v>12.405119967024286</v>
      </c>
      <c r="O71" s="7">
        <f t="shared" si="10"/>
        <v>4.4059187392428124E-2</v>
      </c>
      <c r="P71" s="43">
        <f t="shared" si="11"/>
        <v>0.52349475188061467</v>
      </c>
      <c r="Q71" s="107"/>
      <c r="R71" s="109">
        <f t="shared" si="12"/>
        <v>54</v>
      </c>
      <c r="S71" s="109"/>
      <c r="T71" s="41"/>
      <c r="U71" s="41"/>
      <c r="V71" s="43">
        <f t="shared" si="13"/>
        <v>65.69428761556631</v>
      </c>
      <c r="W71" s="7">
        <f t="shared" si="14"/>
        <v>3.6626871827310524E-2</v>
      </c>
      <c r="X71" s="43"/>
      <c r="Y71" s="7"/>
      <c r="Z71" s="121">
        <f t="shared" si="15"/>
        <v>2.321159442876819</v>
      </c>
      <c r="AA71" s="121"/>
      <c r="AB71" s="107"/>
      <c r="AC71" s="3">
        <f t="shared" si="41"/>
        <v>54</v>
      </c>
      <c r="AD71" s="129">
        <f t="shared" si="16"/>
        <v>12.98358822332222</v>
      </c>
      <c r="AE71" s="130">
        <f t="shared" si="17"/>
        <v>4.4348985740223633E-2</v>
      </c>
      <c r="AF71" s="131">
        <f t="shared" si="77"/>
        <v>0.55135685181417116</v>
      </c>
      <c r="AG71" s="107"/>
      <c r="AH71" s="3">
        <f t="shared" si="42"/>
        <v>54</v>
      </c>
      <c r="AI71" s="122">
        <f t="shared" si="43"/>
        <v>3.8677693378970139</v>
      </c>
      <c r="AJ71" s="123">
        <f t="shared" si="19"/>
        <v>3.4936851747991021E-2</v>
      </c>
      <c r="AK71" s="114">
        <f t="shared" si="44"/>
        <v>0.13056611495213927</v>
      </c>
      <c r="AL71" s="115">
        <f t="shared" si="45"/>
        <v>12.405119967024286</v>
      </c>
      <c r="AM71" s="123">
        <f t="shared" si="70"/>
        <v>4.4059187392428124E-2</v>
      </c>
      <c r="AN71" s="116">
        <f t="shared" si="20"/>
        <v>0.52349475188061467</v>
      </c>
      <c r="AO71" s="122">
        <f t="shared" si="46"/>
        <v>12.405119967024286</v>
      </c>
      <c r="AP71" s="123">
        <f t="shared" si="47"/>
        <v>4.4059187392428124E-2</v>
      </c>
      <c r="AQ71" s="116">
        <f t="shared" si="48"/>
        <v>0.52349475188061467</v>
      </c>
      <c r="AS71" s="3">
        <f t="shared" si="49"/>
        <v>54</v>
      </c>
      <c r="AT71" s="122">
        <f t="shared" si="50"/>
        <v>11.387209559727042</v>
      </c>
      <c r="AU71" s="123">
        <f t="shared" si="21"/>
        <v>4.4549223096461234E-2</v>
      </c>
      <c r="AV71" s="114">
        <f t="shared" si="51"/>
        <v>0.48565575264957089</v>
      </c>
      <c r="AW71" s="115">
        <f t="shared" si="78"/>
        <v>100</v>
      </c>
      <c r="AX71" s="123">
        <f t="shared" si="71"/>
        <v>0</v>
      </c>
      <c r="AY71" s="116">
        <f t="shared" si="23"/>
        <v>0</v>
      </c>
      <c r="AZ71" s="122">
        <f t="shared" si="52"/>
        <v>12.405119967024286</v>
      </c>
      <c r="BA71" s="123">
        <f t="shared" si="53"/>
        <v>4.4059187392428124E-2</v>
      </c>
      <c r="BB71" s="116">
        <f t="shared" si="54"/>
        <v>0.52349475188061467</v>
      </c>
      <c r="BC71" s="107"/>
      <c r="BD71" s="3">
        <f t="shared" si="55"/>
        <v>54</v>
      </c>
      <c r="BE71" s="45">
        <f t="shared" si="56"/>
        <v>12.241620637367943</v>
      </c>
      <c r="BF71" s="7">
        <f t="shared" si="57"/>
        <v>4.3232451462601185E-2</v>
      </c>
      <c r="BG71" s="43">
        <f t="shared" si="58"/>
        <v>0.5073033045383164</v>
      </c>
      <c r="BH71" s="45">
        <f t="shared" si="59"/>
        <v>86.69547967024856</v>
      </c>
      <c r="BI71" s="7">
        <f t="shared" si="60"/>
        <v>-1.5672039022883743E-3</v>
      </c>
      <c r="BJ71" s="43">
        <f t="shared" si="61"/>
        <v>-0.13608276348795434</v>
      </c>
      <c r="BK71" s="117">
        <f t="shared" si="0"/>
        <v>85.303061543300927</v>
      </c>
      <c r="BL71" s="107"/>
      <c r="BM71" s="118">
        <f t="shared" si="62"/>
        <v>54</v>
      </c>
      <c r="BN71" s="45">
        <f t="shared" si="63"/>
        <v>89.836814636419362</v>
      </c>
      <c r="BO71" s="7">
        <f t="shared" si="64"/>
        <v>1.0308053314962637E-4</v>
      </c>
      <c r="BP71" s="45">
        <f t="shared" si="65"/>
        <v>9.2594722778541853E-3</v>
      </c>
      <c r="BQ71" s="107"/>
      <c r="BR71" s="107"/>
      <c r="BS71" s="40">
        <f t="shared" si="26"/>
        <v>54</v>
      </c>
      <c r="BT71" s="124">
        <f t="shared" ca="1" si="27"/>
        <v>5.6616431103404388</v>
      </c>
      <c r="BU71" s="7">
        <f t="shared" ca="1" si="66"/>
        <v>7.4538670052646805E-2</v>
      </c>
      <c r="BV71" s="43">
        <f t="shared" ca="1" si="28"/>
        <v>0.39273723647081998</v>
      </c>
      <c r="BW71" s="44">
        <f t="shared" ca="1" si="29"/>
        <v>0.12269335026323377</v>
      </c>
      <c r="BX71" s="107"/>
      <c r="BY71" s="107"/>
      <c r="BZ71" s="40">
        <f t="shared" si="31"/>
        <v>54</v>
      </c>
      <c r="CA71" s="124">
        <f t="shared" ca="1" si="32"/>
        <v>0.28943779706621764</v>
      </c>
      <c r="CB71" s="7">
        <f t="shared" ca="1" si="67"/>
        <v>0.11134667513161692</v>
      </c>
      <c r="CC71" s="43">
        <f t="shared" ca="1" si="33"/>
        <v>2.8998994716861175E-2</v>
      </c>
      <c r="CD71" s="44">
        <f t="shared" ca="1" si="34"/>
        <v>0.12269335026323377</v>
      </c>
      <c r="CE71" s="107"/>
      <c r="CF71" s="107"/>
      <c r="CG71" s="40">
        <f t="shared" si="36"/>
        <v>54</v>
      </c>
      <c r="CH71" s="45">
        <f t="shared" ca="1" si="37"/>
        <v>8.4424410697572263</v>
      </c>
      <c r="CI71" s="7">
        <f t="shared" ca="1" si="68"/>
        <v>0.14956962113322569</v>
      </c>
      <c r="CJ71" s="43">
        <f t="shared" ca="1" si="73"/>
        <v>1.098439528176113</v>
      </c>
      <c r="CK71" s="43">
        <f t="shared" ca="1" si="1"/>
        <v>0.16134667513161688</v>
      </c>
      <c r="CL71" s="3">
        <f t="shared" ca="1" si="2"/>
        <v>100.61346675131617</v>
      </c>
      <c r="CM71" s="44">
        <f t="shared" ca="1" si="3"/>
        <v>0.12269335026323377</v>
      </c>
      <c r="CO71" s="40">
        <v>54</v>
      </c>
      <c r="CP71" s="45">
        <v>107.74875048752875</v>
      </c>
      <c r="CQ71" s="7">
        <v>4.3297469455593884E-3</v>
      </c>
      <c r="CR71" s="43">
        <v>0.46451359698350297</v>
      </c>
      <c r="CS71" s="43">
        <v>-4.8633030342424471E-2</v>
      </c>
      <c r="CT71" s="3">
        <v>98.513669696575761</v>
      </c>
      <c r="CU71" s="44">
        <v>-0.29726606068484895</v>
      </c>
      <c r="CV71" s="44"/>
      <c r="CW71" s="40">
        <v>54</v>
      </c>
      <c r="CX71" s="45">
        <v>51.868670539066343</v>
      </c>
      <c r="CY71" s="7">
        <v>-4.8065936726140374E-2</v>
      </c>
      <c r="CZ71" s="43">
        <v>-2.6190009711655287</v>
      </c>
      <c r="DA71" s="43">
        <v>-0.10837182626459732</v>
      </c>
      <c r="DB71" s="3">
        <v>97.916281737354026</v>
      </c>
      <c r="DC71" s="44">
        <v>-1.0418591313229866</v>
      </c>
      <c r="DD71" s="44"/>
    </row>
    <row r="72" spans="2:108" ht="15.9" customHeight="1" x14ac:dyDescent="0.65">
      <c r="B72" s="3">
        <v>55</v>
      </c>
      <c r="C72" s="45">
        <f t="shared" si="38"/>
        <v>56</v>
      </c>
      <c r="D72" s="119">
        <f t="shared" si="4"/>
        <v>1.8181818181818181E-2</v>
      </c>
      <c r="E72" s="120">
        <f t="shared" si="74"/>
        <v>1</v>
      </c>
      <c r="F72" s="107"/>
      <c r="G72" s="107"/>
      <c r="H72" s="3">
        <f t="shared" si="39"/>
        <v>55</v>
      </c>
      <c r="I72" s="124">
        <f t="shared" si="6"/>
        <v>14.635630916373868</v>
      </c>
      <c r="J72" s="119">
        <f t="shared" si="40"/>
        <v>4.9999999999999996E-2</v>
      </c>
      <c r="K72" s="43">
        <f t="shared" si="75"/>
        <v>0.6969348055416128</v>
      </c>
      <c r="L72" s="107"/>
      <c r="M72" s="109">
        <f t="shared" si="8"/>
        <v>55</v>
      </c>
      <c r="N72" s="45">
        <f t="shared" si="9"/>
        <v>12.948432464677367</v>
      </c>
      <c r="O72" s="7">
        <f t="shared" si="10"/>
        <v>4.3797440016487832E-2</v>
      </c>
      <c r="P72" s="43">
        <f t="shared" si="11"/>
        <v>0.54331249765308198</v>
      </c>
      <c r="Q72" s="107"/>
      <c r="R72" s="109">
        <f t="shared" si="12"/>
        <v>55</v>
      </c>
      <c r="S72" s="109"/>
      <c r="T72" s="41"/>
      <c r="U72" s="41"/>
      <c r="V72" s="43">
        <f t="shared" si="13"/>
        <v>67.947976951806197</v>
      </c>
      <c r="W72" s="7">
        <f t="shared" si="14"/>
        <v>3.4305712384433772E-2</v>
      </c>
      <c r="X72" s="43"/>
      <c r="Y72" s="7"/>
      <c r="Z72" s="121">
        <f t="shared" si="15"/>
        <v>2.2536893362398822</v>
      </c>
      <c r="AA72" s="121"/>
      <c r="AB72" s="107"/>
      <c r="AC72" s="3">
        <f t="shared" si="41"/>
        <v>55</v>
      </c>
      <c r="AD72" s="128">
        <f t="shared" si="16"/>
        <v>13.562528649841335</v>
      </c>
      <c r="AE72" s="123">
        <f t="shared" si="17"/>
        <v>4.4590171573615736E-2</v>
      </c>
      <c r="AF72" s="116">
        <f>$AD$4*AD71*(1-AD71/$AF$6)</f>
        <v>0.5789404265191147</v>
      </c>
      <c r="AG72" s="107"/>
      <c r="AH72" s="3">
        <f t="shared" si="42"/>
        <v>55</v>
      </c>
      <c r="AI72" s="122">
        <f t="shared" si="43"/>
        <v>4.0033915860160185</v>
      </c>
      <c r="AJ72" s="123">
        <f t="shared" si="19"/>
        <v>3.5064719808949416E-2</v>
      </c>
      <c r="AK72" s="114">
        <f t="shared" si="44"/>
        <v>0.13562224811900503</v>
      </c>
      <c r="AL72" s="115">
        <f t="shared" si="45"/>
        <v>12.948432464677367</v>
      </c>
      <c r="AM72" s="123">
        <f t="shared" si="70"/>
        <v>4.3797440016487832E-2</v>
      </c>
      <c r="AN72" s="116">
        <f t="shared" si="20"/>
        <v>0.54331249765308198</v>
      </c>
      <c r="AO72" s="122">
        <f t="shared" si="46"/>
        <v>12.948432464677367</v>
      </c>
      <c r="AP72" s="123">
        <f t="shared" si="47"/>
        <v>4.3797440016487832E-2</v>
      </c>
      <c r="AQ72" s="116">
        <f t="shared" si="48"/>
        <v>0.54331249765308198</v>
      </c>
      <c r="AS72" s="3">
        <f t="shared" si="49"/>
        <v>55</v>
      </c>
      <c r="AT72" s="122">
        <f t="shared" si="50"/>
        <v>11.891735766934824</v>
      </c>
      <c r="AU72" s="123">
        <f t="shared" si="21"/>
        <v>4.4306395220136408E-2</v>
      </c>
      <c r="AV72" s="114">
        <f t="shared" si="51"/>
        <v>0.50452620720778263</v>
      </c>
      <c r="AW72" s="115">
        <f t="shared" si="78"/>
        <v>100</v>
      </c>
      <c r="AX72" s="123">
        <f t="shared" si="71"/>
        <v>0</v>
      </c>
      <c r="AY72" s="116">
        <f t="shared" si="23"/>
        <v>0</v>
      </c>
      <c r="AZ72" s="122">
        <f t="shared" si="52"/>
        <v>12.948432464677367</v>
      </c>
      <c r="BA72" s="123">
        <f t="shared" si="53"/>
        <v>4.3797440016487832E-2</v>
      </c>
      <c r="BB72" s="116">
        <f t="shared" si="54"/>
        <v>0.54331249765308198</v>
      </c>
      <c r="BC72" s="107"/>
      <c r="BD72" s="3">
        <f t="shared" si="55"/>
        <v>55</v>
      </c>
      <c r="BE72" s="45">
        <f t="shared" si="56"/>
        <v>12.767139649620676</v>
      </c>
      <c r="BF72" s="7">
        <f t="shared" si="57"/>
        <v>4.2928875826176917E-2</v>
      </c>
      <c r="BG72" s="43">
        <f t="shared" si="58"/>
        <v>0.52551901225273234</v>
      </c>
      <c r="BH72" s="45">
        <f t="shared" si="59"/>
        <v>86.560639697755917</v>
      </c>
      <c r="BI72" s="7">
        <f t="shared" si="60"/>
        <v>-1.5553287553804909E-3</v>
      </c>
      <c r="BJ72" s="43">
        <f t="shared" si="61"/>
        <v>-0.13483997249264842</v>
      </c>
      <c r="BK72" s="117">
        <f t="shared" si="0"/>
        <v>85.167603025808674</v>
      </c>
      <c r="BL72" s="107"/>
      <c r="BM72" s="118">
        <f t="shared" si="62"/>
        <v>55</v>
      </c>
      <c r="BN72" s="45">
        <f t="shared" si="63"/>
        <v>89.844627332654326</v>
      </c>
      <c r="BO72" s="7">
        <f t="shared" si="64"/>
        <v>8.6965419094423829E-5</v>
      </c>
      <c r="BP72" s="45">
        <f t="shared" si="65"/>
        <v>7.8126962349623873E-3</v>
      </c>
      <c r="BQ72" s="107"/>
      <c r="BR72" s="107"/>
      <c r="BS72" s="40">
        <f t="shared" si="26"/>
        <v>55</v>
      </c>
      <c r="BT72" s="124">
        <f t="shared" ca="1" si="27"/>
        <v>6.4545995817765434</v>
      </c>
      <c r="BU72" s="7">
        <f t="shared" ca="1" si="66"/>
        <v>0.14005765746481741</v>
      </c>
      <c r="BV72" s="43">
        <f t="shared" ca="1" si="28"/>
        <v>0.79295647143610459</v>
      </c>
      <c r="BW72" s="44">
        <f t="shared" ca="1" si="29"/>
        <v>0.45028828732408699</v>
      </c>
      <c r="BX72" s="107"/>
      <c r="BY72" s="107"/>
      <c r="BZ72" s="40">
        <f t="shared" si="31"/>
        <v>55</v>
      </c>
      <c r="CA72" s="124">
        <f t="shared" ca="1" si="32"/>
        <v>0.36907491188343045</v>
      </c>
      <c r="CB72" s="7">
        <f t="shared" ca="1" si="67"/>
        <v>0.27514414366204359</v>
      </c>
      <c r="CC72" s="43">
        <f t="shared" ca="1" si="33"/>
        <v>7.9637114817212779E-2</v>
      </c>
      <c r="CD72" s="44">
        <f t="shared" ca="1" si="34"/>
        <v>0.45028828732408699</v>
      </c>
      <c r="CE72" s="107"/>
      <c r="CF72" s="107"/>
      <c r="CG72" s="40">
        <f t="shared" si="36"/>
        <v>55</v>
      </c>
      <c r="CH72" s="45">
        <f t="shared" ca="1" si="37"/>
        <v>10.960808204726009</v>
      </c>
      <c r="CI72" s="7">
        <f t="shared" ca="1" si="68"/>
        <v>0.29829845588027321</v>
      </c>
      <c r="CJ72" s="43">
        <f t="shared" ca="1" si="73"/>
        <v>2.5183671349687824</v>
      </c>
      <c r="CK72" s="43">
        <f t="shared" ca="1" si="1"/>
        <v>0.32514414366204347</v>
      </c>
      <c r="CL72" s="3">
        <f t="shared" ca="1" si="2"/>
        <v>102.25144143662044</v>
      </c>
      <c r="CM72" s="44">
        <f t="shared" ca="1" si="3"/>
        <v>0.45028828732408699</v>
      </c>
      <c r="CO72" s="40">
        <v>55</v>
      </c>
      <c r="CP72" s="45">
        <v>105.77608478224766</v>
      </c>
      <c r="CQ72" s="7">
        <v>-1.8308014676322502E-2</v>
      </c>
      <c r="CR72" s="43">
        <v>-1.9726657052810848</v>
      </c>
      <c r="CS72" s="43">
        <v>0.38162062309583689</v>
      </c>
      <c r="CT72" s="3">
        <v>102.81620623095837</v>
      </c>
      <c r="CU72" s="44">
        <v>0.56324124619167371</v>
      </c>
      <c r="CV72" s="44"/>
      <c r="CW72" s="40">
        <v>55</v>
      </c>
      <c r="CX72" s="45">
        <v>49.89296051314718</v>
      </c>
      <c r="CY72" s="7">
        <v>-3.8090623981409007E-2</v>
      </c>
      <c r="CZ72" s="43">
        <v>-1.9757100259191664</v>
      </c>
      <c r="DA72" s="43">
        <v>-8.0740508518250625E-2</v>
      </c>
      <c r="DB72" s="3">
        <v>98.192594914817491</v>
      </c>
      <c r="DC72" s="44">
        <v>-0.90370254259125304</v>
      </c>
      <c r="DD72" s="44"/>
    </row>
    <row r="73" spans="2:108" ht="15.9" customHeight="1" x14ac:dyDescent="0.65">
      <c r="B73" s="3">
        <v>56</v>
      </c>
      <c r="C73" s="45">
        <f t="shared" si="38"/>
        <v>57</v>
      </c>
      <c r="D73" s="119">
        <f t="shared" si="4"/>
        <v>1.7857142857142856E-2</v>
      </c>
      <c r="E73" s="120">
        <f t="shared" si="74"/>
        <v>1</v>
      </c>
      <c r="F73" s="107"/>
      <c r="G73" s="107"/>
      <c r="H73" s="3">
        <f t="shared" si="39"/>
        <v>56</v>
      </c>
      <c r="I73" s="124">
        <f t="shared" si="6"/>
        <v>15.367412462192561</v>
      </c>
      <c r="J73" s="119">
        <f t="shared" si="40"/>
        <v>4.9999999999999982E-2</v>
      </c>
      <c r="K73" s="43">
        <f t="shared" si="75"/>
        <v>0.73178154581869348</v>
      </c>
      <c r="L73" s="107"/>
      <c r="M73" s="109">
        <f t="shared" si="8"/>
        <v>56</v>
      </c>
      <c r="N73" s="45">
        <f t="shared" si="9"/>
        <v>13.51202313626508</v>
      </c>
      <c r="O73" s="7">
        <f t="shared" si="10"/>
        <v>4.3525783767661322E-2</v>
      </c>
      <c r="P73" s="43">
        <f t="shared" si="11"/>
        <v>0.56359067158771303</v>
      </c>
      <c r="Q73" s="107"/>
      <c r="R73" s="109">
        <f t="shared" si="12"/>
        <v>56</v>
      </c>
      <c r="S73" s="109"/>
      <c r="T73" s="41"/>
      <c r="U73" s="41"/>
      <c r="V73" s="43">
        <f t="shared" si="13"/>
        <v>70.125847075143625</v>
      </c>
      <c r="W73" s="7">
        <f t="shared" si="14"/>
        <v>3.2052023048193719E-2</v>
      </c>
      <c r="X73" s="43"/>
      <c r="Y73" s="7"/>
      <c r="Z73" s="121">
        <f t="shared" si="15"/>
        <v>2.1778701233374336</v>
      </c>
      <c r="AA73" s="121"/>
      <c r="AB73" s="107"/>
      <c r="AC73" s="3">
        <f t="shared" si="41"/>
        <v>56</v>
      </c>
      <c r="AD73" s="128">
        <f t="shared" si="16"/>
        <v>14.164012505925999</v>
      </c>
      <c r="AE73" s="123">
        <f t="shared" si="17"/>
        <v>4.4348946395899494E-2</v>
      </c>
      <c r="AF73" s="116">
        <f t="shared" ref="AF73:AF76" si="79">$AD$4*AD72*(1-AD72/$AF$6)</f>
        <v>0.60148385608466393</v>
      </c>
      <c r="AG73" s="107"/>
      <c r="AH73" s="3">
        <f t="shared" si="42"/>
        <v>56</v>
      </c>
      <c r="AI73" s="122">
        <f t="shared" si="43"/>
        <v>4.1442541909675512</v>
      </c>
      <c r="AJ73" s="123">
        <f t="shared" si="19"/>
        <v>3.5185817306398533E-2</v>
      </c>
      <c r="AK73" s="114">
        <f t="shared" si="44"/>
        <v>0.14086260495153263</v>
      </c>
      <c r="AL73" s="115">
        <f t="shared" si="45"/>
        <v>13.51202313626508</v>
      </c>
      <c r="AM73" s="123">
        <f t="shared" si="70"/>
        <v>4.3525783767661322E-2</v>
      </c>
      <c r="AN73" s="116">
        <f t="shared" si="20"/>
        <v>0.56359067158771303</v>
      </c>
      <c r="AO73" s="122">
        <f t="shared" si="46"/>
        <v>13.51202313626508</v>
      </c>
      <c r="AP73" s="123">
        <f t="shared" si="47"/>
        <v>4.3525783767661322E-2</v>
      </c>
      <c r="AQ73" s="116">
        <f t="shared" si="48"/>
        <v>0.56359067158771303</v>
      </c>
      <c r="AS73" s="3">
        <f t="shared" si="49"/>
        <v>56</v>
      </c>
      <c r="AT73" s="122">
        <f t="shared" si="50"/>
        <v>12.415615865506267</v>
      </c>
      <c r="AU73" s="123">
        <f t="shared" si="21"/>
        <v>4.4054132116532585E-2</v>
      </c>
      <c r="AV73" s="114">
        <f t="shared" si="51"/>
        <v>0.52388009857144269</v>
      </c>
      <c r="AW73" s="115">
        <f t="shared" si="78"/>
        <v>100</v>
      </c>
      <c r="AX73" s="123">
        <f t="shared" si="71"/>
        <v>0</v>
      </c>
      <c r="AY73" s="116">
        <f t="shared" si="23"/>
        <v>0</v>
      </c>
      <c r="AZ73" s="122">
        <f t="shared" si="52"/>
        <v>13.51202313626508</v>
      </c>
      <c r="BA73" s="123">
        <f t="shared" si="53"/>
        <v>4.3525783767661322E-2</v>
      </c>
      <c r="BB73" s="116">
        <f t="shared" si="54"/>
        <v>0.56359067158771303</v>
      </c>
      <c r="BC73" s="107"/>
      <c r="BD73" s="3">
        <f t="shared" si="55"/>
        <v>56</v>
      </c>
      <c r="BE73" s="45">
        <f t="shared" si="56"/>
        <v>13.311197490795042</v>
      </c>
      <c r="BF73" s="7">
        <f t="shared" si="57"/>
        <v>4.2613917925659307E-2</v>
      </c>
      <c r="BG73" s="43">
        <f t="shared" si="58"/>
        <v>0.54405784117436573</v>
      </c>
      <c r="BH73" s="45">
        <f t="shared" si="59"/>
        <v>86.427009076799706</v>
      </c>
      <c r="BI73" s="7">
        <f t="shared" si="60"/>
        <v>-1.5437804228666692E-3</v>
      </c>
      <c r="BJ73" s="43">
        <f t="shared" si="61"/>
        <v>-0.1336306209562122</v>
      </c>
      <c r="BK73" s="117">
        <f t="shared" si="0"/>
        <v>85.033370452904236</v>
      </c>
      <c r="BL73" s="107"/>
      <c r="BM73" s="118">
        <f t="shared" si="62"/>
        <v>56</v>
      </c>
      <c r="BN73" s="45">
        <f t="shared" si="63"/>
        <v>89.851219202805424</v>
      </c>
      <c r="BO73" s="7">
        <f t="shared" si="64"/>
        <v>7.3369664350560901E-5</v>
      </c>
      <c r="BP73" s="45">
        <f t="shared" si="65"/>
        <v>6.5918701510932314E-3</v>
      </c>
      <c r="BQ73" s="107"/>
      <c r="BR73" s="107"/>
      <c r="BS73" s="40">
        <f t="shared" si="26"/>
        <v>56</v>
      </c>
      <c r="BT73" s="124">
        <f t="shared" ca="1" si="27"/>
        <v>6.0261386919442765</v>
      </c>
      <c r="BU73" s="7">
        <f t="shared" ca="1" si="66"/>
        <v>-6.6380707959321411E-2</v>
      </c>
      <c r="BV73" s="43">
        <f t="shared" ca="1" si="28"/>
        <v>-0.42846088983226704</v>
      </c>
      <c r="BW73" s="44">
        <f t="shared" ca="1" si="29"/>
        <v>-0.58190353979660725</v>
      </c>
      <c r="BX73" s="107"/>
      <c r="BY73" s="107"/>
      <c r="BZ73" s="40">
        <f t="shared" si="31"/>
        <v>56</v>
      </c>
      <c r="CA73" s="124">
        <f t="shared" ca="1" si="32"/>
        <v>0.28014565864005742</v>
      </c>
      <c r="CB73" s="7">
        <f t="shared" ca="1" si="67"/>
        <v>-0.24095176989830366</v>
      </c>
      <c r="CC73" s="43">
        <f t="shared" ca="1" si="33"/>
        <v>-8.8929253243373016E-2</v>
      </c>
      <c r="CD73" s="44">
        <f t="shared" ca="1" si="34"/>
        <v>-0.58190353979660725</v>
      </c>
      <c r="CE73" s="107"/>
      <c r="CF73" s="107"/>
      <c r="CG73" s="40">
        <f t="shared" si="36"/>
        <v>56</v>
      </c>
      <c r="CH73" s="45">
        <f t="shared" ca="1" si="37"/>
        <v>9.1041053208366396</v>
      </c>
      <c r="CI73" s="7">
        <f t="shared" ca="1" si="68"/>
        <v>-0.16939470604811863</v>
      </c>
      <c r="CJ73" s="43">
        <f t="shared" ca="1" si="73"/>
        <v>-1.8567028838893693</v>
      </c>
      <c r="CK73" s="43">
        <f t="shared" ca="1" si="1"/>
        <v>-0.19095176989830362</v>
      </c>
      <c r="CL73" s="3">
        <f t="shared" ca="1" si="2"/>
        <v>97.090482301016962</v>
      </c>
      <c r="CM73" s="44">
        <f t="shared" ca="1" si="3"/>
        <v>-0.58190353979660725</v>
      </c>
      <c r="CO73" s="40">
        <v>56</v>
      </c>
      <c r="CP73" s="45">
        <v>104.65127764078707</v>
      </c>
      <c r="CQ73" s="7">
        <v>-1.0633851156205479E-2</v>
      </c>
      <c r="CR73" s="43">
        <v>-1.1248071414605898</v>
      </c>
      <c r="CS73" s="43">
        <v>0.2564245998403194</v>
      </c>
      <c r="CT73" s="3">
        <v>101.56424599840319</v>
      </c>
      <c r="CU73" s="44">
        <v>0.31284919968063873</v>
      </c>
      <c r="CV73" s="44"/>
      <c r="CW73" s="40">
        <v>56</v>
      </c>
      <c r="CX73" s="45">
        <v>58.414212141586361</v>
      </c>
      <c r="CY73" s="7">
        <v>0.17079065945974012</v>
      </c>
      <c r="CZ73" s="43">
        <v>8.5212516284391775</v>
      </c>
      <c r="DA73" s="43">
        <v>0.33328622756790871</v>
      </c>
      <c r="DB73" s="3">
        <v>102.33286227567909</v>
      </c>
      <c r="DC73" s="44">
        <v>1.1664311378395433</v>
      </c>
      <c r="DD73" s="44"/>
    </row>
    <row r="74" spans="2:108" ht="15.9" customHeight="1" x14ac:dyDescent="0.65">
      <c r="B74" s="3">
        <v>57</v>
      </c>
      <c r="C74" s="45">
        <f t="shared" si="38"/>
        <v>58</v>
      </c>
      <c r="D74" s="119">
        <f t="shared" si="4"/>
        <v>1.7543859649122806E-2</v>
      </c>
      <c r="E74" s="120">
        <f t="shared" si="74"/>
        <v>1</v>
      </c>
      <c r="F74" s="107"/>
      <c r="G74" s="107"/>
      <c r="H74" s="3">
        <f t="shared" si="39"/>
        <v>57</v>
      </c>
      <c r="I74" s="124">
        <f t="shared" si="6"/>
        <v>16.13578308530219</v>
      </c>
      <c r="J74" s="119">
        <f t="shared" si="40"/>
        <v>5.0000000000000044E-2</v>
      </c>
      <c r="K74" s="43">
        <f t="shared" si="75"/>
        <v>0.76837062310962811</v>
      </c>
      <c r="L74" s="107"/>
      <c r="M74" s="109">
        <f t="shared" si="8"/>
        <v>57</v>
      </c>
      <c r="N74" s="45">
        <f t="shared" si="9"/>
        <v>14.096336908460852</v>
      </c>
      <c r="O74" s="7">
        <f t="shared" si="10"/>
        <v>4.3243988431867421E-2</v>
      </c>
      <c r="P74" s="43">
        <f t="shared" si="11"/>
        <v>0.58431377219577263</v>
      </c>
      <c r="Q74" s="107"/>
      <c r="R74" s="109">
        <f t="shared" si="12"/>
        <v>57</v>
      </c>
      <c r="S74" s="109"/>
      <c r="T74" s="41"/>
      <c r="U74" s="41"/>
      <c r="V74" s="43">
        <f t="shared" si="13"/>
        <v>72.220797354651552</v>
      </c>
      <c r="W74" s="7">
        <f t="shared" si="14"/>
        <v>2.987415292485629E-2</v>
      </c>
      <c r="X74" s="43"/>
      <c r="Y74" s="7"/>
      <c r="Z74" s="121">
        <f t="shared" si="15"/>
        <v>2.0949502795079331</v>
      </c>
      <c r="AA74" s="121"/>
      <c r="AB74" s="107"/>
      <c r="AC74" s="3">
        <f t="shared" si="41"/>
        <v>57</v>
      </c>
      <c r="AD74" s="128">
        <f t="shared" si="16"/>
        <v>14.788621776943954</v>
      </c>
      <c r="AE74" s="123">
        <f t="shared" si="17"/>
        <v>4.409832812253079E-2</v>
      </c>
      <c r="AF74" s="116">
        <f t="shared" si="79"/>
        <v>0.62460927101795494</v>
      </c>
      <c r="AG74" s="107"/>
      <c r="AH74" s="3">
        <f t="shared" si="42"/>
        <v>57</v>
      </c>
      <c r="AI74" s="122">
        <f t="shared" si="43"/>
        <v>4.2905473761356498</v>
      </c>
      <c r="AJ74" s="123">
        <f t="shared" si="19"/>
        <v>3.5300244248276637E-2</v>
      </c>
      <c r="AK74" s="114">
        <f t="shared" si="44"/>
        <v>0.14629318516809869</v>
      </c>
      <c r="AL74" s="115">
        <f t="shared" si="45"/>
        <v>14.096336908460852</v>
      </c>
      <c r="AM74" s="123">
        <f t="shared" si="70"/>
        <v>4.3243988431867421E-2</v>
      </c>
      <c r="AN74" s="116">
        <f t="shared" si="20"/>
        <v>0.58431377219577263</v>
      </c>
      <c r="AO74" s="122">
        <f t="shared" si="46"/>
        <v>14.096336908460852</v>
      </c>
      <c r="AP74" s="123">
        <f t="shared" si="47"/>
        <v>4.3243988431867421E-2</v>
      </c>
      <c r="AQ74" s="116">
        <f t="shared" si="48"/>
        <v>0.58431377219577263</v>
      </c>
      <c r="AS74" s="3">
        <f t="shared" si="49"/>
        <v>57</v>
      </c>
      <c r="AT74" s="122">
        <f t="shared" si="50"/>
        <v>12.959322900121673</v>
      </c>
      <c r="AU74" s="123">
        <f t="shared" si="21"/>
        <v>4.3792192067246792E-2</v>
      </c>
      <c r="AV74" s="114">
        <f t="shared" si="51"/>
        <v>0.54370703461540781</v>
      </c>
      <c r="AW74" s="115">
        <f t="shared" si="78"/>
        <v>100</v>
      </c>
      <c r="AX74" s="123">
        <f t="shared" si="71"/>
        <v>0</v>
      </c>
      <c r="AY74" s="116">
        <f t="shared" si="23"/>
        <v>0</v>
      </c>
      <c r="AZ74" s="122">
        <f t="shared" si="52"/>
        <v>14.096336908460852</v>
      </c>
      <c r="BA74" s="123">
        <f t="shared" si="53"/>
        <v>4.3243988431867421E-2</v>
      </c>
      <c r="BB74" s="116">
        <f t="shared" si="54"/>
        <v>0.58431377219577263</v>
      </c>
      <c r="BC74" s="107"/>
      <c r="BD74" s="3">
        <f t="shared" si="55"/>
        <v>57</v>
      </c>
      <c r="BE74" s="45">
        <f t="shared" si="56"/>
        <v>13.874092732026273</v>
      </c>
      <c r="BF74" s="7">
        <f t="shared" si="57"/>
        <v>4.2287348048174092E-2</v>
      </c>
      <c r="BG74" s="43">
        <f t="shared" si="58"/>
        <v>0.56289524123123247</v>
      </c>
      <c r="BH74" s="45">
        <f t="shared" si="59"/>
        <v>86.294555841093199</v>
      </c>
      <c r="BI74" s="7">
        <f t="shared" si="60"/>
        <v>-1.5325444802655119E-3</v>
      </c>
      <c r="BJ74" s="43">
        <f t="shared" si="61"/>
        <v>-0.13245323570650439</v>
      </c>
      <c r="BK74" s="117">
        <f t="shared" si="0"/>
        <v>84.900331129458493</v>
      </c>
      <c r="BL74" s="107"/>
      <c r="BM74" s="118">
        <f t="shared" si="62"/>
        <v>57</v>
      </c>
      <c r="BN74" s="45">
        <f t="shared" si="63"/>
        <v>89.856780939760313</v>
      </c>
      <c r="BO74" s="7">
        <f t="shared" si="64"/>
        <v>6.1899404418039555E-5</v>
      </c>
      <c r="BP74" s="45">
        <f t="shared" si="65"/>
        <v>5.5617369548856006E-3</v>
      </c>
      <c r="BQ74" s="107"/>
      <c r="BR74" s="107"/>
      <c r="BS74" s="40">
        <f t="shared" si="26"/>
        <v>57</v>
      </c>
      <c r="BT74" s="124">
        <f t="shared" ca="1" si="27"/>
        <v>6.4739712759213628</v>
      </c>
      <c r="BU74" s="7">
        <f t="shared" ca="1" si="66"/>
        <v>7.4315014451251757E-2</v>
      </c>
      <c r="BV74" s="43">
        <f t="shared" ca="1" si="28"/>
        <v>0.44783258397708653</v>
      </c>
      <c r="BW74" s="44">
        <f t="shared" ca="1" si="29"/>
        <v>0.12157507225625895</v>
      </c>
      <c r="BX74" s="107"/>
      <c r="BY74" s="107"/>
      <c r="BZ74" s="40">
        <f t="shared" si="31"/>
        <v>57</v>
      </c>
      <c r="CA74" s="124">
        <f t="shared" ca="1" si="32"/>
        <v>0.3111823059177814</v>
      </c>
      <c r="CB74" s="7">
        <f t="shared" ca="1" si="67"/>
        <v>0.11078753612812946</v>
      </c>
      <c r="CC74" s="43">
        <f t="shared" ca="1" si="33"/>
        <v>3.103664727772399E-2</v>
      </c>
      <c r="CD74" s="44">
        <f t="shared" ca="1" si="34"/>
        <v>0.12157507225625895</v>
      </c>
      <c r="CE74" s="107"/>
      <c r="CF74" s="107"/>
      <c r="CG74" s="40">
        <f t="shared" si="36"/>
        <v>57</v>
      </c>
      <c r="CH74" s="45">
        <f t="shared" ca="1" si="37"/>
        <v>10.435468873505439</v>
      </c>
      <c r="CI74" s="7">
        <f t="shared" ca="1" si="68"/>
        <v>0.14623771427838128</v>
      </c>
      <c r="CJ74" s="43">
        <f t="shared" ca="1" si="73"/>
        <v>1.3313635526687988</v>
      </c>
      <c r="CK74" s="43">
        <f t="shared" ca="1" si="1"/>
        <v>0.16078753612812949</v>
      </c>
      <c r="CL74" s="3">
        <f t="shared" ca="1" si="2"/>
        <v>100.6078753612813</v>
      </c>
      <c r="CM74" s="44">
        <f t="shared" ca="1" si="3"/>
        <v>0.12157507225625895</v>
      </c>
      <c r="CO74" s="40">
        <v>57</v>
      </c>
      <c r="CP74" s="45">
        <v>104.42141736830081</v>
      </c>
      <c r="CQ74" s="7">
        <v>-2.1964401932602581E-3</v>
      </c>
      <c r="CR74" s="43">
        <v>-0.22986027248626947</v>
      </c>
      <c r="CS74" s="43">
        <v>0.52121169619476004</v>
      </c>
      <c r="CT74" s="3">
        <v>104.2121169619476</v>
      </c>
      <c r="CU74" s="44">
        <v>0.84242339238952002</v>
      </c>
      <c r="CV74" s="44"/>
      <c r="CW74" s="40">
        <v>57</v>
      </c>
      <c r="CX74" s="45">
        <v>66.488451719308486</v>
      </c>
      <c r="CY74" s="7">
        <v>0.13822388904521227</v>
      </c>
      <c r="CZ74" s="43">
        <v>8.0742395777221194</v>
      </c>
      <c r="DA74" s="43">
        <v>0.32252098344875746</v>
      </c>
      <c r="DB74" s="3">
        <v>102.22520983448757</v>
      </c>
      <c r="DC74" s="44">
        <v>1.1126049172437873</v>
      </c>
      <c r="DD74" s="44"/>
    </row>
    <row r="75" spans="2:108" ht="15.9" customHeight="1" x14ac:dyDescent="0.65">
      <c r="B75" s="3">
        <v>58</v>
      </c>
      <c r="C75" s="45">
        <f t="shared" si="38"/>
        <v>59</v>
      </c>
      <c r="D75" s="119">
        <f t="shared" si="4"/>
        <v>1.7241379310344827E-2</v>
      </c>
      <c r="E75" s="120">
        <f t="shared" si="74"/>
        <v>1</v>
      </c>
      <c r="F75" s="107"/>
      <c r="G75" s="107"/>
      <c r="H75" s="3">
        <f t="shared" si="39"/>
        <v>58</v>
      </c>
      <c r="I75" s="124">
        <f t="shared" si="6"/>
        <v>16.942572239567301</v>
      </c>
      <c r="J75" s="119">
        <f t="shared" si="40"/>
        <v>5.00000000000001E-2</v>
      </c>
      <c r="K75" s="43">
        <f t="shared" si="75"/>
        <v>0.80678915426510955</v>
      </c>
      <c r="L75" s="107"/>
      <c r="M75" s="109">
        <f t="shared" si="8"/>
        <v>58</v>
      </c>
      <c r="N75" s="45">
        <f t="shared" si="9"/>
        <v>14.701800396765478</v>
      </c>
      <c r="O75" s="7">
        <f t="shared" si="10"/>
        <v>4.2951831545769627E-2</v>
      </c>
      <c r="P75" s="43">
        <f t="shared" si="11"/>
        <v>0.60546348830462482</v>
      </c>
      <c r="Q75" s="107"/>
      <c r="R75" s="109">
        <f t="shared" si="12"/>
        <v>58</v>
      </c>
      <c r="S75" s="109"/>
      <c r="T75" s="41"/>
      <c r="U75" s="41"/>
      <c r="V75" s="43">
        <f t="shared" si="13"/>
        <v>74.227033519575059</v>
      </c>
      <c r="W75" s="7">
        <f t="shared" si="14"/>
        <v>2.7779202645348403E-2</v>
      </c>
      <c r="X75" s="43"/>
      <c r="Y75" s="7"/>
      <c r="Z75" s="121">
        <f t="shared" si="15"/>
        <v>2.0062361649235103</v>
      </c>
      <c r="AA75" s="121"/>
      <c r="AB75" s="107"/>
      <c r="AC75" s="3">
        <f t="shared" si="41"/>
        <v>58</v>
      </c>
      <c r="AD75" s="128">
        <f t="shared" si="16"/>
        <v>15.43692647659886</v>
      </c>
      <c r="AE75" s="123">
        <f t="shared" si="17"/>
        <v>4.3838074259606709E-2</v>
      </c>
      <c r="AF75" s="116">
        <f t="shared" si="79"/>
        <v>0.64830469965490567</v>
      </c>
      <c r="AG75" s="107"/>
      <c r="AH75" s="3">
        <f t="shared" si="42"/>
        <v>58</v>
      </c>
      <c r="AI75" s="122">
        <f t="shared" si="43"/>
        <v>4.442467457773323</v>
      </c>
      <c r="AJ75" s="123">
        <f t="shared" si="19"/>
        <v>3.5408088600224798E-2</v>
      </c>
      <c r="AK75" s="114">
        <f t="shared" si="44"/>
        <v>0.15192008163767293</v>
      </c>
      <c r="AL75" s="115">
        <f t="shared" si="45"/>
        <v>14.701800396765478</v>
      </c>
      <c r="AM75" s="123">
        <f t="shared" si="70"/>
        <v>4.2951831545769627E-2</v>
      </c>
      <c r="AN75" s="116">
        <f t="shared" si="20"/>
        <v>0.60546348830462482</v>
      </c>
      <c r="AO75" s="122">
        <f t="shared" si="46"/>
        <v>14.701800396765478</v>
      </c>
      <c r="AP75" s="123">
        <f t="shared" si="47"/>
        <v>4.2951831545769627E-2</v>
      </c>
      <c r="AQ75" s="116">
        <f t="shared" si="48"/>
        <v>0.60546348830462482</v>
      </c>
      <c r="AS75" s="3">
        <f t="shared" si="49"/>
        <v>58</v>
      </c>
      <c r="AT75" s="122">
        <f t="shared" si="50"/>
        <v>13.523317020112948</v>
      </c>
      <c r="AU75" s="123">
        <f t="shared" si="21"/>
        <v>4.3520338549939176E-2</v>
      </c>
      <c r="AV75" s="114">
        <f t="shared" si="51"/>
        <v>0.56399411999127469</v>
      </c>
      <c r="AW75" s="115">
        <f t="shared" si="78"/>
        <v>100</v>
      </c>
      <c r="AX75" s="123">
        <f t="shared" si="71"/>
        <v>0</v>
      </c>
      <c r="AY75" s="116">
        <f t="shared" si="23"/>
        <v>0</v>
      </c>
      <c r="AZ75" s="122">
        <f t="shared" si="52"/>
        <v>14.701800396765478</v>
      </c>
      <c r="BA75" s="123">
        <f t="shared" si="53"/>
        <v>4.2951831545769627E-2</v>
      </c>
      <c r="BB75" s="116">
        <f t="shared" si="54"/>
        <v>0.60546348830462482</v>
      </c>
      <c r="BC75" s="107"/>
      <c r="BD75" s="3">
        <f t="shared" si="55"/>
        <v>58</v>
      </c>
      <c r="BE75" s="45">
        <f t="shared" si="56"/>
        <v>14.456096353137292</v>
      </c>
      <c r="BF75" s="7">
        <f t="shared" si="57"/>
        <v>4.1948949913499595E-2</v>
      </c>
      <c r="BG75" s="43">
        <f t="shared" si="58"/>
        <v>0.582003621111019</v>
      </c>
      <c r="BH75" s="45">
        <f t="shared" si="59"/>
        <v>86.163249408233483</v>
      </c>
      <c r="BI75" s="7">
        <f t="shared" si="60"/>
        <v>-1.5216073781237161E-3</v>
      </c>
      <c r="BJ75" s="43">
        <f t="shared" si="61"/>
        <v>-0.13130643285972254</v>
      </c>
      <c r="BK75" s="117">
        <f t="shared" si="0"/>
        <v>84.768453788272183</v>
      </c>
      <c r="BL75" s="107"/>
      <c r="BM75" s="118">
        <f t="shared" si="62"/>
        <v>58</v>
      </c>
      <c r="BN75" s="45">
        <f t="shared" si="63"/>
        <v>89.861473471995282</v>
      </c>
      <c r="BO75" s="7">
        <f t="shared" si="64"/>
        <v>5.2222349675704573E-5</v>
      </c>
      <c r="BP75" s="45">
        <f t="shared" si="65"/>
        <v>4.6925322349729527E-3</v>
      </c>
      <c r="BQ75" s="107"/>
      <c r="BR75" s="107"/>
      <c r="BS75" s="40">
        <f t="shared" si="26"/>
        <v>58</v>
      </c>
      <c r="BT75" s="124">
        <f t="shared" ca="1" si="27"/>
        <v>6.6201027215068553</v>
      </c>
      <c r="BU75" s="7">
        <f t="shared" ca="1" si="66"/>
        <v>2.2572149204461118E-2</v>
      </c>
      <c r="BV75" s="43">
        <f t="shared" ca="1" si="28"/>
        <v>0.14613144558549229</v>
      </c>
      <c r="BW75" s="44">
        <f t="shared" ca="1" si="29"/>
        <v>-0.13713925397769458</v>
      </c>
      <c r="BX75" s="107"/>
      <c r="BY75" s="107"/>
      <c r="BZ75" s="40">
        <f t="shared" si="31"/>
        <v>58</v>
      </c>
      <c r="CA75" s="124">
        <f t="shared" ca="1" si="32"/>
        <v>0.30540376657135881</v>
      </c>
      <c r="CB75" s="7">
        <f t="shared" ca="1" si="67"/>
        <v>-1.8569626988847343E-2</v>
      </c>
      <c r="CC75" s="43">
        <f t="shared" ca="1" si="33"/>
        <v>-5.7785393464225687E-3</v>
      </c>
      <c r="CD75" s="44">
        <f t="shared" ca="1" si="34"/>
        <v>-0.13713925397769458</v>
      </c>
      <c r="CE75" s="107"/>
      <c r="CF75" s="107"/>
      <c r="CG75" s="40">
        <f t="shared" si="36"/>
        <v>58</v>
      </c>
      <c r="CH75" s="45">
        <f t="shared" ca="1" si="37"/>
        <v>10.728995871327891</v>
      </c>
      <c r="CI75" s="7">
        <f t="shared" ca="1" si="68"/>
        <v>2.812782074101974E-2</v>
      </c>
      <c r="CJ75" s="43">
        <f t="shared" ca="1" si="73"/>
        <v>0.29352699782245284</v>
      </c>
      <c r="CK75" s="43">
        <f t="shared" ca="1" si="1"/>
        <v>3.1430373011152715E-2</v>
      </c>
      <c r="CL75" s="3">
        <f t="shared" ca="1" si="2"/>
        <v>99.314303730111533</v>
      </c>
      <c r="CM75" s="44">
        <f t="shared" ca="1" si="3"/>
        <v>-0.13713925397769458</v>
      </c>
      <c r="CO75" s="40">
        <v>58</v>
      </c>
      <c r="CP75" s="45">
        <v>120.1888810160282</v>
      </c>
      <c r="CQ75" s="7">
        <v>0.15099836839136721</v>
      </c>
      <c r="CR75" s="43">
        <v>15.767463647727398</v>
      </c>
      <c r="CS75" s="43">
        <v>-0.92425434455874089</v>
      </c>
      <c r="CT75" s="3">
        <v>89.757456554412585</v>
      </c>
      <c r="CU75" s="44">
        <v>-2.0485086891174817</v>
      </c>
      <c r="CV75" s="44"/>
      <c r="CW75" s="40">
        <v>58</v>
      </c>
      <c r="CX75" s="45">
        <v>67.50189503562855</v>
      </c>
      <c r="CY75" s="7">
        <v>1.5242396087044939E-2</v>
      </c>
      <c r="CZ75" s="43">
        <v>1.0134433163200705</v>
      </c>
      <c r="DA75" s="43">
        <v>4.5979491338359657E-2</v>
      </c>
      <c r="DB75" s="3">
        <v>99.45979491338359</v>
      </c>
      <c r="DC75" s="44">
        <v>-0.27010254330820171</v>
      </c>
      <c r="DD75" s="44"/>
    </row>
    <row r="76" spans="2:108" ht="15.9" customHeight="1" x14ac:dyDescent="0.65">
      <c r="B76" s="3">
        <v>59</v>
      </c>
      <c r="C76" s="45">
        <f t="shared" si="38"/>
        <v>60</v>
      </c>
      <c r="D76" s="119">
        <f t="shared" si="4"/>
        <v>1.6949152542372881E-2</v>
      </c>
      <c r="E76" s="120">
        <f t="shared" si="74"/>
        <v>1</v>
      </c>
      <c r="F76" s="107"/>
      <c r="G76" s="107"/>
      <c r="H76" s="3">
        <f t="shared" si="39"/>
        <v>59</v>
      </c>
      <c r="I76" s="124">
        <f t="shared" si="6"/>
        <v>17.789700851545668</v>
      </c>
      <c r="J76" s="119">
        <f t="shared" si="40"/>
        <v>5.0000000000000072E-2</v>
      </c>
      <c r="K76" s="43">
        <f t="shared" si="75"/>
        <v>0.84712861197836509</v>
      </c>
      <c r="L76" s="107"/>
      <c r="M76" s="109">
        <f t="shared" si="8"/>
        <v>59</v>
      </c>
      <c r="N76" s="45">
        <f t="shared" si="9"/>
        <v>15.328818949150586</v>
      </c>
      <c r="O76" s="7">
        <f t="shared" si="10"/>
        <v>4.2649099801617317E-2</v>
      </c>
      <c r="P76" s="43">
        <f t="shared" si="11"/>
        <v>0.62701855238510718</v>
      </c>
      <c r="Q76" s="107"/>
      <c r="R76" s="109">
        <f t="shared" si="12"/>
        <v>59</v>
      </c>
      <c r="S76" s="109"/>
      <c r="T76" s="41"/>
      <c r="U76" s="41"/>
      <c r="V76" s="43">
        <f t="shared" si="13"/>
        <v>76.140084366416446</v>
      </c>
      <c r="W76" s="7">
        <f t="shared" si="14"/>
        <v>2.5772966480424941E-2</v>
      </c>
      <c r="X76" s="43"/>
      <c r="Y76" s="7"/>
      <c r="Z76" s="121">
        <f t="shared" si="15"/>
        <v>1.9130508468413867</v>
      </c>
      <c r="AA76" s="121"/>
      <c r="AB76" s="107"/>
      <c r="AC76" s="3">
        <f t="shared" si="41"/>
        <v>59</v>
      </c>
      <c r="AD76" s="128">
        <f t="shared" si="16"/>
        <v>16.109481675827169</v>
      </c>
      <c r="AE76" s="123">
        <f t="shared" si="17"/>
        <v>4.3567947301417095E-2</v>
      </c>
      <c r="AF76" s="116">
        <f t="shared" si="79"/>
        <v>0.6725551992283102</v>
      </c>
      <c r="AG76" s="107"/>
      <c r="AH76" s="3">
        <f t="shared" si="42"/>
        <v>59</v>
      </c>
      <c r="AI76" s="122">
        <f t="shared" si="43"/>
        <v>4.6002169308239047</v>
      </c>
      <c r="AJ76" s="123">
        <f t="shared" si="19"/>
        <v>3.5509426810669258E-2</v>
      </c>
      <c r="AK76" s="114">
        <f t="shared" si="44"/>
        <v>0.15774947305058185</v>
      </c>
      <c r="AL76" s="115">
        <f t="shared" si="45"/>
        <v>15.328818949150586</v>
      </c>
      <c r="AM76" s="123">
        <f t="shared" si="70"/>
        <v>4.2649099801617317E-2</v>
      </c>
      <c r="AN76" s="116">
        <f t="shared" si="20"/>
        <v>0.62701855238510718</v>
      </c>
      <c r="AO76" s="122">
        <f t="shared" si="46"/>
        <v>15.328818949150586</v>
      </c>
      <c r="AP76" s="123">
        <f t="shared" si="47"/>
        <v>4.2649099801617317E-2</v>
      </c>
      <c r="AQ76" s="116">
        <f t="shared" si="48"/>
        <v>0.62701855238510718</v>
      </c>
      <c r="AS76" s="3">
        <f t="shared" si="49"/>
        <v>59</v>
      </c>
      <c r="AT76" s="122">
        <f t="shared" si="50"/>
        <v>14.108042819505357</v>
      </c>
      <c r="AU76" s="123">
        <f t="shared" si="21"/>
        <v>4.3238341489943509E-2</v>
      </c>
      <c r="AV76" s="114">
        <f t="shared" si="51"/>
        <v>0.58472579939240921</v>
      </c>
      <c r="AW76" s="115">
        <f t="shared" si="78"/>
        <v>100</v>
      </c>
      <c r="AX76" s="123">
        <f t="shared" si="71"/>
        <v>0</v>
      </c>
      <c r="AY76" s="116">
        <f t="shared" si="23"/>
        <v>0</v>
      </c>
      <c r="AZ76" s="122">
        <f t="shared" si="52"/>
        <v>15.328818949150586</v>
      </c>
      <c r="BA76" s="123">
        <f t="shared" si="53"/>
        <v>4.2649099801617317E-2</v>
      </c>
      <c r="BB76" s="116">
        <f t="shared" si="54"/>
        <v>0.62701855238510718</v>
      </c>
      <c r="BC76" s="107"/>
      <c r="BD76" s="3">
        <f t="shared" si="55"/>
        <v>59</v>
      </c>
      <c r="BE76" s="45">
        <f t="shared" si="56"/>
        <v>15.057448603279218</v>
      </c>
      <c r="BF76" s="7">
        <f t="shared" si="57"/>
        <v>4.159852255075891E-2</v>
      </c>
      <c r="BG76" s="43">
        <f t="shared" si="58"/>
        <v>0.60135225014192506</v>
      </c>
      <c r="BH76" s="45">
        <f t="shared" si="59"/>
        <v>86.033060497252663</v>
      </c>
      <c r="BI76" s="7">
        <f t="shared" si="60"/>
        <v>-1.5109563749621036E-3</v>
      </c>
      <c r="BJ76" s="43">
        <f t="shared" si="61"/>
        <v>-0.13018891098082389</v>
      </c>
      <c r="BK76" s="117">
        <f t="shared" si="0"/>
        <v>84.63770850426279</v>
      </c>
      <c r="BL76" s="107"/>
      <c r="BM76" s="118">
        <f t="shared" si="62"/>
        <v>59</v>
      </c>
      <c r="BN76" s="45">
        <f t="shared" si="63"/>
        <v>89.865432603087001</v>
      </c>
      <c r="BO76" s="7">
        <f t="shared" si="64"/>
        <v>4.4058159061376792E-5</v>
      </c>
      <c r="BP76" s="45">
        <f t="shared" si="65"/>
        <v>3.9591310917226844E-3</v>
      </c>
      <c r="BQ76" s="107"/>
      <c r="BR76" s="107"/>
      <c r="BS76" s="40">
        <f t="shared" si="26"/>
        <v>59</v>
      </c>
      <c r="BT76" s="124">
        <f t="shared" ca="1" si="27"/>
        <v>8.1139702716285207</v>
      </c>
      <c r="BU76" s="7">
        <f t="shared" ca="1" si="66"/>
        <v>0.22565624930086192</v>
      </c>
      <c r="BV76" s="43">
        <f t="shared" ca="1" si="28"/>
        <v>1.4938675501216649</v>
      </c>
      <c r="BW76" s="44">
        <f t="shared" ca="1" si="29"/>
        <v>0.87828124650430917</v>
      </c>
      <c r="BX76" s="107"/>
      <c r="BY76" s="107"/>
      <c r="BZ76" s="40">
        <f t="shared" si="31"/>
        <v>59</v>
      </c>
      <c r="CA76" s="124">
        <f t="shared" ca="1" si="32"/>
        <v>0.4547891552956288</v>
      </c>
      <c r="CB76" s="7">
        <f t="shared" ca="1" si="67"/>
        <v>0.48914062325215457</v>
      </c>
      <c r="CC76" s="43">
        <f t="shared" ca="1" si="33"/>
        <v>0.14938538872426999</v>
      </c>
      <c r="CD76" s="44">
        <f t="shared" ca="1" si="34"/>
        <v>0.87828124650430917</v>
      </c>
      <c r="CE76" s="107"/>
      <c r="CF76" s="107"/>
      <c r="CG76" s="40">
        <f t="shared" si="36"/>
        <v>59</v>
      </c>
      <c r="CH76" s="45">
        <f t="shared" ca="1" si="37"/>
        <v>15.918928456276157</v>
      </c>
      <c r="CI76" s="7">
        <f t="shared" ca="1" si="68"/>
        <v>0.4837295723841048</v>
      </c>
      <c r="CJ76" s="43">
        <f t="shared" ca="1" si="73"/>
        <v>5.1899325849482665</v>
      </c>
      <c r="CK76" s="43">
        <f t="shared" ca="1" si="1"/>
        <v>0.53914062325215462</v>
      </c>
      <c r="CL76" s="3">
        <f t="shared" ca="1" si="2"/>
        <v>104.39140623252155</v>
      </c>
      <c r="CM76" s="44">
        <f t="shared" ca="1" si="3"/>
        <v>0.87828124650430917</v>
      </c>
      <c r="CO76" s="40">
        <v>59</v>
      </c>
      <c r="CP76" s="45">
        <v>116.51074700190394</v>
      </c>
      <c r="CQ76" s="7">
        <v>-3.0602947485913922E-2</v>
      </c>
      <c r="CR76" s="43">
        <v>-3.6781340141242667</v>
      </c>
      <c r="CS76" s="43">
        <v>0.15686328556353718</v>
      </c>
      <c r="CT76" s="3">
        <v>100.56863285563537</v>
      </c>
      <c r="CU76" s="44">
        <v>0.11372657112707436</v>
      </c>
      <c r="CV76" s="44"/>
      <c r="CW76" s="40">
        <v>59</v>
      </c>
      <c r="CX76" s="45">
        <v>71.384649069216948</v>
      </c>
      <c r="CY76" s="7">
        <v>5.7520667109257011E-2</v>
      </c>
      <c r="CZ76" s="43">
        <v>3.8827540335883914</v>
      </c>
      <c r="DA76" s="43">
        <v>0.17432557375566796</v>
      </c>
      <c r="DB76" s="3">
        <v>100.74325573755668</v>
      </c>
      <c r="DC76" s="44">
        <v>0.37162786877833975</v>
      </c>
      <c r="DD76" s="44"/>
    </row>
    <row r="77" spans="2:108" ht="15.9" customHeight="1" x14ac:dyDescent="0.65">
      <c r="B77" s="3">
        <v>60</v>
      </c>
      <c r="C77" s="45">
        <f t="shared" si="38"/>
        <v>61</v>
      </c>
      <c r="D77" s="119">
        <f t="shared" si="4"/>
        <v>1.6666666666666666E-2</v>
      </c>
      <c r="E77" s="120">
        <f t="shared" si="74"/>
        <v>1</v>
      </c>
      <c r="F77" s="107"/>
      <c r="G77" s="107"/>
      <c r="H77" s="3">
        <f t="shared" si="39"/>
        <v>60</v>
      </c>
      <c r="I77" s="124">
        <f t="shared" si="6"/>
        <v>18.679185894122952</v>
      </c>
      <c r="J77" s="119">
        <f t="shared" si="40"/>
        <v>5.0000000000000058E-2</v>
      </c>
      <c r="K77" s="43">
        <f t="shared" si="75"/>
        <v>0.88948504257728345</v>
      </c>
      <c r="L77" s="107"/>
      <c r="M77" s="109">
        <f t="shared" si="8"/>
        <v>60</v>
      </c>
      <c r="N77" s="45">
        <f t="shared" si="9"/>
        <v>15.977773551420196</v>
      </c>
      <c r="O77" s="7">
        <f t="shared" si="10"/>
        <v>4.2335590525424689E-2</v>
      </c>
      <c r="P77" s="43">
        <f t="shared" si="11"/>
        <v>0.64895460226961021</v>
      </c>
      <c r="Q77" s="107"/>
      <c r="R77" s="109">
        <f t="shared" si="12"/>
        <v>60</v>
      </c>
      <c r="S77" s="109"/>
      <c r="T77" s="41"/>
      <c r="U77" s="41"/>
      <c r="V77" s="43">
        <f t="shared" si="13"/>
        <v>77.956780355733073</v>
      </c>
      <c r="W77" s="7">
        <f t="shared" si="14"/>
        <v>2.3859915633583521E-2</v>
      </c>
      <c r="X77" s="43"/>
      <c r="Y77" s="7"/>
      <c r="Z77" s="121">
        <f t="shared" si="15"/>
        <v>1.8166959893166303</v>
      </c>
      <c r="AA77" s="121"/>
      <c r="AB77" s="107"/>
      <c r="AC77" s="3">
        <f t="shared" si="41"/>
        <v>60</v>
      </c>
      <c r="AD77" s="125">
        <f t="shared" si="16"/>
        <v>16.815142144286291</v>
      </c>
      <c r="AE77" s="126">
        <f t="shared" si="17"/>
        <v>4.3804045509297167E-2</v>
      </c>
      <c r="AF77" s="127">
        <f>$AD$4*AD76*(1-AD76/$AF$7)</f>
        <v>0.70566046845912334</v>
      </c>
      <c r="AG77" s="107"/>
      <c r="AH77" s="3">
        <f t="shared" si="42"/>
        <v>60</v>
      </c>
      <c r="AI77" s="122">
        <f t="shared" si="43"/>
        <v>4.7640045462542862</v>
      </c>
      <c r="AJ77" s="123">
        <f t="shared" si="19"/>
        <v>3.5604324294560362E-2</v>
      </c>
      <c r="AK77" s="114">
        <f t="shared" si="44"/>
        <v>0.16378761543038159</v>
      </c>
      <c r="AL77" s="115">
        <f t="shared" si="45"/>
        <v>15.977773551420196</v>
      </c>
      <c r="AM77" s="123">
        <f t="shared" si="70"/>
        <v>4.2335590525424689E-2</v>
      </c>
      <c r="AN77" s="116">
        <f t="shared" si="20"/>
        <v>0.64895460226961021</v>
      </c>
      <c r="AO77" s="122">
        <f t="shared" si="46"/>
        <v>15.977773551420196</v>
      </c>
      <c r="AP77" s="123">
        <f t="shared" si="47"/>
        <v>4.2335590525424689E-2</v>
      </c>
      <c r="AQ77" s="116">
        <f t="shared" si="48"/>
        <v>0.64895460226961021</v>
      </c>
      <c r="AS77" s="3">
        <f t="shared" si="49"/>
        <v>60</v>
      </c>
      <c r="AT77" s="122">
        <f t="shared" si="50"/>
        <v>14.713926524382126</v>
      </c>
      <c r="AU77" s="123">
        <f t="shared" si="21"/>
        <v>4.2945978590247277E-2</v>
      </c>
      <c r="AV77" s="114">
        <f t="shared" si="51"/>
        <v>0.60588370487676957</v>
      </c>
      <c r="AW77" s="115">
        <f t="shared" si="78"/>
        <v>100</v>
      </c>
      <c r="AX77" s="123">
        <f t="shared" si="71"/>
        <v>0</v>
      </c>
      <c r="AY77" s="116">
        <f t="shared" si="23"/>
        <v>0</v>
      </c>
      <c r="AZ77" s="122">
        <f t="shared" si="52"/>
        <v>15.977773551420196</v>
      </c>
      <c r="BA77" s="123">
        <f t="shared" si="53"/>
        <v>4.2335590525424689E-2</v>
      </c>
      <c r="BB77" s="116">
        <f t="shared" si="54"/>
        <v>0.64895460226961021</v>
      </c>
      <c r="BC77" s="107"/>
      <c r="BD77" s="3">
        <f t="shared" si="55"/>
        <v>60</v>
      </c>
      <c r="BE77" s="45">
        <f t="shared" si="56"/>
        <v>15.678355780815217</v>
      </c>
      <c r="BF77" s="7">
        <f t="shared" si="57"/>
        <v>4.1235882246397154E-2</v>
      </c>
      <c r="BG77" s="43">
        <f t="shared" si="58"/>
        <v>0.62090717753599955</v>
      </c>
      <c r="BH77" s="45">
        <f t="shared" si="59"/>
        <v>85.903961052379088</v>
      </c>
      <c r="BI77" s="7">
        <f t="shared" si="60"/>
        <v>-1.5005794763943926E-3</v>
      </c>
      <c r="BJ77" s="43">
        <f t="shared" si="61"/>
        <v>-0.12909944487358055</v>
      </c>
      <c r="BK77" s="117">
        <f t="shared" si="0"/>
        <v>84.508066615170335</v>
      </c>
      <c r="BL77" s="107"/>
      <c r="BM77" s="118">
        <f t="shared" si="62"/>
        <v>60</v>
      </c>
      <c r="BN77" s="45">
        <f t="shared" si="63"/>
        <v>89.868772929855538</v>
      </c>
      <c r="BO77" s="7">
        <f t="shared" si="64"/>
        <v>3.7170318684055312E-5</v>
      </c>
      <c r="BP77" s="45">
        <f t="shared" si="65"/>
        <v>3.3403267685436504E-3</v>
      </c>
      <c r="BQ77" s="107"/>
      <c r="BR77" s="107"/>
      <c r="BS77" s="40">
        <f t="shared" si="26"/>
        <v>60</v>
      </c>
      <c r="BT77" s="124">
        <f t="shared" ca="1" si="27"/>
        <v>9.4605652941242866</v>
      </c>
      <c r="BU77" s="7">
        <f t="shared" ca="1" si="66"/>
        <v>0.16596006362067883</v>
      </c>
      <c r="BV77" s="43">
        <f t="shared" ca="1" si="28"/>
        <v>1.346595022495765</v>
      </c>
      <c r="BW77" s="44">
        <f t="shared" ca="1" si="29"/>
        <v>0.57980031810339361</v>
      </c>
      <c r="BX77" s="107"/>
      <c r="BY77" s="107"/>
      <c r="BZ77" s="40">
        <f t="shared" si="31"/>
        <v>60</v>
      </c>
      <c r="CA77" s="124">
        <f t="shared" ca="1" si="32"/>
        <v>0.60937206151559986</v>
      </c>
      <c r="CB77" s="7">
        <f t="shared" ca="1" si="67"/>
        <v>0.33990015905169679</v>
      </c>
      <c r="CC77" s="43">
        <f t="shared" ca="1" si="33"/>
        <v>0.15458290621997109</v>
      </c>
      <c r="CD77" s="44">
        <f t="shared" ca="1" si="34"/>
        <v>0.57980031810339361</v>
      </c>
      <c r="CE77" s="107"/>
      <c r="CF77" s="107"/>
      <c r="CG77" s="40">
        <f t="shared" si="36"/>
        <v>60</v>
      </c>
      <c r="CH77" s="45">
        <f t="shared" ca="1" si="37"/>
        <v>21.165503037677176</v>
      </c>
      <c r="CI77" s="7">
        <f t="shared" ca="1" si="68"/>
        <v>0.32958088829983512</v>
      </c>
      <c r="CJ77" s="43">
        <f t="shared" ca="1" si="73"/>
        <v>5.246574581401017</v>
      </c>
      <c r="CK77" s="43">
        <f t="shared" ca="1" si="1"/>
        <v>0.38990015905169684</v>
      </c>
      <c r="CL77" s="3">
        <f t="shared" ca="1" si="2"/>
        <v>102.89900159051697</v>
      </c>
      <c r="CM77" s="44">
        <f t="shared" ca="1" si="3"/>
        <v>0.57980031810339361</v>
      </c>
      <c r="CO77" s="40">
        <v>60</v>
      </c>
      <c r="CP77" s="45">
        <v>120.38356519877328</v>
      </c>
      <c r="CQ77" s="7">
        <v>3.3240008295595765E-2</v>
      </c>
      <c r="CR77" s="43">
        <v>3.872818196869348</v>
      </c>
      <c r="CS77" s="43">
        <v>-0.16851263536558223</v>
      </c>
      <c r="CT77" s="3">
        <v>97.314873646344182</v>
      </c>
      <c r="CU77" s="44">
        <v>-0.53702527073116446</v>
      </c>
      <c r="CV77" s="44"/>
      <c r="CW77" s="40">
        <v>60</v>
      </c>
      <c r="CX77" s="45">
        <v>74.957019982151991</v>
      </c>
      <c r="CY77" s="7">
        <v>5.004396546757766E-2</v>
      </c>
      <c r="CZ77" s="43">
        <v>3.5723709129350469</v>
      </c>
      <c r="DA77" s="43">
        <v>0.17182809789051107</v>
      </c>
      <c r="DB77" s="3">
        <v>100.71828097890511</v>
      </c>
      <c r="DC77" s="44">
        <v>0.35914048945255528</v>
      </c>
      <c r="DD77" s="44"/>
    </row>
    <row r="78" spans="2:108" ht="15.9" customHeight="1" x14ac:dyDescent="0.65">
      <c r="B78" s="3">
        <v>61</v>
      </c>
      <c r="C78" s="45">
        <f t="shared" si="38"/>
        <v>62</v>
      </c>
      <c r="D78" s="119">
        <f t="shared" si="4"/>
        <v>1.6393442622950821E-2</v>
      </c>
      <c r="E78" s="120">
        <f t="shared" si="74"/>
        <v>1</v>
      </c>
      <c r="F78" s="107"/>
      <c r="G78" s="107"/>
      <c r="H78" s="3">
        <f t="shared" si="39"/>
        <v>61</v>
      </c>
      <c r="I78" s="124">
        <f t="shared" si="6"/>
        <v>19.613145188829101</v>
      </c>
      <c r="J78" s="119">
        <f t="shared" si="40"/>
        <v>5.0000000000000079E-2</v>
      </c>
      <c r="K78" s="43">
        <f t="shared" si="75"/>
        <v>0.93395929470614769</v>
      </c>
      <c r="L78" s="107"/>
      <c r="M78" s="109">
        <f t="shared" si="8"/>
        <v>61</v>
      </c>
      <c r="N78" s="45">
        <f t="shared" si="9"/>
        <v>16.649017605160974</v>
      </c>
      <c r="O78" s="7">
        <f t="shared" si="10"/>
        <v>4.2011113224289916E-2</v>
      </c>
      <c r="P78" s="43">
        <f t="shared" si="11"/>
        <v>0.67124405374077845</v>
      </c>
      <c r="Q78" s="107"/>
      <c r="R78" s="109">
        <f t="shared" si="12"/>
        <v>61</v>
      </c>
      <c r="S78" s="109"/>
      <c r="T78" s="41"/>
      <c r="U78" s="41"/>
      <c r="V78" s="43">
        <f t="shared" si="13"/>
        <v>79.675198787874365</v>
      </c>
      <c r="W78" s="7">
        <f t="shared" si="14"/>
        <v>2.2043219644266851E-2</v>
      </c>
      <c r="X78" s="43"/>
      <c r="Y78" s="7"/>
      <c r="Z78" s="121">
        <f t="shared" si="15"/>
        <v>1.7184184321412979</v>
      </c>
      <c r="AA78" s="121"/>
      <c r="AB78" s="107"/>
      <c r="AC78" s="3">
        <f t="shared" si="41"/>
        <v>61</v>
      </c>
      <c r="AD78" s="128">
        <f t="shared" si="16"/>
        <v>17.547149634065008</v>
      </c>
      <c r="AE78" s="123">
        <f t="shared" si="17"/>
        <v>4.3532637636812921E-2</v>
      </c>
      <c r="AF78" s="116">
        <f t="shared" ref="AF78:AF81" si="80">$AD$4*AD77*(1-AD77/$AF$7)</f>
        <v>0.73200748977871732</v>
      </c>
      <c r="AG78" s="107"/>
      <c r="AH78" s="3">
        <f t="shared" si="42"/>
        <v>61</v>
      </c>
      <c r="AI78" s="122">
        <f t="shared" si="43"/>
        <v>4.9340453786556271</v>
      </c>
      <c r="AJ78" s="123">
        <f t="shared" si="19"/>
        <v>3.5692835880065665E-2</v>
      </c>
      <c r="AK78" s="114">
        <f t="shared" si="44"/>
        <v>0.17004083240134088</v>
      </c>
      <c r="AL78" s="115">
        <f t="shared" si="45"/>
        <v>16.649017605160974</v>
      </c>
      <c r="AM78" s="123">
        <f t="shared" si="70"/>
        <v>4.2011113224289916E-2</v>
      </c>
      <c r="AN78" s="116">
        <f t="shared" si="20"/>
        <v>0.67124405374077845</v>
      </c>
      <c r="AO78" s="122">
        <f t="shared" si="46"/>
        <v>16.649017605160974</v>
      </c>
      <c r="AP78" s="123">
        <f t="shared" si="47"/>
        <v>4.2011113224289916E-2</v>
      </c>
      <c r="AQ78" s="116">
        <f t="shared" si="48"/>
        <v>0.67124405374077845</v>
      </c>
      <c r="AS78" s="3">
        <f t="shared" si="49"/>
        <v>61</v>
      </c>
      <c r="AT78" s="122">
        <f t="shared" si="50"/>
        <v>15.341373033718774</v>
      </c>
      <c r="AU78" s="123">
        <f t="shared" si="21"/>
        <v>4.2643036737808934E-2</v>
      </c>
      <c r="AV78" s="114">
        <f t="shared" si="51"/>
        <v>0.62744650933664836</v>
      </c>
      <c r="AW78" s="115">
        <f t="shared" si="78"/>
        <v>100</v>
      </c>
      <c r="AX78" s="123">
        <f t="shared" si="71"/>
        <v>0</v>
      </c>
      <c r="AY78" s="116">
        <f t="shared" si="23"/>
        <v>0</v>
      </c>
      <c r="AZ78" s="122">
        <f t="shared" si="52"/>
        <v>16.649017605160974</v>
      </c>
      <c r="BA78" s="123">
        <f t="shared" si="53"/>
        <v>4.2011113224289916E-2</v>
      </c>
      <c r="BB78" s="116">
        <f t="shared" si="54"/>
        <v>0.67124405374077845</v>
      </c>
      <c r="BC78" s="107"/>
      <c r="BD78" s="3">
        <f t="shared" si="55"/>
        <v>61</v>
      </c>
      <c r="BE78" s="45">
        <f t="shared" si="56"/>
        <v>16.318986952800337</v>
      </c>
      <c r="BF78" s="7">
        <f t="shared" si="57"/>
        <v>4.086086455373255E-2</v>
      </c>
      <c r="BG78" s="43">
        <f t="shared" si="58"/>
        <v>0.64063117198511876</v>
      </c>
      <c r="BH78" s="45">
        <f t="shared" si="59"/>
        <v>85.775924172446196</v>
      </c>
      <c r="BI78" s="7">
        <f t="shared" si="60"/>
        <v>-1.4904653797608166E-3</v>
      </c>
      <c r="BJ78" s="43">
        <f t="shared" si="61"/>
        <v>-0.12803687993289598</v>
      </c>
      <c r="BK78" s="117">
        <f t="shared" si="0"/>
        <v>84.379500648186692</v>
      </c>
      <c r="BL78" s="107"/>
      <c r="BM78" s="118">
        <f t="shared" si="62"/>
        <v>61</v>
      </c>
      <c r="BN78" s="45">
        <f t="shared" si="63"/>
        <v>89.871591150776368</v>
      </c>
      <c r="BO78" s="7">
        <f t="shared" si="64"/>
        <v>3.1359290095451705E-5</v>
      </c>
      <c r="BP78" s="45">
        <f t="shared" si="65"/>
        <v>2.8182209208315184E-3</v>
      </c>
      <c r="BQ78" s="107"/>
      <c r="BR78" s="107"/>
      <c r="BS78" s="40">
        <f t="shared" si="26"/>
        <v>61</v>
      </c>
      <c r="BT78" s="124">
        <f t="shared" ca="1" si="27"/>
        <v>8.9789616440256061</v>
      </c>
      <c r="BU78" s="7">
        <f t="shared" ca="1" si="66"/>
        <v>-5.090643477697808E-2</v>
      </c>
      <c r="BV78" s="43">
        <f t="shared" ca="1" si="28"/>
        <v>-0.48160365009868117</v>
      </c>
      <c r="BW78" s="44">
        <f t="shared" ca="1" si="29"/>
        <v>-0.5045321738848908</v>
      </c>
      <c r="BX78" s="107"/>
      <c r="BY78" s="107"/>
      <c r="BZ78" s="40">
        <f t="shared" si="31"/>
        <v>61</v>
      </c>
      <c r="CA78" s="124">
        <f t="shared" ca="1" si="32"/>
        <v>0.48611675914078833</v>
      </c>
      <c r="CB78" s="7">
        <f t="shared" ca="1" si="67"/>
        <v>-0.20226608694244544</v>
      </c>
      <c r="CC78" s="43">
        <f t="shared" ca="1" si="33"/>
        <v>-0.12325530237481151</v>
      </c>
      <c r="CD78" s="44">
        <f t="shared" ca="1" si="34"/>
        <v>-0.5045321738848908</v>
      </c>
      <c r="CE78" s="107"/>
      <c r="CF78" s="107"/>
      <c r="CG78" s="40">
        <f t="shared" si="36"/>
        <v>61</v>
      </c>
      <c r="CH78" s="45">
        <f t="shared" ca="1" si="37"/>
        <v>18.642486953449982</v>
      </c>
      <c r="CI78" s="7">
        <f t="shared" ca="1" si="68"/>
        <v>-0.11920416347940883</v>
      </c>
      <c r="CJ78" s="43">
        <f t="shared" ca="1" si="73"/>
        <v>-2.5230160842271947</v>
      </c>
      <c r="CK78" s="43">
        <f t="shared" ca="1" si="1"/>
        <v>-0.15226608694244539</v>
      </c>
      <c r="CL78" s="3">
        <f t="shared" ca="1" si="2"/>
        <v>97.477339130575544</v>
      </c>
      <c r="CM78" s="44">
        <f t="shared" ca="1" si="3"/>
        <v>-0.5045321738848908</v>
      </c>
      <c r="CO78" s="40">
        <v>61</v>
      </c>
      <c r="CP78" s="45">
        <v>115.51386744782492</v>
      </c>
      <c r="CQ78" s="7">
        <v>-4.0451516308789168E-2</v>
      </c>
      <c r="CR78" s="43">
        <v>-4.8696977509483679</v>
      </c>
      <c r="CS78" s="43">
        <v>0.21239327522438939</v>
      </c>
      <c r="CT78" s="3">
        <v>101.12393275224389</v>
      </c>
      <c r="CU78" s="44">
        <v>0.22478655044877879</v>
      </c>
      <c r="CV78" s="44"/>
      <c r="CW78" s="40">
        <v>61</v>
      </c>
      <c r="CX78" s="45">
        <v>75.840331877535206</v>
      </c>
      <c r="CY78" s="7">
        <v>1.1784245099305453E-2</v>
      </c>
      <c r="CZ78" s="43">
        <v>0.88331189538321619</v>
      </c>
      <c r="DA78" s="43">
        <v>4.7806844086879102E-2</v>
      </c>
      <c r="DB78" s="3">
        <v>99.478068440868796</v>
      </c>
      <c r="DC78" s="44">
        <v>-0.26096577956560452</v>
      </c>
      <c r="DD78" s="44"/>
    </row>
    <row r="79" spans="2:108" ht="15.9" customHeight="1" x14ac:dyDescent="0.65">
      <c r="B79" s="3">
        <v>62</v>
      </c>
      <c r="C79" s="45">
        <f t="shared" si="38"/>
        <v>63</v>
      </c>
      <c r="D79" s="119">
        <f t="shared" si="4"/>
        <v>1.6129032258064516E-2</v>
      </c>
      <c r="E79" s="120">
        <f t="shared" si="74"/>
        <v>1</v>
      </c>
      <c r="F79" s="107"/>
      <c r="G79" s="107"/>
      <c r="H79" s="3">
        <f t="shared" si="39"/>
        <v>62</v>
      </c>
      <c r="I79" s="124">
        <f t="shared" si="6"/>
        <v>20.593802448270555</v>
      </c>
      <c r="J79" s="119">
        <f t="shared" si="40"/>
        <v>4.9999999999999947E-2</v>
      </c>
      <c r="K79" s="43">
        <f t="shared" si="75"/>
        <v>0.9806572594414551</v>
      </c>
      <c r="L79" s="107"/>
      <c r="M79" s="109">
        <f t="shared" si="8"/>
        <v>62</v>
      </c>
      <c r="N79" s="45">
        <f t="shared" si="9"/>
        <v>17.342873591810545</v>
      </c>
      <c r="O79" s="7">
        <f t="shared" si="10"/>
        <v>4.1675491197419604E-2</v>
      </c>
      <c r="P79" s="43">
        <f t="shared" si="11"/>
        <v>0.69385598664956871</v>
      </c>
      <c r="Q79" s="107"/>
      <c r="R79" s="109">
        <f t="shared" si="12"/>
        <v>62</v>
      </c>
      <c r="S79" s="109"/>
      <c r="T79" s="41"/>
      <c r="U79" s="41"/>
      <c r="V79" s="43">
        <f t="shared" si="13"/>
        <v>81.294581364774501</v>
      </c>
      <c r="W79" s="7">
        <f t="shared" si="14"/>
        <v>2.0324801212125591E-2</v>
      </c>
      <c r="X79" s="43"/>
      <c r="Y79" s="7"/>
      <c r="Z79" s="121">
        <f t="shared" si="15"/>
        <v>1.6193825769001395</v>
      </c>
      <c r="AA79" s="121"/>
      <c r="AB79" s="107"/>
      <c r="AC79" s="3">
        <f t="shared" si="41"/>
        <v>62</v>
      </c>
      <c r="AD79" s="128">
        <f t="shared" si="16"/>
        <v>18.306083092583538</v>
      </c>
      <c r="AE79" s="123">
        <f t="shared" si="17"/>
        <v>4.3251096294590299E-2</v>
      </c>
      <c r="AF79" s="116">
        <f t="shared" si="80"/>
        <v>0.758933458518532</v>
      </c>
      <c r="AG79" s="107"/>
      <c r="AH79" s="3">
        <f t="shared" si="42"/>
        <v>62</v>
      </c>
      <c r="AI79" s="122">
        <f t="shared" si="43"/>
        <v>5.1105608827776194</v>
      </c>
      <c r="AJ79" s="123">
        <f t="shared" si="19"/>
        <v>3.5775006222193949E-2</v>
      </c>
      <c r="AK79" s="114">
        <f t="shared" si="44"/>
        <v>0.17651550412199249</v>
      </c>
      <c r="AL79" s="115">
        <f t="shared" si="45"/>
        <v>17.342873591810545</v>
      </c>
      <c r="AM79" s="123">
        <f t="shared" si="70"/>
        <v>4.1675491197419604E-2</v>
      </c>
      <c r="AN79" s="116">
        <f t="shared" si="20"/>
        <v>0.69385598664956871</v>
      </c>
      <c r="AO79" s="122">
        <f t="shared" si="46"/>
        <v>17.342873591810545</v>
      </c>
      <c r="AP79" s="123">
        <f t="shared" si="47"/>
        <v>4.1675491197419604E-2</v>
      </c>
      <c r="AQ79" s="116">
        <f t="shared" si="48"/>
        <v>0.69385598664956871</v>
      </c>
      <c r="AS79" s="3">
        <f t="shared" si="49"/>
        <v>62</v>
      </c>
      <c r="AT79" s="122">
        <f t="shared" si="50"/>
        <v>15.990762822124857</v>
      </c>
      <c r="AU79" s="123">
        <f t="shared" si="21"/>
        <v>4.2329313483140674E-2</v>
      </c>
      <c r="AV79" s="114">
        <f t="shared" si="51"/>
        <v>0.64938978840608197</v>
      </c>
      <c r="AW79" s="115">
        <f t="shared" si="78"/>
        <v>100</v>
      </c>
      <c r="AX79" s="123">
        <f t="shared" si="71"/>
        <v>0</v>
      </c>
      <c r="AY79" s="116">
        <f t="shared" si="23"/>
        <v>0</v>
      </c>
      <c r="AZ79" s="122">
        <f t="shared" si="52"/>
        <v>17.342873591810545</v>
      </c>
      <c r="BA79" s="123">
        <f t="shared" si="53"/>
        <v>4.1675491197419604E-2</v>
      </c>
      <c r="BB79" s="116">
        <f t="shared" si="54"/>
        <v>0.69385598664956871</v>
      </c>
      <c r="BC79" s="107"/>
      <c r="BD79" s="3">
        <f t="shared" si="55"/>
        <v>62</v>
      </c>
      <c r="BE79" s="45">
        <f t="shared" si="56"/>
        <v>16.979470637483303</v>
      </c>
      <c r="BF79" s="7">
        <f t="shared" si="57"/>
        <v>4.0473326352505397E-2</v>
      </c>
      <c r="BG79" s="43">
        <f t="shared" si="58"/>
        <v>0.6604836846829657</v>
      </c>
      <c r="BH79" s="45">
        <f t="shared" si="59"/>
        <v>85.648924045446009</v>
      </c>
      <c r="BI79" s="7">
        <f t="shared" si="60"/>
        <v>-1.4806034236933736E-3</v>
      </c>
      <c r="BJ79" s="43">
        <f t="shared" si="61"/>
        <v>-0.1270001270001905</v>
      </c>
      <c r="BK79" s="117">
        <f t="shared" si="0"/>
        <v>84.251984251976381</v>
      </c>
      <c r="BL79" s="107"/>
      <c r="BM79" s="118">
        <f t="shared" si="62"/>
        <v>62</v>
      </c>
      <c r="BN79" s="45">
        <f t="shared" si="63"/>
        <v>89.873968859173573</v>
      </c>
      <c r="BO79" s="7">
        <f t="shared" si="64"/>
        <v>2.6456729726926945E-5</v>
      </c>
      <c r="BP79" s="45">
        <f t="shared" si="65"/>
        <v>2.3777083972106277E-3</v>
      </c>
      <c r="BQ79" s="107"/>
      <c r="BR79" s="107"/>
      <c r="BS79" s="40">
        <f t="shared" si="26"/>
        <v>62</v>
      </c>
      <c r="BT79" s="124">
        <f t="shared" ca="1" si="27"/>
        <v>10.376311290220213</v>
      </c>
      <c r="BU79" s="7">
        <f t="shared" ca="1" si="66"/>
        <v>0.15562485971018392</v>
      </c>
      <c r="BV79" s="43">
        <f t="shared" ca="1" si="28"/>
        <v>1.3973496461946078</v>
      </c>
      <c r="BW79" s="44">
        <f t="shared" ca="1" si="29"/>
        <v>0.52812429855091969</v>
      </c>
      <c r="BX79" s="107"/>
      <c r="BY79" s="107"/>
      <c r="BZ79" s="40">
        <f t="shared" si="31"/>
        <v>62</v>
      </c>
      <c r="CA79" s="124">
        <f t="shared" ca="1" si="32"/>
        <v>0.63878763331536537</v>
      </c>
      <c r="CB79" s="7">
        <f t="shared" ca="1" si="67"/>
        <v>0.31406214927545983</v>
      </c>
      <c r="CC79" s="43">
        <f t="shared" ca="1" si="33"/>
        <v>0.15267087417457703</v>
      </c>
      <c r="CD79" s="44">
        <f t="shared" ca="1" si="34"/>
        <v>0.52812429855091969</v>
      </c>
      <c r="CE79" s="107"/>
      <c r="CF79" s="107"/>
      <c r="CG79" s="40">
        <f t="shared" si="36"/>
        <v>62</v>
      </c>
      <c r="CH79" s="45">
        <f t="shared" ca="1" si="37"/>
        <v>24.196792214895105</v>
      </c>
      <c r="CI79" s="7">
        <f t="shared" ca="1" si="68"/>
        <v>0.29793799911536167</v>
      </c>
      <c r="CJ79" s="43">
        <f t="shared" ca="1" si="73"/>
        <v>5.5543052614451209</v>
      </c>
      <c r="CK79" s="43">
        <f t="shared" ca="1" si="1"/>
        <v>0.36406214927545988</v>
      </c>
      <c r="CL79" s="3">
        <f t="shared" ca="1" si="2"/>
        <v>102.6406214927546</v>
      </c>
      <c r="CM79" s="44">
        <f t="shared" ca="1" si="3"/>
        <v>0.52812429855091969</v>
      </c>
      <c r="CO79" s="40">
        <v>62</v>
      </c>
      <c r="CP79" s="45">
        <v>108.23048010121643</v>
      </c>
      <c r="CQ79" s="7">
        <v>-6.3052060393512827E-2</v>
      </c>
      <c r="CR79" s="43">
        <v>-7.2833873466084897</v>
      </c>
      <c r="CS79" s="43">
        <v>0.87470534261965138</v>
      </c>
      <c r="CT79" s="3">
        <v>107.74705342619652</v>
      </c>
      <c r="CU79" s="44">
        <v>1.5494106852393028</v>
      </c>
      <c r="CV79" s="44"/>
      <c r="CW79" s="40">
        <v>62</v>
      </c>
      <c r="CX79" s="45">
        <v>78.392966553327796</v>
      </c>
      <c r="CY79" s="7">
        <v>3.3658010356738821E-2</v>
      </c>
      <c r="CZ79" s="43">
        <v>2.5526346757925835</v>
      </c>
      <c r="DA79" s="43">
        <v>0.13769182488822784</v>
      </c>
      <c r="DB79" s="3">
        <v>100.37691824888228</v>
      </c>
      <c r="DC79" s="44">
        <v>0.18845912444113919</v>
      </c>
      <c r="DD79" s="44"/>
    </row>
    <row r="80" spans="2:108" ht="15.9" customHeight="1" x14ac:dyDescent="0.65">
      <c r="B80" s="3">
        <v>63</v>
      </c>
      <c r="C80" s="45">
        <f t="shared" si="38"/>
        <v>64</v>
      </c>
      <c r="D80" s="119">
        <f t="shared" si="4"/>
        <v>1.5873015873015872E-2</v>
      </c>
      <c r="E80" s="120">
        <f t="shared" si="74"/>
        <v>1</v>
      </c>
      <c r="F80" s="107"/>
      <c r="G80" s="107"/>
      <c r="H80" s="3">
        <f t="shared" si="39"/>
        <v>63</v>
      </c>
      <c r="I80" s="124">
        <f t="shared" si="6"/>
        <v>21.623492570684082</v>
      </c>
      <c r="J80" s="119">
        <f t="shared" si="40"/>
        <v>4.9999999999999954E-2</v>
      </c>
      <c r="K80" s="43">
        <f t="shared" si="75"/>
        <v>1.0296901224135278</v>
      </c>
      <c r="L80" s="107"/>
      <c r="M80" s="109">
        <f t="shared" si="8"/>
        <v>63</v>
      </c>
      <c r="N80" s="45">
        <f t="shared" si="9"/>
        <v>18.059629639190312</v>
      </c>
      <c r="O80" s="7">
        <f t="shared" si="10"/>
        <v>4.1328563204094754E-2</v>
      </c>
      <c r="P80" s="43">
        <f t="shared" si="11"/>
        <v>0.7167560473797675</v>
      </c>
      <c r="Q80" s="107"/>
      <c r="R80" s="109">
        <f t="shared" si="12"/>
        <v>63</v>
      </c>
      <c r="S80" s="109"/>
      <c r="T80" s="41"/>
      <c r="U80" s="41"/>
      <c r="V80" s="43">
        <f t="shared" si="13"/>
        <v>82.815230541978011</v>
      </c>
      <c r="W80" s="7">
        <f t="shared" si="14"/>
        <v>1.8705418635225509E-2</v>
      </c>
      <c r="X80" s="43"/>
      <c r="Y80" s="7"/>
      <c r="Z80" s="121">
        <f t="shared" si="15"/>
        <v>1.5206491772035089</v>
      </c>
      <c r="AA80" s="121"/>
      <c r="AB80" s="107"/>
      <c r="AC80" s="3">
        <f t="shared" si="41"/>
        <v>63</v>
      </c>
      <c r="AD80" s="128">
        <f t="shared" si="16"/>
        <v>19.092497755600188</v>
      </c>
      <c r="AE80" s="123">
        <f t="shared" si="17"/>
        <v>4.2959198810544864E-2</v>
      </c>
      <c r="AF80" s="116">
        <f t="shared" si="80"/>
        <v>0.78641466301664897</v>
      </c>
      <c r="AG80" s="107"/>
      <c r="AH80" s="3">
        <f t="shared" si="42"/>
        <v>63</v>
      </c>
      <c r="AI80" s="122">
        <f t="shared" si="43"/>
        <v>5.2937789375690452</v>
      </c>
      <c r="AJ80" s="123">
        <f t="shared" si="19"/>
        <v>3.5850870187040147E-2</v>
      </c>
      <c r="AK80" s="114">
        <f t="shared" si="44"/>
        <v>0.18321805479142575</v>
      </c>
      <c r="AL80" s="115">
        <f t="shared" si="45"/>
        <v>18.059629639190312</v>
      </c>
      <c r="AM80" s="123">
        <f t="shared" si="70"/>
        <v>4.1328563204094754E-2</v>
      </c>
      <c r="AN80" s="116">
        <f t="shared" si="20"/>
        <v>0.7167560473797675</v>
      </c>
      <c r="AO80" s="122">
        <f t="shared" si="46"/>
        <v>18.059629639190312</v>
      </c>
      <c r="AP80" s="123">
        <f t="shared" si="47"/>
        <v>4.1328563204094754E-2</v>
      </c>
      <c r="AQ80" s="116">
        <f t="shared" si="48"/>
        <v>0.7167560473797675</v>
      </c>
      <c r="AS80" s="3">
        <f t="shared" si="49"/>
        <v>63</v>
      </c>
      <c r="AT80" s="122">
        <f t="shared" si="50"/>
        <v>16.662448715414374</v>
      </c>
      <c r="AU80" s="123">
        <f t="shared" si="21"/>
        <v>4.2004618588937538E-2</v>
      </c>
      <c r="AV80" s="114">
        <f t="shared" si="51"/>
        <v>0.67168589328951755</v>
      </c>
      <c r="AW80" s="115">
        <f t="shared" si="78"/>
        <v>100</v>
      </c>
      <c r="AX80" s="123">
        <f t="shared" si="71"/>
        <v>0</v>
      </c>
      <c r="AY80" s="116">
        <f t="shared" si="23"/>
        <v>0</v>
      </c>
      <c r="AZ80" s="122">
        <f t="shared" si="52"/>
        <v>18.059629639190312</v>
      </c>
      <c r="BA80" s="123">
        <f t="shared" si="53"/>
        <v>4.1328563204094754E-2</v>
      </c>
      <c r="BB80" s="116">
        <f t="shared" si="54"/>
        <v>0.7167560473797675</v>
      </c>
      <c r="BC80" s="107"/>
      <c r="BD80" s="3">
        <f t="shared" si="55"/>
        <v>63</v>
      </c>
      <c r="BE80" s="45">
        <f t="shared" si="56"/>
        <v>17.659891476365573</v>
      </c>
      <c r="BF80" s="7">
        <f t="shared" si="57"/>
        <v>4.0073147944918626E-2</v>
      </c>
      <c r="BG80" s="43">
        <f t="shared" si="58"/>
        <v>0.68042083888227001</v>
      </c>
      <c r="BH80" s="45">
        <f t="shared" si="59"/>
        <v>85.522935887776271</v>
      </c>
      <c r="BI80" s="7">
        <f t="shared" si="60"/>
        <v>-1.4709835421036674E-3</v>
      </c>
      <c r="BJ80" s="43">
        <f t="shared" si="61"/>
        <v>-0.12598815766974239</v>
      </c>
      <c r="BK80" s="117">
        <f t="shared" si="0"/>
        <v>84.125492133612454</v>
      </c>
      <c r="BL80" s="107"/>
      <c r="BM80" s="118">
        <f t="shared" si="62"/>
        <v>63</v>
      </c>
      <c r="BN80" s="45">
        <f t="shared" si="63"/>
        <v>89.875974901164327</v>
      </c>
      <c r="BO80" s="7">
        <f t="shared" si="64"/>
        <v>2.2320612032801704E-5</v>
      </c>
      <c r="BP80" s="45">
        <f t="shared" si="65"/>
        <v>2.0060419907590474E-3</v>
      </c>
      <c r="BQ80" s="107"/>
      <c r="BR80" s="107"/>
      <c r="BS80" s="40">
        <f t="shared" si="26"/>
        <v>63</v>
      </c>
      <c r="BT80" s="124">
        <f t="shared" ca="1" si="27"/>
        <v>11.126741336557762</v>
      </c>
      <c r="BU80" s="7">
        <f t="shared" ca="1" si="66"/>
        <v>7.2321466207826396E-2</v>
      </c>
      <c r="BV80" s="43">
        <f t="shared" ca="1" si="28"/>
        <v>0.75043004633754795</v>
      </c>
      <c r="BW80" s="44">
        <f t="shared" ca="1" si="29"/>
        <v>0.1116073310391316</v>
      </c>
      <c r="BX80" s="107"/>
      <c r="BY80" s="107"/>
      <c r="BZ80" s="40">
        <f t="shared" si="31"/>
        <v>63</v>
      </c>
      <c r="CA80" s="124">
        <f t="shared" ca="1" si="32"/>
        <v>0.70637370640869934</v>
      </c>
      <c r="CB80" s="7">
        <f t="shared" ca="1" si="67"/>
        <v>0.10580366551956581</v>
      </c>
      <c r="CC80" s="43">
        <f t="shared" ca="1" si="33"/>
        <v>6.7586073093333976E-2</v>
      </c>
      <c r="CD80" s="44">
        <f t="shared" ca="1" si="34"/>
        <v>0.1116073310391316</v>
      </c>
      <c r="CE80" s="107"/>
      <c r="CF80" s="107"/>
      <c r="CG80" s="40">
        <f t="shared" si="36"/>
        <v>63</v>
      </c>
      <c r="CH80" s="45">
        <f t="shared" ca="1" si="37"/>
        <v>27.059596627665119</v>
      </c>
      <c r="CI80" s="7">
        <f t="shared" ca="1" si="68"/>
        <v>0.11831338581350151</v>
      </c>
      <c r="CJ80" s="43">
        <f t="shared" ca="1" si="73"/>
        <v>2.8628044127700147</v>
      </c>
      <c r="CK80" s="43">
        <f t="shared" ca="1" si="1"/>
        <v>0.15580366551956581</v>
      </c>
      <c r="CL80" s="3">
        <f t="shared" ca="1" si="2"/>
        <v>100.55803665519566</v>
      </c>
      <c r="CM80" s="44">
        <f t="shared" ca="1" si="3"/>
        <v>0.1116073310391316</v>
      </c>
      <c r="CO80" s="40">
        <v>63</v>
      </c>
      <c r="CP80" s="45">
        <v>106.00484138090843</v>
      </c>
      <c r="CQ80" s="7">
        <v>-2.056388106406435E-2</v>
      </c>
      <c r="CR80" s="43">
        <v>-2.2256387203080026</v>
      </c>
      <c r="CS80" s="43">
        <v>0.44516108878751171</v>
      </c>
      <c r="CT80" s="3">
        <v>103.45161088787512</v>
      </c>
      <c r="CU80" s="44">
        <v>0.69032217757502334</v>
      </c>
      <c r="CV80" s="44"/>
      <c r="CW80" s="40">
        <v>63</v>
      </c>
      <c r="CX80" s="45">
        <v>77.727160095706793</v>
      </c>
      <c r="CY80" s="7">
        <v>-8.4931912503665632E-3</v>
      </c>
      <c r="CZ80" s="43">
        <v>-0.66580645762099588</v>
      </c>
      <c r="DA80" s="43">
        <v>-4.1466361974141691E-2</v>
      </c>
      <c r="DB80" s="3">
        <v>98.585336380258582</v>
      </c>
      <c r="DC80" s="44">
        <v>-0.70733180987070843</v>
      </c>
      <c r="DD80" s="44"/>
    </row>
    <row r="81" spans="2:108" ht="15.9" customHeight="1" x14ac:dyDescent="0.65">
      <c r="B81" s="3">
        <v>64</v>
      </c>
      <c r="C81" s="45">
        <f t="shared" si="38"/>
        <v>65</v>
      </c>
      <c r="D81" s="119">
        <f t="shared" si="4"/>
        <v>1.5625E-2</v>
      </c>
      <c r="E81" s="120">
        <f t="shared" si="74"/>
        <v>1</v>
      </c>
      <c r="F81" s="107"/>
      <c r="G81" s="107"/>
      <c r="H81" s="3">
        <f t="shared" si="39"/>
        <v>64</v>
      </c>
      <c r="I81" s="124">
        <f t="shared" si="6"/>
        <v>22.704667199218285</v>
      </c>
      <c r="J81" s="119">
        <f t="shared" si="40"/>
        <v>4.9999999999999961E-2</v>
      </c>
      <c r="K81" s="43">
        <f t="shared" si="75"/>
        <v>1.0811746285342041</v>
      </c>
      <c r="L81" s="107"/>
      <c r="M81" s="109">
        <f t="shared" si="8"/>
        <v>64</v>
      </c>
      <c r="N81" s="45">
        <f t="shared" si="9"/>
        <v>18.799536009797468</v>
      </c>
      <c r="O81" s="7">
        <f t="shared" si="10"/>
        <v>4.097018518040485E-2</v>
      </c>
      <c r="P81" s="43">
        <f t="shared" si="11"/>
        <v>0.73990637060715503</v>
      </c>
      <c r="Q81" s="107"/>
      <c r="R81" s="109">
        <f t="shared" si="12"/>
        <v>64</v>
      </c>
      <c r="S81" s="109"/>
      <c r="T81" s="41"/>
      <c r="U81" s="41"/>
      <c r="V81" s="43">
        <f t="shared" si="13"/>
        <v>84.238391186454848</v>
      </c>
      <c r="W81" s="7">
        <f t="shared" si="14"/>
        <v>1.7184769458022036E-2</v>
      </c>
      <c r="X81" s="43"/>
      <c r="Y81" s="7"/>
      <c r="Z81" s="121">
        <f t="shared" si="15"/>
        <v>1.4231606444768334</v>
      </c>
      <c r="AA81" s="121"/>
      <c r="AB81" s="107"/>
      <c r="AC81" s="3">
        <f t="shared" si="41"/>
        <v>64</v>
      </c>
      <c r="AD81" s="129">
        <f t="shared" si="16"/>
        <v>19.9069213085542</v>
      </c>
      <c r="AE81" s="130">
        <f t="shared" si="17"/>
        <v>4.2656731632461517E-2</v>
      </c>
      <c r="AF81" s="131">
        <f t="shared" si="80"/>
        <v>0.81442355295401003</v>
      </c>
      <c r="AG81" s="107"/>
      <c r="AH81" s="3">
        <f t="shared" si="42"/>
        <v>64</v>
      </c>
      <c r="AI81" s="122">
        <f t="shared" si="43"/>
        <v>5.4839338762005791</v>
      </c>
      <c r="AJ81" s="123">
        <f t="shared" si="19"/>
        <v>3.5920453210094752E-2</v>
      </c>
      <c r="AK81" s="114">
        <f t="shared" si="44"/>
        <v>0.19015493863153393</v>
      </c>
      <c r="AL81" s="115">
        <f t="shared" si="45"/>
        <v>18.799536009797468</v>
      </c>
      <c r="AM81" s="123">
        <f t="shared" si="70"/>
        <v>4.097018518040485E-2</v>
      </c>
      <c r="AN81" s="116">
        <f t="shared" si="20"/>
        <v>0.73990637060715503</v>
      </c>
      <c r="AO81" s="122">
        <f t="shared" si="46"/>
        <v>18.799536009797468</v>
      </c>
      <c r="AP81" s="123">
        <f t="shared" si="47"/>
        <v>4.097018518040485E-2</v>
      </c>
      <c r="AQ81" s="116">
        <f t="shared" si="48"/>
        <v>0.73990637060715503</v>
      </c>
      <c r="AS81" s="3">
        <f t="shared" si="49"/>
        <v>64</v>
      </c>
      <c r="AT81" s="122">
        <f t="shared" si="50"/>
        <v>17.356752552588187</v>
      </c>
      <c r="AU81" s="123">
        <f t="shared" si="21"/>
        <v>4.166877564229287E-2</v>
      </c>
      <c r="AV81" s="114">
        <f t="shared" si="51"/>
        <v>0.69430383717381161</v>
      </c>
      <c r="AW81" s="115">
        <f t="shared" si="78"/>
        <v>100</v>
      </c>
      <c r="AX81" s="123">
        <f t="shared" si="71"/>
        <v>0</v>
      </c>
      <c r="AY81" s="116">
        <f t="shared" si="23"/>
        <v>0</v>
      </c>
      <c r="AZ81" s="122">
        <f t="shared" si="52"/>
        <v>18.799536009797468</v>
      </c>
      <c r="BA81" s="123">
        <f t="shared" si="53"/>
        <v>4.097018518040485E-2</v>
      </c>
      <c r="BB81" s="116">
        <f t="shared" si="54"/>
        <v>0.73990637060715503</v>
      </c>
      <c r="BC81" s="107"/>
      <c r="BD81" s="3">
        <f t="shared" si="55"/>
        <v>64</v>
      </c>
      <c r="BE81" s="45">
        <f t="shared" si="56"/>
        <v>18.360286925442214</v>
      </c>
      <c r="BF81" s="7">
        <f t="shared" si="57"/>
        <v>3.966023517267861E-2</v>
      </c>
      <c r="BG81" s="43">
        <f t="shared" si="58"/>
        <v>0.70039544907664064</v>
      </c>
      <c r="BH81" s="45">
        <f t="shared" si="59"/>
        <v>85.397935887776271</v>
      </c>
      <c r="BI81" s="7">
        <f t="shared" si="60"/>
        <v>-1.461596222141225E-3</v>
      </c>
      <c r="BJ81" s="43">
        <f t="shared" si="61"/>
        <v>-0.125</v>
      </c>
      <c r="BK81" s="117">
        <f t="shared" ref="BK81:BK144" si="81">$BH$17-2*$BH$11*BD81^0.5</f>
        <v>84</v>
      </c>
      <c r="BL81" s="107"/>
      <c r="BM81" s="118">
        <f t="shared" si="62"/>
        <v>64</v>
      </c>
      <c r="BN81" s="45">
        <f t="shared" si="63"/>
        <v>89.877667365988557</v>
      </c>
      <c r="BO81" s="7">
        <f t="shared" si="64"/>
        <v>1.8831115057078339E-5</v>
      </c>
      <c r="BP81" s="45">
        <f t="shared" si="65"/>
        <v>1.6924648242259131E-3</v>
      </c>
      <c r="BQ81" s="107"/>
      <c r="BR81" s="107"/>
      <c r="BS81" s="40">
        <f t="shared" si="26"/>
        <v>64</v>
      </c>
      <c r="BT81" s="124">
        <f t="shared" ca="1" si="27"/>
        <v>13.548118984159329</v>
      </c>
      <c r="BU81" s="7">
        <f t="shared" ca="1" si="66"/>
        <v>0.21761786082381054</v>
      </c>
      <c r="BV81" s="43">
        <f t="shared" ca="1" si="28"/>
        <v>2.4213776476015663</v>
      </c>
      <c r="BW81" s="44">
        <f t="shared" ca="1" si="29"/>
        <v>0.83808930411905258</v>
      </c>
      <c r="BX81" s="107"/>
      <c r="BY81" s="107"/>
      <c r="BZ81" s="40">
        <f t="shared" si="31"/>
        <v>64</v>
      </c>
      <c r="CA81" s="124">
        <f t="shared" ca="1" si="32"/>
        <v>1.0376945157551658</v>
      </c>
      <c r="CB81" s="7">
        <f t="shared" ca="1" si="67"/>
        <v>0.46904465205952645</v>
      </c>
      <c r="CC81" s="43">
        <f t="shared" ca="1" si="33"/>
        <v>0.33132080934646635</v>
      </c>
      <c r="CD81" s="44">
        <f t="shared" ca="1" si="34"/>
        <v>0.83808930411905258</v>
      </c>
      <c r="CE81" s="107"/>
      <c r="CF81" s="107"/>
      <c r="CG81" s="40">
        <f t="shared" si="36"/>
        <v>64</v>
      </c>
      <c r="CH81" s="45">
        <f t="shared" ca="1" si="37"/>
        <v>37.457032646696341</v>
      </c>
      <c r="CI81" s="7">
        <f t="shared" ca="1" si="68"/>
        <v>0.3842420920791228</v>
      </c>
      <c r="CJ81" s="43">
        <f t="shared" ca="1" si="73"/>
        <v>10.397436019031222</v>
      </c>
      <c r="CK81" s="43">
        <f t="shared" ref="CK81:CK137" ca="1" si="82">$CH$7+$CH$8*CM81</f>
        <v>0.51904465205952632</v>
      </c>
      <c r="CL81" s="3">
        <f t="shared" ref="CL81:CL137" ca="1" si="83">$CH$9+$CJ$8*CM81</f>
        <v>104.19044652059526</v>
      </c>
      <c r="CM81" s="44">
        <f t="shared" ref="CM81:CM144" ca="1" si="84">BW81</f>
        <v>0.83808930411905258</v>
      </c>
      <c r="CO81" s="40">
        <v>64</v>
      </c>
      <c r="CP81" s="45">
        <v>109.41823356347464</v>
      </c>
      <c r="CQ81" s="7">
        <v>3.2200342343807024E-2</v>
      </c>
      <c r="CR81" s="43">
        <v>3.4133921825662186</v>
      </c>
      <c r="CS81" s="43">
        <v>-0.30670309716429456</v>
      </c>
      <c r="CT81" s="3">
        <v>95.93296902835705</v>
      </c>
      <c r="CU81" s="44">
        <v>-0.81340619432858918</v>
      </c>
      <c r="CV81" s="44"/>
      <c r="CW81" s="40">
        <v>64</v>
      </c>
      <c r="CX81" s="45">
        <v>80.497959684567235</v>
      </c>
      <c r="CY81" s="7">
        <v>3.5647765664520721E-2</v>
      </c>
      <c r="CZ81" s="43">
        <v>2.7707995888604349</v>
      </c>
      <c r="DA81" s="43">
        <v>0.15694886599115035</v>
      </c>
      <c r="DB81" s="3">
        <v>100.5694886599115</v>
      </c>
      <c r="DC81" s="44">
        <v>0.28474432995575166</v>
      </c>
      <c r="DD81" s="44"/>
    </row>
    <row r="82" spans="2:108" ht="15.9" customHeight="1" x14ac:dyDescent="0.65">
      <c r="B82" s="3">
        <v>65</v>
      </c>
      <c r="C82" s="45">
        <f t="shared" si="38"/>
        <v>66</v>
      </c>
      <c r="D82" s="119">
        <f t="shared" si="4"/>
        <v>1.5384615384615385E-2</v>
      </c>
      <c r="E82" s="120">
        <f t="shared" ref="E82:E113" si="85">$D$12</f>
        <v>1</v>
      </c>
      <c r="F82" s="107"/>
      <c r="G82" s="107"/>
      <c r="H82" s="3">
        <f t="shared" si="39"/>
        <v>65</v>
      </c>
      <c r="I82" s="124">
        <f t="shared" ref="I82:I145" si="86">I81+K82*$N$14</f>
        <v>23.839900559179199</v>
      </c>
      <c r="J82" s="119">
        <f t="shared" si="40"/>
        <v>4.9999999999999982E-2</v>
      </c>
      <c r="K82" s="43">
        <f t="shared" ref="K82:K113" si="87">$I$12*I81</f>
        <v>1.1352333599609143</v>
      </c>
      <c r="L82" s="107"/>
      <c r="M82" s="109">
        <f t="shared" ref="M82:M145" si="88">M81+$N$14</f>
        <v>65</v>
      </c>
      <c r="N82" s="45">
        <f t="shared" ref="N82:N145" si="89">N81+P82*$N$14</f>
        <v>19.562801533195504</v>
      </c>
      <c r="O82" s="7">
        <f t="shared" ref="O82:O145" si="90">(N82-N81)/N81</f>
        <v>4.0600231995101217E-2</v>
      </c>
      <c r="P82" s="43">
        <f t="shared" ref="P82:P145" si="91">$N$11*N81*(1-N81/$N$12)</f>
        <v>0.76326552339803755</v>
      </c>
      <c r="Q82" s="107"/>
      <c r="R82" s="109">
        <f t="shared" ref="R82:R145" si="92">R81+$S$14</f>
        <v>65</v>
      </c>
      <c r="S82" s="109"/>
      <c r="T82" s="41"/>
      <c r="U82" s="41"/>
      <c r="V82" s="43">
        <f t="shared" ref="V82:V145" si="93">V81+Z82*$S$14</f>
        <v>85.566123755418133</v>
      </c>
      <c r="W82" s="7">
        <f t="shared" ref="W82:W145" si="94">(V82-V81)/V81</f>
        <v>1.5761608813545075E-2</v>
      </c>
      <c r="X82" s="43"/>
      <c r="Y82" s="7"/>
      <c r="Z82" s="121">
        <f t="shared" ref="Z82:Z145" si="95">$S$10*V81*(1-V81/$U$10)</f>
        <v>1.3277325689632906</v>
      </c>
      <c r="AA82" s="121"/>
      <c r="AB82" s="107"/>
      <c r="AC82" s="3">
        <f t="shared" si="41"/>
        <v>65</v>
      </c>
      <c r="AD82" s="128">
        <f t="shared" ref="AD82:AD137" si="96">AD81+AF82*$N$14</f>
        <v>20.760736832558706</v>
      </c>
      <c r="AE82" s="123">
        <f t="shared" ref="AE82:AE137" si="97">(AD82-AD81)/AD81</f>
        <v>4.2890385246944919E-2</v>
      </c>
      <c r="AF82" s="116">
        <f>$AD$4*AD81*(1-AD81/$AF$8)</f>
        <v>0.85381552400450667</v>
      </c>
      <c r="AG82" s="107"/>
      <c r="AH82" s="3">
        <f t="shared" si="42"/>
        <v>65</v>
      </c>
      <c r="AI82" s="122">
        <f t="shared" si="43"/>
        <v>5.6812665004459566</v>
      </c>
      <c r="AJ82" s="123">
        <f t="shared" ref="AJ82:AJ145" si="98">(AI82-AI81)/AI81</f>
        <v>3.5983771631851798E-2</v>
      </c>
      <c r="AK82" s="114">
        <f t="shared" si="44"/>
        <v>0.1973326242453772</v>
      </c>
      <c r="AL82" s="115">
        <f t="shared" si="45"/>
        <v>19.562801533195504</v>
      </c>
      <c r="AM82" s="123">
        <f t="shared" si="70"/>
        <v>4.0600231995101217E-2</v>
      </c>
      <c r="AN82" s="116">
        <f t="shared" ref="AN82:AN145" si="99">$AJ$11*AL81*(1-AL81/$AL$12)</f>
        <v>0.76326552339803755</v>
      </c>
      <c r="AO82" s="122">
        <f t="shared" si="46"/>
        <v>19.562801533195504</v>
      </c>
      <c r="AP82" s="123">
        <f t="shared" si="47"/>
        <v>4.0600231995101217E-2</v>
      </c>
      <c r="AQ82" s="116">
        <f t="shared" si="48"/>
        <v>0.76326552339803755</v>
      </c>
      <c r="AS82" s="3">
        <f t="shared" si="49"/>
        <v>65</v>
      </c>
      <c r="AT82" s="122">
        <f t="shared" si="50"/>
        <v>18.073961750631707</v>
      </c>
      <c r="AU82" s="123">
        <f t="shared" ref="AU82:AU145" si="100">(AT82-AT81)/AT81</f>
        <v>4.1321623723705833E-2</v>
      </c>
      <c r="AV82" s="114">
        <f t="shared" si="51"/>
        <v>0.71720919804352112</v>
      </c>
      <c r="AW82" s="115">
        <f t="shared" si="78"/>
        <v>100</v>
      </c>
      <c r="AX82" s="123">
        <f t="shared" si="71"/>
        <v>0</v>
      </c>
      <c r="AY82" s="116">
        <f t="shared" ref="AY82:AY145" si="101">$AJ$11*AW81*(1-AW81/$AL$12)</f>
        <v>0</v>
      </c>
      <c r="AZ82" s="122">
        <f t="shared" si="52"/>
        <v>19.562801533195504</v>
      </c>
      <c r="BA82" s="123">
        <f t="shared" si="53"/>
        <v>4.0600231995101217E-2</v>
      </c>
      <c r="BB82" s="116">
        <f t="shared" si="54"/>
        <v>0.76326552339803755</v>
      </c>
      <c r="BC82" s="107"/>
      <c r="BD82" s="3">
        <f t="shared" si="55"/>
        <v>65</v>
      </c>
      <c r="BE82" s="45">
        <f t="shared" si="56"/>
        <v>19.080643998254423</v>
      </c>
      <c r="BF82" s="7">
        <f t="shared" si="57"/>
        <v>3.9234521537569025E-2</v>
      </c>
      <c r="BG82" s="43">
        <f t="shared" si="58"/>
        <v>0.72035707281220795</v>
      </c>
      <c r="BH82" s="45">
        <f t="shared" si="59"/>
        <v>85.273901153187069</v>
      </c>
      <c r="BI82" s="7">
        <f t="shared" si="60"/>
        <v>-1.4524324657237532E-3</v>
      </c>
      <c r="BJ82" s="43">
        <f t="shared" si="61"/>
        <v>-0.12403473458920847</v>
      </c>
      <c r="BK82" s="117">
        <f t="shared" si="81"/>
        <v>83.875484503402902</v>
      </c>
      <c r="BL82" s="107"/>
      <c r="BM82" s="118">
        <f t="shared" si="62"/>
        <v>65</v>
      </c>
      <c r="BN82" s="45">
        <f t="shared" si="63"/>
        <v>89.879095265902521</v>
      </c>
      <c r="BO82" s="7">
        <f t="shared" si="64"/>
        <v>1.5887149230841743E-5</v>
      </c>
      <c r="BP82" s="45">
        <f t="shared" si="65"/>
        <v>1.4278999139676165E-3</v>
      </c>
      <c r="BQ82" s="107"/>
      <c r="BR82" s="107"/>
      <c r="BS82" s="40">
        <f t="shared" ref="BS82:BS145" si="102">BS81+$BT$10</f>
        <v>65</v>
      </c>
      <c r="BT82" s="124">
        <f t="shared" ref="BT82:BT145" ca="1" si="103">BT81+BV82*$CH$10</f>
        <v>15.003082913580659</v>
      </c>
      <c r="BU82" s="7">
        <f t="shared" ca="1" si="66"/>
        <v>0.1073923200056404</v>
      </c>
      <c r="BV82" s="43">
        <f t="shared" ref="BV82:BV145" ca="1" si="104">$BT$8*BT81+$BT$9*BT81*BW82</f>
        <v>1.4549639294213303</v>
      </c>
      <c r="BW82" s="44">
        <f t="shared" ref="BW82:BW145" ca="1" si="105">NORMINV(RAND(),$BU$12,$BU$13)</f>
        <v>0.28696160002820192</v>
      </c>
      <c r="BX82" s="107"/>
      <c r="BY82" s="107"/>
      <c r="BZ82" s="40">
        <f t="shared" ref="BZ82:BZ145" si="106">BZ81+$BT$10</f>
        <v>65</v>
      </c>
      <c r="CA82" s="124">
        <f t="shared" ref="CA82:CA145" ca="1" si="107">CA81+CC82*$CH$10</f>
        <v>1.2384684808337203</v>
      </c>
      <c r="CB82" s="7">
        <f t="shared" ca="1" si="67"/>
        <v>0.1934808000141009</v>
      </c>
      <c r="CC82" s="43">
        <f t="shared" ref="CC82:CC145" ca="1" si="108">$CA$8*CA81+$CA$9*CA81*CD82</f>
        <v>0.20077396507855458</v>
      </c>
      <c r="CD82" s="44">
        <f t="shared" ref="CD82:CD145" ca="1" si="109">BW82</f>
        <v>0.28696160002820192</v>
      </c>
      <c r="CE82" s="107"/>
      <c r="CF82" s="107"/>
      <c r="CG82" s="40">
        <f t="shared" ref="CG82:CG145" si="110">CG81+$CH$10</f>
        <v>65</v>
      </c>
      <c r="CH82" s="45">
        <f t="shared" ref="CH82:CH137" ca="1" si="111">CH81+CJ82*$CH$10</f>
        <v>43.209315229056237</v>
      </c>
      <c r="CI82" s="7">
        <f t="shared" ca="1" si="68"/>
        <v>0.1535701622874614</v>
      </c>
      <c r="CJ82" s="43">
        <f t="shared" ca="1" si="73"/>
        <v>5.7522825823598955</v>
      </c>
      <c r="CK82" s="43">
        <f t="shared" ca="1" si="82"/>
        <v>0.24348080001410097</v>
      </c>
      <c r="CL82" s="3">
        <f t="shared" ca="1" si="83"/>
        <v>101.434808000141</v>
      </c>
      <c r="CM82" s="44">
        <f t="shared" ca="1" si="84"/>
        <v>0.28696160002820192</v>
      </c>
      <c r="CO82" s="40">
        <v>65</v>
      </c>
      <c r="CP82" s="45">
        <v>115.76346509963965</v>
      </c>
      <c r="CQ82" s="7">
        <v>5.7990623038929504E-2</v>
      </c>
      <c r="CR82" s="43">
        <v>6.3452315361650014</v>
      </c>
      <c r="CS82" s="43">
        <v>-0.38631139583383178</v>
      </c>
      <c r="CT82" s="3">
        <v>95.136886041661683</v>
      </c>
      <c r="CU82" s="44">
        <v>-0.97262279166766352</v>
      </c>
      <c r="CV82" s="44"/>
      <c r="CW82" s="40">
        <v>65</v>
      </c>
      <c r="CX82" s="45">
        <v>78.37006972094089</v>
      </c>
      <c r="CY82" s="7">
        <v>-2.6434085683221305E-2</v>
      </c>
      <c r="CZ82" s="43">
        <v>-2.1278899636263482</v>
      </c>
      <c r="DA82" s="43">
        <v>-0.15171546880898021</v>
      </c>
      <c r="DB82" s="3">
        <v>97.482845311910197</v>
      </c>
      <c r="DC82" s="44">
        <v>-1.2585773440449011</v>
      </c>
      <c r="DD82" s="44"/>
    </row>
    <row r="83" spans="2:108" ht="15.9" customHeight="1" x14ac:dyDescent="0.65">
      <c r="B83" s="3">
        <v>66</v>
      </c>
      <c r="C83" s="45">
        <f t="shared" ref="C83:C137" si="112">C82+E83*$C$14</f>
        <v>67</v>
      </c>
      <c r="D83" s="119">
        <f t="shared" ref="D83:D137" si="113">(C83-C82)/C82</f>
        <v>1.5151515151515152E-2</v>
      </c>
      <c r="E83" s="120">
        <f t="shared" si="85"/>
        <v>1</v>
      </c>
      <c r="F83" s="107"/>
      <c r="G83" s="107"/>
      <c r="H83" s="3">
        <f t="shared" ref="H83:H146" si="114">H82+$I$14</f>
        <v>66</v>
      </c>
      <c r="I83" s="124">
        <f t="shared" si="86"/>
        <v>25.031895587138159</v>
      </c>
      <c r="J83" s="119">
        <f t="shared" ref="J83:J137" si="115">(I83-I82)/I82</f>
        <v>0.05</v>
      </c>
      <c r="K83" s="43">
        <f t="shared" si="87"/>
        <v>1.19199502795896</v>
      </c>
      <c r="L83" s="107"/>
      <c r="M83" s="109">
        <f t="shared" si="88"/>
        <v>66</v>
      </c>
      <c r="N83" s="45">
        <f t="shared" si="89"/>
        <v>20.349590007941682</v>
      </c>
      <c r="O83" s="7">
        <f t="shared" si="90"/>
        <v>4.0218599233402298E-2</v>
      </c>
      <c r="P83" s="43">
        <f t="shared" si="91"/>
        <v>0.78678847474617697</v>
      </c>
      <c r="Q83" s="107"/>
      <c r="R83" s="109">
        <f t="shared" si="92"/>
        <v>66</v>
      </c>
      <c r="S83" s="109"/>
      <c r="T83" s="41"/>
      <c r="U83" s="41"/>
      <c r="V83" s="43">
        <f t="shared" si="93"/>
        <v>86.801174596432418</v>
      </c>
      <c r="W83" s="7">
        <f t="shared" si="94"/>
        <v>1.4433876244581903E-2</v>
      </c>
      <c r="X83" s="43"/>
      <c r="Y83" s="7"/>
      <c r="Z83" s="121">
        <f t="shared" si="95"/>
        <v>1.235050841014282</v>
      </c>
      <c r="AA83" s="121"/>
      <c r="AB83" s="107"/>
      <c r="AC83" s="3">
        <f t="shared" ref="AC83:AC146" si="116">AC82+$AD$14</f>
        <v>66</v>
      </c>
      <c r="AD83" s="128">
        <f t="shared" si="96"/>
        <v>21.644842176389943</v>
      </c>
      <c r="AE83" s="123">
        <f t="shared" si="97"/>
        <v>4.2585451131229121E-2</v>
      </c>
      <c r="AF83" s="116">
        <f>$AD$4*AD82*(1-AD82/$AF$8)</f>
        <v>0.8841053438312354</v>
      </c>
      <c r="AG83" s="107"/>
      <c r="AH83" s="3">
        <f t="shared" ref="AH83:AH146" si="117">AH82+$AJ$14</f>
        <v>66</v>
      </c>
      <c r="AI83" s="122">
        <f t="shared" ref="AI83:AI146" si="118">AI82+AK83*$BF$14</f>
        <v>5.8860240776952208</v>
      </c>
      <c r="AJ83" s="123">
        <f t="shared" si="98"/>
        <v>3.6040833013764026E-2</v>
      </c>
      <c r="AK83" s="114">
        <f t="shared" ref="AK83:AK146" si="119">$BF$11*AI82*(1-AI82/AL83)</f>
        <v>0.20475757724926402</v>
      </c>
      <c r="AL83" s="115">
        <f t="shared" ref="AL83:AL146" si="120">AL82+AN83*$BF$14</f>
        <v>20.349590007941682</v>
      </c>
      <c r="AM83" s="123">
        <f t="shared" si="70"/>
        <v>4.0218599233402298E-2</v>
      </c>
      <c r="AN83" s="116">
        <f t="shared" si="99"/>
        <v>0.78678847474617697</v>
      </c>
      <c r="AO83" s="122">
        <f t="shared" ref="AO83:AO146" si="121">AO82+AQ83*$AJ$14</f>
        <v>20.349590007941682</v>
      </c>
      <c r="AP83" s="123">
        <f t="shared" ref="AP83:AP146" si="122">(AO83-AO82)/AO82</f>
        <v>4.0218599233402298E-2</v>
      </c>
      <c r="AQ83" s="116">
        <f t="shared" ref="AQ83:AQ146" si="123">$AJ$11*AO82*(1-AO82/$AJ$12)</f>
        <v>0.78678847474617697</v>
      </c>
      <c r="AS83" s="3">
        <f t="shared" ref="AS83:AS146" si="124">AS82+$AJ$14</f>
        <v>66</v>
      </c>
      <c r="AT83" s="122">
        <f t="shared" ref="AT83:AT146" si="125">AT82+AV83*$BF$14</f>
        <v>18.814325791481643</v>
      </c>
      <c r="AU83" s="123">
        <f t="shared" si="100"/>
        <v>4.0963019124684148E-2</v>
      </c>
      <c r="AV83" s="114">
        <f t="shared" ref="AV83:AV146" si="126">$BF$11*AT82*(1-AT82/AW83)</f>
        <v>0.74036404084993646</v>
      </c>
      <c r="AW83" s="115">
        <f t="shared" si="78"/>
        <v>100</v>
      </c>
      <c r="AX83" s="123">
        <f t="shared" si="71"/>
        <v>0</v>
      </c>
      <c r="AY83" s="116">
        <f t="shared" si="101"/>
        <v>0</v>
      </c>
      <c r="AZ83" s="122">
        <f t="shared" ref="AZ83:AZ146" si="127">AZ82+BB83*$AJ$14</f>
        <v>20.349590007941682</v>
      </c>
      <c r="BA83" s="123">
        <f t="shared" ref="BA83:BA146" si="128">(AZ83-AZ82)/AZ82</f>
        <v>4.0218599233402298E-2</v>
      </c>
      <c r="BB83" s="116">
        <f t="shared" ref="BB83:BB146" si="129">$AJ$11*AZ82*(1-AZ82/$AJ$12)</f>
        <v>0.78678847474617697</v>
      </c>
      <c r="BC83" s="107"/>
      <c r="BD83" s="3">
        <f t="shared" ref="BD83:BD146" si="130">BD82+$BF$14</f>
        <v>66</v>
      </c>
      <c r="BE83" s="45">
        <f t="shared" ref="BE83:BE146" si="131">BE82+BG83*$BF$14</f>
        <v>19.820896096232477</v>
      </c>
      <c r="BF83" s="7">
        <f t="shared" ref="BF83:BF146" si="132">(BE83-BE82)/BE82</f>
        <v>3.8795970306126741E-2</v>
      </c>
      <c r="BG83" s="43">
        <f t="shared" ref="BG83:BG146" si="133">$BF$11*BE82*(1-BE82/BH83)</f>
        <v>0.74025209797805502</v>
      </c>
      <c r="BH83" s="45">
        <f t="shared" ref="BH83:BH146" si="134">BH82+BJ83*$BF$14</f>
        <v>85.150809662207735</v>
      </c>
      <c r="BI83" s="7">
        <f t="shared" ref="BI83:BI146" si="135">(BH83-BH82)/BH82</f>
        <v>-1.4434837542873886E-3</v>
      </c>
      <c r="BJ83" s="43">
        <f t="shared" ref="BJ83:BJ146" si="136">-$BH$11/BD83^0.5</f>
        <v>-0.12309149097933272</v>
      </c>
      <c r="BK83" s="117">
        <f t="shared" si="81"/>
        <v>83.751923190728078</v>
      </c>
      <c r="BL83" s="107"/>
      <c r="BM83" s="118">
        <f t="shared" ref="BM83:BM146" si="137">BM82+$BO$14</f>
        <v>66</v>
      </c>
      <c r="BN83" s="45">
        <f t="shared" ref="BN83:BN146" si="138">BN82+BP83*$BO$14</f>
        <v>89.880299953960318</v>
      </c>
      <c r="BO83" s="7">
        <f t="shared" ref="BO83:BO146" si="139">(BN83-BN82)/BN82</f>
        <v>1.3403428842190029E-5</v>
      </c>
      <c r="BP83" s="45">
        <f t="shared" ref="BP83:BP146" si="140">$BO$11*EXP(-$BO$12*BM83)*BN82</f>
        <v>1.2046880577903716E-3</v>
      </c>
      <c r="BQ83" s="107"/>
      <c r="BR83" s="107"/>
      <c r="BS83" s="40">
        <f t="shared" si="102"/>
        <v>66</v>
      </c>
      <c r="BT83" s="124">
        <f t="shared" ca="1" si="103"/>
        <v>16.118694018054235</v>
      </c>
      <c r="BU83" s="7">
        <f t="shared" ref="BU83:BU137" ca="1" si="141">(BT83-BT82)/BT82</f>
        <v>7.4358790849828243E-2</v>
      </c>
      <c r="BV83" s="43">
        <f t="shared" ca="1" si="104"/>
        <v>1.1156111044735746</v>
      </c>
      <c r="BW83" s="44">
        <f t="shared" ca="1" si="105"/>
        <v>0.12179395424914073</v>
      </c>
      <c r="BX83" s="107"/>
      <c r="BY83" s="107"/>
      <c r="BZ83" s="40">
        <f t="shared" si="106"/>
        <v>66</v>
      </c>
      <c r="CA83" s="124">
        <f t="shared" ca="1" si="107"/>
        <v>1.3758108916222387</v>
      </c>
      <c r="CB83" s="7">
        <f t="shared" ref="CB83:CB146" ca="1" si="142">(CA83-CA82)/CA82</f>
        <v>0.11089697712457028</v>
      </c>
      <c r="CC83" s="43">
        <f t="shared" ca="1" si="108"/>
        <v>0.1373424107885185</v>
      </c>
      <c r="CD83" s="44">
        <f t="shared" ca="1" si="109"/>
        <v>0.12179395424914073</v>
      </c>
      <c r="CE83" s="107"/>
      <c r="CF83" s="107"/>
      <c r="CG83" s="40">
        <f t="shared" si="110"/>
        <v>66</v>
      </c>
      <c r="CH83" s="45">
        <f t="shared" ca="1" si="111"/>
        <v>47.175727429749848</v>
      </c>
      <c r="CI83" s="7">
        <f t="shared" ref="CI83:CI137" ca="1" si="143">(CH83-CH82)/CH82</f>
        <v>9.1795303389265129E-2</v>
      </c>
      <c r="CJ83" s="43">
        <f t="shared" ca="1" si="73"/>
        <v>3.9664122006936102</v>
      </c>
      <c r="CK83" s="43">
        <f t="shared" ca="1" si="82"/>
        <v>0.16089697712457038</v>
      </c>
      <c r="CL83" s="3">
        <f t="shared" ca="1" si="83"/>
        <v>100.6089697712457</v>
      </c>
      <c r="CM83" s="44">
        <f t="shared" ca="1" si="84"/>
        <v>0.12179395424914073</v>
      </c>
      <c r="CO83" s="40">
        <v>66</v>
      </c>
      <c r="CP83" s="45">
        <v>112.13005010859784</v>
      </c>
      <c r="CQ83" s="7">
        <v>-3.1386543137029106E-2</v>
      </c>
      <c r="CR83" s="43">
        <v>-3.633414991041803</v>
      </c>
      <c r="CS83" s="43">
        <v>0.21771015442128827</v>
      </c>
      <c r="CT83" s="3">
        <v>101.17710154421289</v>
      </c>
      <c r="CU83" s="44">
        <v>0.23542030884257653</v>
      </c>
      <c r="CV83" s="44"/>
      <c r="CW83" s="40">
        <v>66</v>
      </c>
      <c r="CX83" s="45">
        <v>79.872681640212463</v>
      </c>
      <c r="CY83" s="7">
        <v>1.9173288024650906E-2</v>
      </c>
      <c r="CZ83" s="43">
        <v>1.5026119192715723</v>
      </c>
      <c r="DA83" s="43">
        <v>8.8997567124276533E-2</v>
      </c>
      <c r="DB83" s="3">
        <v>99.889975671242766</v>
      </c>
      <c r="DC83" s="44">
        <v>-5.5012164378617348E-2</v>
      </c>
      <c r="DD83" s="44"/>
    </row>
    <row r="84" spans="2:108" ht="15.9" customHeight="1" x14ac:dyDescent="0.65">
      <c r="B84" s="3">
        <v>67</v>
      </c>
      <c r="C84" s="45">
        <f t="shared" si="112"/>
        <v>68</v>
      </c>
      <c r="D84" s="119">
        <f t="shared" si="113"/>
        <v>1.4925373134328358E-2</v>
      </c>
      <c r="E84" s="120">
        <f t="shared" si="85"/>
        <v>1</v>
      </c>
      <c r="F84" s="107"/>
      <c r="G84" s="107"/>
      <c r="H84" s="3">
        <f t="shared" si="114"/>
        <v>67</v>
      </c>
      <c r="I84" s="124">
        <f t="shared" si="86"/>
        <v>26.283490366495066</v>
      </c>
      <c r="J84" s="119">
        <f t="shared" si="115"/>
        <v>4.9999999999999954E-2</v>
      </c>
      <c r="K84" s="43">
        <f t="shared" si="87"/>
        <v>1.251594779356908</v>
      </c>
      <c r="L84" s="107"/>
      <c r="M84" s="109">
        <f t="shared" si="88"/>
        <v>67</v>
      </c>
      <c r="N84" s="45">
        <f t="shared" si="89"/>
        <v>21.160016601593107</v>
      </c>
      <c r="O84" s="7">
        <f t="shared" si="90"/>
        <v>3.9825204996029179E-2</v>
      </c>
      <c r="P84" s="43">
        <f t="shared" si="91"/>
        <v>0.81042659365142433</v>
      </c>
      <c r="Q84" s="107"/>
      <c r="R84" s="109">
        <f t="shared" si="92"/>
        <v>67</v>
      </c>
      <c r="S84" s="109"/>
      <c r="T84" s="41"/>
      <c r="U84" s="41"/>
      <c r="V84" s="43">
        <f t="shared" si="93"/>
        <v>87.946848144755322</v>
      </c>
      <c r="W84" s="7">
        <f t="shared" si="94"/>
        <v>1.3198825403567659E-2</v>
      </c>
      <c r="X84" s="43"/>
      <c r="Y84" s="7"/>
      <c r="Z84" s="121">
        <f t="shared" si="95"/>
        <v>1.1456735483228973</v>
      </c>
      <c r="AA84" s="121"/>
      <c r="AB84" s="107"/>
      <c r="AC84" s="3">
        <f t="shared" si="116"/>
        <v>67</v>
      </c>
      <c r="AD84" s="128">
        <f t="shared" si="96"/>
        <v>22.559763144909144</v>
      </c>
      <c r="AE84" s="123">
        <f t="shared" si="97"/>
        <v>4.2269699222717887E-2</v>
      </c>
      <c r="AF84" s="116">
        <f>$AD$4*AD83*(1-AD83/$AF$8)</f>
        <v>0.91492096851920102</v>
      </c>
      <c r="AG84" s="107"/>
      <c r="AH84" s="3">
        <f t="shared" si="117"/>
        <v>67</v>
      </c>
      <c r="AI84" s="122">
        <f t="shared" si="118"/>
        <v>6.0984603187694155</v>
      </c>
      <c r="AJ84" s="123">
        <f t="shared" si="98"/>
        <v>3.6091636437440115E-2</v>
      </c>
      <c r="AK84" s="114">
        <f t="shared" si="119"/>
        <v>0.21243624107419434</v>
      </c>
      <c r="AL84" s="115">
        <f t="shared" si="120"/>
        <v>21.160016601593107</v>
      </c>
      <c r="AM84" s="123">
        <f t="shared" ref="AM84:AM147" si="144">(AL84-AL83)/AL83</f>
        <v>3.9825204996029179E-2</v>
      </c>
      <c r="AN84" s="116">
        <f t="shared" si="99"/>
        <v>0.81042659365142433</v>
      </c>
      <c r="AO84" s="122">
        <f t="shared" si="121"/>
        <v>21.160016601593107</v>
      </c>
      <c r="AP84" s="123">
        <f t="shared" si="122"/>
        <v>3.9825204996029179E-2</v>
      </c>
      <c r="AQ84" s="116">
        <f t="shared" si="123"/>
        <v>0.81042659365142433</v>
      </c>
      <c r="AS84" s="3">
        <f t="shared" si="124"/>
        <v>67</v>
      </c>
      <c r="AT84" s="122">
        <f t="shared" si="125"/>
        <v>19.57805265356172</v>
      </c>
      <c r="AU84" s="123">
        <f t="shared" si="100"/>
        <v>4.0592837104259198E-2</v>
      </c>
      <c r="AV84" s="114">
        <f t="shared" si="126"/>
        <v>0.76372686208007645</v>
      </c>
      <c r="AW84" s="115">
        <f t="shared" si="78"/>
        <v>100</v>
      </c>
      <c r="AX84" s="123">
        <f t="shared" ref="AX84:AX147" si="145">(AW84-AW83)/AW83</f>
        <v>0</v>
      </c>
      <c r="AY84" s="116">
        <f t="shared" si="101"/>
        <v>0</v>
      </c>
      <c r="AZ84" s="122">
        <f t="shared" si="127"/>
        <v>21.160016601593107</v>
      </c>
      <c r="BA84" s="123">
        <f t="shared" si="128"/>
        <v>3.9825204996029179E-2</v>
      </c>
      <c r="BB84" s="116">
        <f t="shared" si="129"/>
        <v>0.81042659365142433</v>
      </c>
      <c r="BC84" s="107"/>
      <c r="BD84" s="3">
        <f t="shared" si="130"/>
        <v>67</v>
      </c>
      <c r="BE84" s="45">
        <f t="shared" si="131"/>
        <v>20.580919964421405</v>
      </c>
      <c r="BF84" s="7">
        <f t="shared" si="132"/>
        <v>3.8344576577110018E-2</v>
      </c>
      <c r="BG84" s="43">
        <f t="shared" si="133"/>
        <v>0.76002386818892897</v>
      </c>
      <c r="BH84" s="45">
        <f t="shared" si="134"/>
        <v>85.028640217851432</v>
      </c>
      <c r="BI84" s="7">
        <f t="shared" si="135"/>
        <v>-1.4347420164405617E-3</v>
      </c>
      <c r="BJ84" s="43">
        <f t="shared" si="136"/>
        <v>-0.12216944435630522</v>
      </c>
      <c r="BK84" s="117">
        <f t="shared" si="81"/>
        <v>83.629294456255096</v>
      </c>
      <c r="BL84" s="107"/>
      <c r="BM84" s="118">
        <f t="shared" si="137"/>
        <v>67</v>
      </c>
      <c r="BN84" s="45">
        <f t="shared" si="138"/>
        <v>89.881316320512269</v>
      </c>
      <c r="BO84" s="7">
        <f t="shared" si="139"/>
        <v>1.1308001335909882E-5</v>
      </c>
      <c r="BP84" s="45">
        <f t="shared" si="140"/>
        <v>1.0163665519457347E-3</v>
      </c>
      <c r="BQ84" s="107"/>
      <c r="BR84" s="107"/>
      <c r="BS84" s="40">
        <f t="shared" si="102"/>
        <v>67</v>
      </c>
      <c r="BT84" s="124">
        <f t="shared" ca="1" si="103"/>
        <v>17.14854401011122</v>
      </c>
      <c r="BU84" s="7">
        <f t="shared" ca="1" si="141"/>
        <v>6.3891652196106569E-2</v>
      </c>
      <c r="BV84" s="43">
        <f t="shared" ca="1" si="104"/>
        <v>1.029849992056985</v>
      </c>
      <c r="BW84" s="44">
        <f t="shared" ca="1" si="105"/>
        <v>6.9458260980532913E-2</v>
      </c>
      <c r="BX84" s="107"/>
      <c r="BY84" s="107"/>
      <c r="BZ84" s="40">
        <f t="shared" si="106"/>
        <v>67</v>
      </c>
      <c r="CA84" s="124">
        <f t="shared" ca="1" si="107"/>
        <v>1.4923821521884291</v>
      </c>
      <c r="CB84" s="7">
        <f t="shared" ca="1" si="142"/>
        <v>8.4729130490266369E-2</v>
      </c>
      <c r="CC84" s="43">
        <f t="shared" ca="1" si="108"/>
        <v>0.11657126056619049</v>
      </c>
      <c r="CD84" s="44">
        <f t="shared" ca="1" si="109"/>
        <v>6.9458260980532913E-2</v>
      </c>
      <c r="CE84" s="107"/>
      <c r="CF84" s="107"/>
      <c r="CG84" s="40">
        <f t="shared" si="110"/>
        <v>67</v>
      </c>
      <c r="CH84" s="45">
        <f t="shared" ca="1" si="111"/>
        <v>50.543586364136146</v>
      </c>
      <c r="CI84" s="7">
        <f t="shared" ca="1" si="143"/>
        <v>7.138965561053473E-2</v>
      </c>
      <c r="CJ84" s="43">
        <f t="shared" ca="1" si="73"/>
        <v>3.3678589343862964</v>
      </c>
      <c r="CK84" s="43">
        <f t="shared" ca="1" si="82"/>
        <v>0.13472913049026647</v>
      </c>
      <c r="CL84" s="3">
        <f t="shared" ca="1" si="83"/>
        <v>100.34729130490267</v>
      </c>
      <c r="CM84" s="44">
        <f t="shared" ca="1" si="84"/>
        <v>6.9458260980532913E-2</v>
      </c>
      <c r="CO84" s="40">
        <v>67</v>
      </c>
      <c r="CP84" s="45">
        <v>111.87133274921212</v>
      </c>
      <c r="CQ84" s="7">
        <v>-2.3072972778943714E-3</v>
      </c>
      <c r="CR84" s="43">
        <v>-0.25871735938572915</v>
      </c>
      <c r="CS84" s="43">
        <v>1.7665643082097157E-2</v>
      </c>
      <c r="CT84" s="3">
        <v>99.176656430820969</v>
      </c>
      <c r="CU84" s="44">
        <v>-0.1646687138358057</v>
      </c>
      <c r="CV84" s="44"/>
      <c r="CW84" s="40">
        <v>67</v>
      </c>
      <c r="CX84" s="45">
        <v>82.764431515224501</v>
      </c>
      <c r="CY84" s="7">
        <v>3.6204492144610391E-2</v>
      </c>
      <c r="CZ84" s="43">
        <v>2.8917498750120427</v>
      </c>
      <c r="DA84" s="43">
        <v>0.17473371813869559</v>
      </c>
      <c r="DB84" s="3">
        <v>100.74733718138695</v>
      </c>
      <c r="DC84" s="44">
        <v>0.37366859069347785</v>
      </c>
      <c r="DD84" s="44"/>
    </row>
    <row r="85" spans="2:108" ht="15.9" customHeight="1" x14ac:dyDescent="0.65">
      <c r="B85" s="3">
        <v>68</v>
      </c>
      <c r="C85" s="45">
        <f t="shared" si="112"/>
        <v>69</v>
      </c>
      <c r="D85" s="119">
        <f t="shared" si="113"/>
        <v>1.4705882352941176E-2</v>
      </c>
      <c r="E85" s="120">
        <f t="shared" si="85"/>
        <v>1</v>
      </c>
      <c r="F85" s="107"/>
      <c r="G85" s="107"/>
      <c r="H85" s="3">
        <f t="shared" si="114"/>
        <v>68</v>
      </c>
      <c r="I85" s="124">
        <f t="shared" si="86"/>
        <v>27.597664884819821</v>
      </c>
      <c r="J85" s="119">
        <f t="shared" si="115"/>
        <v>5.0000000000000065E-2</v>
      </c>
      <c r="K85" s="43">
        <f t="shared" si="87"/>
        <v>1.3141745183247533</v>
      </c>
      <c r="L85" s="107"/>
      <c r="M85" s="109">
        <f t="shared" si="88"/>
        <v>68</v>
      </c>
      <c r="N85" s="45">
        <f t="shared" si="89"/>
        <v>21.994144280382915</v>
      </c>
      <c r="O85" s="7">
        <f t="shared" si="90"/>
        <v>3.9419991699203516E-2</v>
      </c>
      <c r="P85" s="43">
        <f t="shared" si="91"/>
        <v>0.83412767878980743</v>
      </c>
      <c r="Q85" s="107"/>
      <c r="R85" s="109">
        <f t="shared" si="92"/>
        <v>68</v>
      </c>
      <c r="S85" s="109"/>
      <c r="T85" s="41"/>
      <c r="U85" s="41"/>
      <c r="V85" s="43">
        <f t="shared" si="93"/>
        <v>89.006884860634202</v>
      </c>
      <c r="W85" s="7">
        <f t="shared" si="94"/>
        <v>1.2053151855244682E-2</v>
      </c>
      <c r="X85" s="43"/>
      <c r="Y85" s="7"/>
      <c r="Z85" s="121">
        <f t="shared" si="95"/>
        <v>1.0600367158788799</v>
      </c>
      <c r="AA85" s="121"/>
      <c r="AB85" s="107"/>
      <c r="AC85" s="3">
        <f t="shared" si="116"/>
        <v>68</v>
      </c>
      <c r="AD85" s="128">
        <f t="shared" si="96"/>
        <v>23.505985976028029</v>
      </c>
      <c r="AE85" s="123">
        <f t="shared" si="97"/>
        <v>4.194294173396098E-2</v>
      </c>
      <c r="AF85" s="116">
        <f>$AD$4*AD84*(1-AD84/$AF$8)</f>
        <v>0.9462228311188855</v>
      </c>
      <c r="AG85" s="107"/>
      <c r="AH85" s="3">
        <f t="shared" si="117"/>
        <v>68</v>
      </c>
      <c r="AI85" s="122">
        <f t="shared" si="118"/>
        <v>6.3188353346004735</v>
      </c>
      <c r="AJ85" s="123">
        <f t="shared" si="98"/>
        <v>3.6136172789843886E-2</v>
      </c>
      <c r="AK85" s="114">
        <f t="shared" si="119"/>
        <v>0.22037501583105842</v>
      </c>
      <c r="AL85" s="115">
        <f t="shared" si="120"/>
        <v>21.994144280382915</v>
      </c>
      <c r="AM85" s="123">
        <f t="shared" si="144"/>
        <v>3.9419991699203516E-2</v>
      </c>
      <c r="AN85" s="116">
        <f t="shared" si="99"/>
        <v>0.83412767878980743</v>
      </c>
      <c r="AO85" s="122">
        <f t="shared" si="121"/>
        <v>21.994144280382915</v>
      </c>
      <c r="AP85" s="123">
        <f t="shared" si="122"/>
        <v>3.9419991699203516E-2</v>
      </c>
      <c r="AQ85" s="116">
        <f t="shared" si="123"/>
        <v>0.83412767878980743</v>
      </c>
      <c r="AS85" s="3">
        <f t="shared" si="124"/>
        <v>68</v>
      </c>
      <c r="AT85" s="122">
        <f t="shared" si="125"/>
        <v>20.365305213386989</v>
      </c>
      <c r="AU85" s="123">
        <f t="shared" si="100"/>
        <v>4.0210973673219186E-2</v>
      </c>
      <c r="AV85" s="114">
        <f t="shared" si="126"/>
        <v>0.78725255982526854</v>
      </c>
      <c r="AW85" s="115">
        <f t="shared" si="78"/>
        <v>100</v>
      </c>
      <c r="AX85" s="123">
        <f t="shared" si="145"/>
        <v>0</v>
      </c>
      <c r="AY85" s="116">
        <f t="shared" si="101"/>
        <v>0</v>
      </c>
      <c r="AZ85" s="122">
        <f t="shared" si="127"/>
        <v>21.994144280382915</v>
      </c>
      <c r="BA85" s="123">
        <f t="shared" si="128"/>
        <v>3.9419991699203516E-2</v>
      </c>
      <c r="BB85" s="116">
        <f t="shared" si="129"/>
        <v>0.83412767878980743</v>
      </c>
      <c r="BC85" s="107"/>
      <c r="BD85" s="3">
        <f t="shared" si="130"/>
        <v>68</v>
      </c>
      <c r="BE85" s="45">
        <f t="shared" si="131"/>
        <v>21.360532812974476</v>
      </c>
      <c r="BF85" s="7">
        <f t="shared" si="132"/>
        <v>3.7880369288681062E-2</v>
      </c>
      <c r="BG85" s="43">
        <f t="shared" si="133"/>
        <v>0.77961284855307167</v>
      </c>
      <c r="BH85" s="45">
        <f t="shared" si="134"/>
        <v>84.907372405333263</v>
      </c>
      <c r="BI85" s="7">
        <f t="shared" si="135"/>
        <v>-1.4261995982467793E-3</v>
      </c>
      <c r="BJ85" s="43">
        <f t="shared" si="136"/>
        <v>-0.12126781251816648</v>
      </c>
      <c r="BK85" s="117">
        <f t="shared" si="81"/>
        <v>83.507577497529354</v>
      </c>
      <c r="BL85" s="107"/>
      <c r="BM85" s="118">
        <f t="shared" si="137"/>
        <v>68</v>
      </c>
      <c r="BN85" s="45">
        <f t="shared" si="138"/>
        <v>89.882173802909207</v>
      </c>
      <c r="BO85" s="7">
        <f t="shared" si="139"/>
        <v>9.5401628730106854E-6</v>
      </c>
      <c r="BP85" s="45">
        <f t="shared" si="140"/>
        <v>8.5748239694444152E-4</v>
      </c>
      <c r="BQ85" s="107"/>
      <c r="BR85" s="107"/>
      <c r="BS85" s="40">
        <f t="shared" si="102"/>
        <v>68</v>
      </c>
      <c r="BT85" s="124">
        <f t="shared" ca="1" si="103"/>
        <v>20.131278320320696</v>
      </c>
      <c r="BU85" s="7">
        <f t="shared" ca="1" si="141"/>
        <v>0.17393513457765161</v>
      </c>
      <c r="BV85" s="43">
        <f t="shared" ca="1" si="104"/>
        <v>2.9827343102094752</v>
      </c>
      <c r="BW85" s="44">
        <f t="shared" ca="1" si="105"/>
        <v>0.61967567288825764</v>
      </c>
      <c r="BX85" s="107"/>
      <c r="BY85" s="107"/>
      <c r="BZ85" s="40">
        <f t="shared" si="106"/>
        <v>68</v>
      </c>
      <c r="CA85" s="124">
        <f t="shared" ca="1" si="107"/>
        <v>2.0293977169797461</v>
      </c>
      <c r="CB85" s="7">
        <f t="shared" ca="1" si="142"/>
        <v>0.35983783644412892</v>
      </c>
      <c r="CC85" s="43">
        <f t="shared" ca="1" si="108"/>
        <v>0.53701556479131696</v>
      </c>
      <c r="CD85" s="44">
        <f t="shared" ca="1" si="109"/>
        <v>0.61967567288825764</v>
      </c>
      <c r="CE85" s="107"/>
      <c r="CF85" s="107"/>
      <c r="CG85" s="40">
        <f t="shared" si="110"/>
        <v>68</v>
      </c>
      <c r="CH85" s="45">
        <f t="shared" ca="1" si="111"/>
        <v>61.102970565743689</v>
      </c>
      <c r="CI85" s="7">
        <f t="shared" ca="1" si="143"/>
        <v>0.20891640188595897</v>
      </c>
      <c r="CJ85" s="43">
        <f t="shared" ca="1" si="73"/>
        <v>10.559384201607539</v>
      </c>
      <c r="CK85" s="43">
        <f t="shared" ca="1" si="82"/>
        <v>0.40983783644412886</v>
      </c>
      <c r="CL85" s="3">
        <f t="shared" ca="1" si="83"/>
        <v>103.09837836444129</v>
      </c>
      <c r="CM85" s="44">
        <f t="shared" ca="1" si="84"/>
        <v>0.61967567288825764</v>
      </c>
      <c r="CO85" s="40">
        <v>68</v>
      </c>
      <c r="CP85" s="45">
        <v>110.18534126186273</v>
      </c>
      <c r="CQ85" s="7">
        <v>-1.5070808990261695E-2</v>
      </c>
      <c r="CR85" s="43">
        <v>-1.6859914873493829</v>
      </c>
      <c r="CS85" s="43">
        <v>0.13072467224813011</v>
      </c>
      <c r="CT85" s="3">
        <v>100.3072467224813</v>
      </c>
      <c r="CU85" s="44">
        <v>6.1449344496260196E-2</v>
      </c>
      <c r="CV85" s="44"/>
      <c r="CW85" s="40">
        <v>68</v>
      </c>
      <c r="CX85" s="45">
        <v>83.499174891834414</v>
      </c>
      <c r="CY85" s="7">
        <v>8.8775258061762567E-3</v>
      </c>
      <c r="CZ85" s="43">
        <v>0.73474337660990852</v>
      </c>
      <c r="DA85" s="43">
        <v>5.2709659486535505E-2</v>
      </c>
      <c r="DB85" s="3">
        <v>99.527096594865355</v>
      </c>
      <c r="DC85" s="44">
        <v>-0.23645170256732248</v>
      </c>
      <c r="DD85" s="44"/>
    </row>
    <row r="86" spans="2:108" ht="15.9" customHeight="1" x14ac:dyDescent="0.65">
      <c r="B86" s="3">
        <v>69</v>
      </c>
      <c r="C86" s="45">
        <f t="shared" si="112"/>
        <v>70</v>
      </c>
      <c r="D86" s="119">
        <f t="shared" si="113"/>
        <v>1.4492753623188406E-2</v>
      </c>
      <c r="E86" s="120">
        <f t="shared" si="85"/>
        <v>1</v>
      </c>
      <c r="F86" s="107"/>
      <c r="G86" s="107"/>
      <c r="H86" s="3">
        <f t="shared" si="114"/>
        <v>69</v>
      </c>
      <c r="I86" s="124">
        <f t="shared" si="86"/>
        <v>28.977548129060811</v>
      </c>
      <c r="J86" s="119">
        <f t="shared" si="115"/>
        <v>4.9999999999999947E-2</v>
      </c>
      <c r="K86" s="43">
        <f t="shared" si="87"/>
        <v>1.3798832442409912</v>
      </c>
      <c r="L86" s="107"/>
      <c r="M86" s="109">
        <f t="shared" si="88"/>
        <v>69</v>
      </c>
      <c r="N86" s="45">
        <f t="shared" si="89"/>
        <v>22.851980303088911</v>
      </c>
      <c r="O86" s="7">
        <f t="shared" si="90"/>
        <v>3.9002927859808564E-2</v>
      </c>
      <c r="P86" s="43">
        <f t="shared" si="91"/>
        <v>0.85783602270599557</v>
      </c>
      <c r="Q86" s="107"/>
      <c r="R86" s="109">
        <f t="shared" si="92"/>
        <v>69</v>
      </c>
      <c r="S86" s="109"/>
      <c r="T86" s="41"/>
      <c r="U86" s="41"/>
      <c r="V86" s="43">
        <f t="shared" si="93"/>
        <v>89.985347794103433</v>
      </c>
      <c r="W86" s="7">
        <f t="shared" si="94"/>
        <v>1.0993115139365853E-2</v>
      </c>
      <c r="X86" s="43"/>
      <c r="Y86" s="7"/>
      <c r="Z86" s="121">
        <f t="shared" si="95"/>
        <v>0.97846293346922608</v>
      </c>
      <c r="AA86" s="121"/>
      <c r="AB86" s="107"/>
      <c r="AC86" s="3">
        <f t="shared" si="116"/>
        <v>69</v>
      </c>
      <c r="AD86" s="128">
        <f t="shared" si="96"/>
        <v>24.48395264029185</v>
      </c>
      <c r="AE86" s="123">
        <f t="shared" si="97"/>
        <v>4.1605005008561444E-2</v>
      </c>
      <c r="AF86" s="116">
        <f>$AD$4*AD85*(1-AD85/$AF$8)</f>
        <v>0.97796666426382062</v>
      </c>
      <c r="AG86" s="107"/>
      <c r="AH86" s="3">
        <f t="shared" si="117"/>
        <v>69</v>
      </c>
      <c r="AI86" s="122">
        <f t="shared" si="118"/>
        <v>6.5474155697340466</v>
      </c>
      <c r="AJ86" s="123">
        <f t="shared" si="98"/>
        <v>3.6174425037145824E-2</v>
      </c>
      <c r="AK86" s="114">
        <f t="shared" si="119"/>
        <v>0.22858023513357287</v>
      </c>
      <c r="AL86" s="115">
        <f t="shared" si="120"/>
        <v>22.851980303088911</v>
      </c>
      <c r="AM86" s="123">
        <f t="shared" si="144"/>
        <v>3.9002927859808564E-2</v>
      </c>
      <c r="AN86" s="116">
        <f t="shared" si="99"/>
        <v>0.85783602270599557</v>
      </c>
      <c r="AO86" s="122">
        <f t="shared" si="121"/>
        <v>22.851980303088911</v>
      </c>
      <c r="AP86" s="123">
        <f t="shared" si="122"/>
        <v>3.9002927859808564E-2</v>
      </c>
      <c r="AQ86" s="116">
        <f t="shared" si="123"/>
        <v>0.85783602270599557</v>
      </c>
      <c r="AS86" s="3">
        <f t="shared" si="124"/>
        <v>69</v>
      </c>
      <c r="AT86" s="122">
        <f t="shared" si="125"/>
        <v>21.176197645839135</v>
      </c>
      <c r="AU86" s="123">
        <f t="shared" si="100"/>
        <v>3.9817347393306515E-2</v>
      </c>
      <c r="AV86" s="114">
        <f t="shared" si="126"/>
        <v>0.81089243245214582</v>
      </c>
      <c r="AW86" s="115">
        <f t="shared" si="78"/>
        <v>100</v>
      </c>
      <c r="AX86" s="123">
        <f t="shared" si="145"/>
        <v>0</v>
      </c>
      <c r="AY86" s="116">
        <f t="shared" si="101"/>
        <v>0</v>
      </c>
      <c r="AZ86" s="122">
        <f t="shared" si="127"/>
        <v>22.851980303088911</v>
      </c>
      <c r="BA86" s="123">
        <f t="shared" si="128"/>
        <v>3.9002927859808564E-2</v>
      </c>
      <c r="BB86" s="116">
        <f t="shared" si="129"/>
        <v>0.85783602270599557</v>
      </c>
      <c r="BC86" s="107"/>
      <c r="BD86" s="3">
        <f t="shared" si="130"/>
        <v>69</v>
      </c>
      <c r="BE86" s="45">
        <f t="shared" si="131"/>
        <v>22.159489646682371</v>
      </c>
      <c r="BF86" s="7">
        <f t="shared" si="132"/>
        <v>3.74034131406406E-2</v>
      </c>
      <c r="BG86" s="43">
        <f t="shared" si="133"/>
        <v>0.79895683370789405</v>
      </c>
      <c r="BH86" s="45">
        <f t="shared" si="134"/>
        <v>84.786986552247498</v>
      </c>
      <c r="BI86" s="7">
        <f t="shared" si="135"/>
        <v>-1.4178492358833457E-3</v>
      </c>
      <c r="BJ86" s="43">
        <f t="shared" si="136"/>
        <v>-0.1203858530857692</v>
      </c>
      <c r="BK86" s="117">
        <f t="shared" si="81"/>
        <v>83.386752274163854</v>
      </c>
      <c r="BL86" s="107"/>
      <c r="BM86" s="118">
        <f t="shared" si="137"/>
        <v>69</v>
      </c>
      <c r="BN86" s="45">
        <f t="shared" si="138"/>
        <v>89.882897237539979</v>
      </c>
      <c r="BO86" s="7">
        <f t="shared" si="139"/>
        <v>8.0486997606166591E-6</v>
      </c>
      <c r="BP86" s="45">
        <f t="shared" si="140"/>
        <v>7.2343463077112274E-4</v>
      </c>
      <c r="BQ86" s="107"/>
      <c r="BR86" s="107"/>
      <c r="BS86" s="40">
        <f t="shared" si="102"/>
        <v>69</v>
      </c>
      <c r="BT86" s="124">
        <f t="shared" ca="1" si="103"/>
        <v>25.079797440347839</v>
      </c>
      <c r="BU86" s="7">
        <f t="shared" ca="1" si="141"/>
        <v>0.24581246363436657</v>
      </c>
      <c r="BV86" s="43">
        <f t="shared" ca="1" si="104"/>
        <v>4.9485191200271448</v>
      </c>
      <c r="BW86" s="44">
        <f t="shared" ca="1" si="105"/>
        <v>0.97906231817183298</v>
      </c>
      <c r="BX86" s="107"/>
      <c r="BY86" s="107"/>
      <c r="BZ86" s="40">
        <f t="shared" si="106"/>
        <v>69</v>
      </c>
      <c r="CA86" s="124">
        <f t="shared" ca="1" si="107"/>
        <v>3.124321019468141</v>
      </c>
      <c r="CB86" s="7">
        <f t="shared" ca="1" si="142"/>
        <v>0.53953115908591631</v>
      </c>
      <c r="CC86" s="43">
        <f t="shared" ca="1" si="108"/>
        <v>1.0949233024883951</v>
      </c>
      <c r="CD86" s="44">
        <f t="shared" ca="1" si="109"/>
        <v>0.97906231817183298</v>
      </c>
      <c r="CE86" s="107"/>
      <c r="CF86" s="107"/>
      <c r="CG86" s="40">
        <f t="shared" si="110"/>
        <v>69</v>
      </c>
      <c r="CH86" s="45">
        <f t="shared" ca="1" si="111"/>
        <v>76.141700947099977</v>
      </c>
      <c r="CI86" s="7">
        <f t="shared" ca="1" si="143"/>
        <v>0.24612110085835154</v>
      </c>
      <c r="CJ86" s="43">
        <f t="shared" ca="1" si="73"/>
        <v>15.038730381356286</v>
      </c>
      <c r="CK86" s="43">
        <f t="shared" ca="1" si="82"/>
        <v>0.58953115908591647</v>
      </c>
      <c r="CL86" s="3">
        <f t="shared" ca="1" si="83"/>
        <v>104.89531159085917</v>
      </c>
      <c r="CM86" s="44">
        <f t="shared" ca="1" si="84"/>
        <v>0.97906231817183298</v>
      </c>
      <c r="CO86" s="40">
        <v>69</v>
      </c>
      <c r="CP86" s="45">
        <v>111.56093470957707</v>
      </c>
      <c r="CQ86" s="7">
        <v>1.2484359824644445E-2</v>
      </c>
      <c r="CR86" s="43">
        <v>1.3755934477143319</v>
      </c>
      <c r="CS86" s="43">
        <v>-0.10037052556285159</v>
      </c>
      <c r="CT86" s="3">
        <v>97.996294744371482</v>
      </c>
      <c r="CU86" s="44">
        <v>-0.40074105112570318</v>
      </c>
      <c r="CV86" s="44"/>
      <c r="CW86" s="40">
        <v>69</v>
      </c>
      <c r="CX86" s="45">
        <v>84.469500863926996</v>
      </c>
      <c r="CY86" s="7">
        <v>1.1620785155656333E-2</v>
      </c>
      <c r="CZ86" s="43">
        <v>0.97032597209258076</v>
      </c>
      <c r="DA86" s="43">
        <v>7.1460455889968355E-2</v>
      </c>
      <c r="DB86" s="3">
        <v>99.71460455889968</v>
      </c>
      <c r="DC86" s="44">
        <v>-0.14269772055015828</v>
      </c>
      <c r="DD86" s="44"/>
    </row>
    <row r="87" spans="2:108" ht="15.9" customHeight="1" x14ac:dyDescent="0.65">
      <c r="B87" s="3">
        <v>70</v>
      </c>
      <c r="C87" s="45">
        <f t="shared" si="112"/>
        <v>71</v>
      </c>
      <c r="D87" s="119">
        <f t="shared" si="113"/>
        <v>1.4285714285714285E-2</v>
      </c>
      <c r="E87" s="120">
        <f t="shared" si="85"/>
        <v>1</v>
      </c>
      <c r="F87" s="107"/>
      <c r="G87" s="107"/>
      <c r="H87" s="3">
        <f t="shared" si="114"/>
        <v>70</v>
      </c>
      <c r="I87" s="124">
        <f t="shared" si="86"/>
        <v>30.42642553551385</v>
      </c>
      <c r="J87" s="119">
        <f t="shared" si="115"/>
        <v>4.9999999999999968E-2</v>
      </c>
      <c r="K87" s="43">
        <f t="shared" si="87"/>
        <v>1.4488774064530405</v>
      </c>
      <c r="L87" s="107"/>
      <c r="M87" s="109">
        <f t="shared" si="88"/>
        <v>70</v>
      </c>
      <c r="N87" s="45">
        <f t="shared" si="89"/>
        <v>23.733472816356976</v>
      </c>
      <c r="O87" s="7">
        <f t="shared" si="90"/>
        <v>3.8574009848455562E-2</v>
      </c>
      <c r="P87" s="43">
        <f t="shared" si="91"/>
        <v>0.88149251326806377</v>
      </c>
      <c r="Q87" s="107"/>
      <c r="R87" s="109">
        <f t="shared" si="92"/>
        <v>70</v>
      </c>
      <c r="S87" s="109"/>
      <c r="T87" s="41"/>
      <c r="U87" s="41"/>
      <c r="V87" s="43">
        <f t="shared" si="93"/>
        <v>90.886519755888017</v>
      </c>
      <c r="W87" s="7">
        <f t="shared" si="94"/>
        <v>1.0014652205896528E-2</v>
      </c>
      <c r="X87" s="43"/>
      <c r="Y87" s="7"/>
      <c r="Z87" s="121">
        <f t="shared" si="95"/>
        <v>0.9011719617845878</v>
      </c>
      <c r="AA87" s="121"/>
      <c r="AB87" s="107"/>
      <c r="AC87" s="3">
        <f t="shared" si="116"/>
        <v>70</v>
      </c>
      <c r="AD87" s="125">
        <f t="shared" si="96"/>
        <v>25.508328960009091</v>
      </c>
      <c r="AE87" s="126">
        <f t="shared" si="97"/>
        <v>4.1838682453236062E-2</v>
      </c>
      <c r="AF87" s="127">
        <f>$AD$4*AD86*(1-AD86/$AF$9)</f>
        <v>1.0243763197172411</v>
      </c>
      <c r="AG87" s="107"/>
      <c r="AH87" s="3">
        <f t="shared" si="117"/>
        <v>70</v>
      </c>
      <c r="AI87" s="122">
        <f t="shared" si="118"/>
        <v>6.7844737105075463</v>
      </c>
      <c r="AJ87" s="123">
        <f t="shared" si="98"/>
        <v>3.620636848977786E-2</v>
      </c>
      <c r="AK87" s="114">
        <f t="shared" si="119"/>
        <v>0.23705814077349971</v>
      </c>
      <c r="AL87" s="115">
        <f t="shared" si="120"/>
        <v>23.733472816356976</v>
      </c>
      <c r="AM87" s="123">
        <f t="shared" si="144"/>
        <v>3.8574009848455562E-2</v>
      </c>
      <c r="AN87" s="116">
        <f t="shared" si="99"/>
        <v>0.88149251326806377</v>
      </c>
      <c r="AO87" s="122">
        <f t="shared" si="121"/>
        <v>23.733472816356976</v>
      </c>
      <c r="AP87" s="123">
        <f t="shared" si="122"/>
        <v>3.8574009848455562E-2</v>
      </c>
      <c r="AQ87" s="116">
        <f t="shared" si="123"/>
        <v>0.88149251326806377</v>
      </c>
      <c r="AS87" s="3">
        <f t="shared" si="124"/>
        <v>70</v>
      </c>
      <c r="AT87" s="122">
        <f t="shared" si="125"/>
        <v>22.010791854763269</v>
      </c>
      <c r="AU87" s="123">
        <f t="shared" si="100"/>
        <v>3.941190117708037E-2</v>
      </c>
      <c r="AV87" s="114">
        <f t="shared" si="126"/>
        <v>0.83459420892413527</v>
      </c>
      <c r="AW87" s="115">
        <f t="shared" si="78"/>
        <v>100</v>
      </c>
      <c r="AX87" s="123">
        <f t="shared" si="145"/>
        <v>0</v>
      </c>
      <c r="AY87" s="116">
        <f t="shared" si="101"/>
        <v>0</v>
      </c>
      <c r="AZ87" s="122">
        <f t="shared" si="127"/>
        <v>23.733472816356976</v>
      </c>
      <c r="BA87" s="123">
        <f t="shared" si="128"/>
        <v>3.8574009848455562E-2</v>
      </c>
      <c r="BB87" s="116">
        <f t="shared" si="129"/>
        <v>0.88149251326806377</v>
      </c>
      <c r="BC87" s="107"/>
      <c r="BD87" s="3">
        <f t="shared" si="130"/>
        <v>70</v>
      </c>
      <c r="BE87" s="45">
        <f t="shared" si="131"/>
        <v>22.977480846186793</v>
      </c>
      <c r="BF87" s="7">
        <f t="shared" si="132"/>
        <v>3.6913810405687267E-2</v>
      </c>
      <c r="BG87" s="43">
        <f t="shared" si="133"/>
        <v>0.81799119950442467</v>
      </c>
      <c r="BH87" s="45">
        <f t="shared" si="134"/>
        <v>84.667463691314055</v>
      </c>
      <c r="BI87" s="7">
        <f t="shared" si="135"/>
        <v>-1.4096840304589795E-3</v>
      </c>
      <c r="BJ87" s="43">
        <f t="shared" si="136"/>
        <v>-0.11952286093343936</v>
      </c>
      <c r="BK87" s="117">
        <f t="shared" si="81"/>
        <v>83.266799469318485</v>
      </c>
      <c r="BL87" s="107"/>
      <c r="BM87" s="118">
        <f t="shared" si="137"/>
        <v>70</v>
      </c>
      <c r="BN87" s="45">
        <f t="shared" si="138"/>
        <v>89.883507578797477</v>
      </c>
      <c r="BO87" s="7">
        <f t="shared" si="139"/>
        <v>6.790404807331818E-6</v>
      </c>
      <c r="BP87" s="45">
        <f t="shared" si="140"/>
        <v>6.1034125750298641E-4</v>
      </c>
      <c r="BQ87" s="107"/>
      <c r="BR87" s="107"/>
      <c r="BS87" s="40">
        <f t="shared" si="102"/>
        <v>70</v>
      </c>
      <c r="BT87" s="124">
        <f t="shared" ca="1" si="103"/>
        <v>27.492638834500063</v>
      </c>
      <c r="BU87" s="7">
        <f t="shared" ca="1" si="141"/>
        <v>9.6206574231357089E-2</v>
      </c>
      <c r="BV87" s="43">
        <f t="shared" ca="1" si="104"/>
        <v>2.4128413941522258</v>
      </c>
      <c r="BW87" s="44">
        <f t="shared" ca="1" si="105"/>
        <v>0.23103287115678572</v>
      </c>
      <c r="BX87" s="107"/>
      <c r="BY87" s="107"/>
      <c r="BZ87" s="40">
        <f t="shared" si="106"/>
        <v>70</v>
      </c>
      <c r="CA87" s="124">
        <f t="shared" ca="1" si="107"/>
        <v>3.6414474982131582</v>
      </c>
      <c r="CB87" s="7">
        <f t="shared" ca="1" si="142"/>
        <v>0.16551643557839282</v>
      </c>
      <c r="CC87" s="43">
        <f t="shared" ca="1" si="108"/>
        <v>0.51712647874501727</v>
      </c>
      <c r="CD87" s="44">
        <f t="shared" ca="1" si="109"/>
        <v>0.23103287115678572</v>
      </c>
      <c r="CE87" s="107"/>
      <c r="CF87" s="107"/>
      <c r="CG87" s="40">
        <f t="shared" si="110"/>
        <v>70</v>
      </c>
      <c r="CH87" s="45">
        <f t="shared" ca="1" si="111"/>
        <v>80.199483206375092</v>
      </c>
      <c r="CI87" s="7">
        <f t="shared" ca="1" si="143"/>
        <v>5.3292508688429351E-2</v>
      </c>
      <c r="CJ87" s="43">
        <f t="shared" ca="1" si="73"/>
        <v>4.0577822592751209</v>
      </c>
      <c r="CK87" s="43">
        <f t="shared" ca="1" si="82"/>
        <v>0.21551643557839287</v>
      </c>
      <c r="CL87" s="3">
        <f t="shared" ca="1" si="83"/>
        <v>101.15516435578392</v>
      </c>
      <c r="CM87" s="44">
        <f t="shared" ca="1" si="84"/>
        <v>0.23103287115678572</v>
      </c>
      <c r="CO87" s="40">
        <v>70</v>
      </c>
      <c r="CP87" s="45">
        <v>108.64892685982893</v>
      </c>
      <c r="CQ87" s="7">
        <v>-2.6102397378875236E-2</v>
      </c>
      <c r="CR87" s="43">
        <v>-2.9120078497481297</v>
      </c>
      <c r="CS87" s="43">
        <v>0.2688658266805643</v>
      </c>
      <c r="CT87" s="3">
        <v>101.68865826680565</v>
      </c>
      <c r="CU87" s="44">
        <v>0.33773165336112859</v>
      </c>
      <c r="CV87" s="44"/>
      <c r="CW87" s="40">
        <v>70</v>
      </c>
      <c r="CX87" s="45">
        <v>87.241680494602193</v>
      </c>
      <c r="CY87" s="7">
        <v>3.2818705003844366E-2</v>
      </c>
      <c r="CZ87" s="43">
        <v>2.7721796306751947</v>
      </c>
      <c r="DA87" s="43">
        <v>0.20047176163899666</v>
      </c>
      <c r="DB87" s="3">
        <v>101.00471761638997</v>
      </c>
      <c r="DC87" s="44">
        <v>0.50235880819498324</v>
      </c>
      <c r="DD87" s="44"/>
    </row>
    <row r="88" spans="2:108" ht="15.9" customHeight="1" x14ac:dyDescent="0.65">
      <c r="B88" s="3">
        <v>71</v>
      </c>
      <c r="C88" s="45">
        <f t="shared" si="112"/>
        <v>72</v>
      </c>
      <c r="D88" s="119">
        <f t="shared" si="113"/>
        <v>1.4084507042253521E-2</v>
      </c>
      <c r="E88" s="120">
        <f t="shared" si="85"/>
        <v>1</v>
      </c>
      <c r="F88" s="107"/>
      <c r="G88" s="107"/>
      <c r="H88" s="3">
        <f t="shared" si="114"/>
        <v>71</v>
      </c>
      <c r="I88" s="124">
        <f t="shared" si="86"/>
        <v>31.947746812289544</v>
      </c>
      <c r="J88" s="119">
        <f t="shared" si="115"/>
        <v>5.0000000000000058E-2</v>
      </c>
      <c r="K88" s="43">
        <f t="shared" si="87"/>
        <v>1.5213212767756925</v>
      </c>
      <c r="L88" s="107"/>
      <c r="M88" s="109">
        <f t="shared" si="88"/>
        <v>71</v>
      </c>
      <c r="N88" s="45">
        <f t="shared" si="89"/>
        <v>24.638507591212445</v>
      </c>
      <c r="O88" s="7">
        <f t="shared" si="90"/>
        <v>3.813326359182144E-2</v>
      </c>
      <c r="P88" s="43">
        <f t="shared" si="91"/>
        <v>0.90503477485547101</v>
      </c>
      <c r="Q88" s="107"/>
      <c r="R88" s="109">
        <f t="shared" si="92"/>
        <v>71</v>
      </c>
      <c r="S88" s="109"/>
      <c r="T88" s="41"/>
      <c r="U88" s="41"/>
      <c r="V88" s="43">
        <f t="shared" si="93"/>
        <v>91.714812258139389</v>
      </c>
      <c r="W88" s="7">
        <f t="shared" si="94"/>
        <v>9.1134802441119097E-3</v>
      </c>
      <c r="X88" s="43"/>
      <c r="Y88" s="7"/>
      <c r="Z88" s="121">
        <f t="shared" si="95"/>
        <v>0.82829250225137874</v>
      </c>
      <c r="AA88" s="121"/>
      <c r="AB88" s="107"/>
      <c r="AC88" s="3">
        <f t="shared" si="116"/>
        <v>71</v>
      </c>
      <c r="AD88" s="128">
        <f t="shared" si="96"/>
        <v>26.566853792565531</v>
      </c>
      <c r="AE88" s="123">
        <f t="shared" si="97"/>
        <v>4.1497223679996906E-2</v>
      </c>
      <c r="AF88" s="116">
        <f t="shared" ref="AF88:AF91" si="146">$AD$4*AD87*(1-AD87/$AF$9)</f>
        <v>1.0585248325564418</v>
      </c>
      <c r="AG88" s="107"/>
      <c r="AH88" s="3">
        <f t="shared" si="117"/>
        <v>71</v>
      </c>
      <c r="AI88" s="122">
        <f t="shared" si="118"/>
        <v>7.0302885656519294</v>
      </c>
      <c r="AJ88" s="123">
        <f t="shared" si="98"/>
        <v>3.6231971061170737E-2</v>
      </c>
      <c r="AK88" s="114">
        <f t="shared" si="119"/>
        <v>0.24581485514438314</v>
      </c>
      <c r="AL88" s="115">
        <f t="shared" si="120"/>
        <v>24.638507591212445</v>
      </c>
      <c r="AM88" s="123">
        <f t="shared" si="144"/>
        <v>3.813326359182144E-2</v>
      </c>
      <c r="AN88" s="116">
        <f t="shared" si="99"/>
        <v>0.90503477485547101</v>
      </c>
      <c r="AO88" s="122">
        <f t="shared" si="121"/>
        <v>24.638507591212445</v>
      </c>
      <c r="AP88" s="123">
        <f t="shared" si="122"/>
        <v>3.813326359182144E-2</v>
      </c>
      <c r="AQ88" s="116">
        <f t="shared" si="123"/>
        <v>0.90503477485547101</v>
      </c>
      <c r="AS88" s="3">
        <f t="shared" si="124"/>
        <v>71</v>
      </c>
      <c r="AT88" s="122">
        <f t="shared" si="125"/>
        <v>22.869093968464576</v>
      </c>
      <c r="AU88" s="123">
        <f t="shared" si="100"/>
        <v>3.8994604072618337E-2</v>
      </c>
      <c r="AV88" s="114">
        <f t="shared" si="126"/>
        <v>0.85830211370130705</v>
      </c>
      <c r="AW88" s="115">
        <f t="shared" si="78"/>
        <v>100</v>
      </c>
      <c r="AX88" s="123">
        <f t="shared" si="145"/>
        <v>0</v>
      </c>
      <c r="AY88" s="116">
        <f t="shared" si="101"/>
        <v>0</v>
      </c>
      <c r="AZ88" s="122">
        <f t="shared" si="127"/>
        <v>24.638507591212445</v>
      </c>
      <c r="BA88" s="123">
        <f t="shared" si="128"/>
        <v>3.813326359182144E-2</v>
      </c>
      <c r="BB88" s="116">
        <f t="shared" si="129"/>
        <v>0.90503477485547101</v>
      </c>
      <c r="BC88" s="107"/>
      <c r="BD88" s="3">
        <f t="shared" si="130"/>
        <v>71</v>
      </c>
      <c r="BE88" s="45">
        <f t="shared" si="131"/>
        <v>23.814130045315103</v>
      </c>
      <c r="BF88" s="7">
        <f t="shared" si="132"/>
        <v>3.6411702602600807E-2</v>
      </c>
      <c r="BG88" s="43">
        <f t="shared" si="133"/>
        <v>0.83664919912831048</v>
      </c>
      <c r="BH88" s="45">
        <f t="shared" si="134"/>
        <v>84.548785525494665</v>
      </c>
      <c r="BI88" s="7">
        <f t="shared" si="135"/>
        <v>-1.4016974247873266E-3</v>
      </c>
      <c r="BJ88" s="43">
        <f t="shared" si="136"/>
        <v>-0.11867816581938533</v>
      </c>
      <c r="BK88" s="117">
        <f t="shared" si="81"/>
        <v>83.147700453647275</v>
      </c>
      <c r="BL88" s="107"/>
      <c r="BM88" s="118">
        <f t="shared" si="137"/>
        <v>71</v>
      </c>
      <c r="BN88" s="45">
        <f t="shared" si="138"/>
        <v>89.884022505739082</v>
      </c>
      <c r="BO88" s="7">
        <f t="shared" si="139"/>
        <v>5.7288256263668488E-6</v>
      </c>
      <c r="BP88" s="45">
        <f t="shared" si="140"/>
        <v>5.1492694161110015E-4</v>
      </c>
      <c r="BQ88" s="107"/>
      <c r="BR88" s="107"/>
      <c r="BS88" s="40">
        <f t="shared" si="102"/>
        <v>71</v>
      </c>
      <c r="BT88" s="124">
        <f t="shared" ca="1" si="103"/>
        <v>27.59112103617468</v>
      </c>
      <c r="BU88" s="7">
        <f t="shared" ca="1" si="141"/>
        <v>3.5821298300050225E-3</v>
      </c>
      <c r="BV88" s="43">
        <f t="shared" ca="1" si="104"/>
        <v>9.8482201674615633E-2</v>
      </c>
      <c r="BW88" s="44">
        <f t="shared" ca="1" si="105"/>
        <v>-0.23208935084997517</v>
      </c>
      <c r="BX88" s="107"/>
      <c r="BY88" s="107"/>
      <c r="BZ88" s="40">
        <f t="shared" si="106"/>
        <v>71</v>
      </c>
      <c r="CA88" s="124">
        <f t="shared" ca="1" si="107"/>
        <v>3.4009492801165369</v>
      </c>
      <c r="CB88" s="7">
        <f t="shared" ca="1" si="142"/>
        <v>-6.6044675424987639E-2</v>
      </c>
      <c r="CC88" s="43">
        <f t="shared" ca="1" si="108"/>
        <v>-0.24049821809662109</v>
      </c>
      <c r="CD88" s="44">
        <f t="shared" ca="1" si="109"/>
        <v>-0.23208935084997517</v>
      </c>
      <c r="CE88" s="107"/>
      <c r="CF88" s="107"/>
      <c r="CG88" s="40">
        <f t="shared" si="110"/>
        <v>71</v>
      </c>
      <c r="CH88" s="45">
        <f t="shared" ca="1" si="111"/>
        <v>79.956811428508061</v>
      </c>
      <c r="CI88" s="7">
        <f t="shared" ca="1" si="143"/>
        <v>-3.0258521397522019E-3</v>
      </c>
      <c r="CJ88" s="43">
        <f t="shared" ca="1" si="73"/>
        <v>-0.24267177786703337</v>
      </c>
      <c r="CK88" s="43">
        <f t="shared" ca="1" si="82"/>
        <v>-1.6044675424987581E-2</v>
      </c>
      <c r="CL88" s="3">
        <f t="shared" ca="1" si="83"/>
        <v>98.839553245750125</v>
      </c>
      <c r="CM88" s="44">
        <f t="shared" ca="1" si="84"/>
        <v>-0.23208935084997517</v>
      </c>
      <c r="CO88" s="40">
        <v>71</v>
      </c>
      <c r="CP88" s="45">
        <v>111.82348829472947</v>
      </c>
      <c r="CQ88" s="7">
        <v>2.9218525453050551E-2</v>
      </c>
      <c r="CR88" s="43">
        <v>3.1745614349005375</v>
      </c>
      <c r="CS88" s="43">
        <v>-0.23528835524631467</v>
      </c>
      <c r="CT88" s="3">
        <v>96.64711644753686</v>
      </c>
      <c r="CU88" s="44">
        <v>-0.67057671049262935</v>
      </c>
      <c r="CV88" s="44"/>
      <c r="CW88" s="40">
        <v>71</v>
      </c>
      <c r="CX88" s="45">
        <v>88.403362714364874</v>
      </c>
      <c r="CY88" s="7">
        <v>1.3315679078815512E-2</v>
      </c>
      <c r="CZ88" s="43">
        <v>1.1616822197626839</v>
      </c>
      <c r="DA88" s="43">
        <v>0.10407845546624454</v>
      </c>
      <c r="DB88" s="3">
        <v>100.04078455466245</v>
      </c>
      <c r="DC88" s="44">
        <v>2.0392277331222661E-2</v>
      </c>
      <c r="DD88" s="44"/>
    </row>
    <row r="89" spans="2:108" ht="15.9" customHeight="1" x14ac:dyDescent="0.65">
      <c r="B89" s="3">
        <v>72</v>
      </c>
      <c r="C89" s="45">
        <f t="shared" si="112"/>
        <v>73</v>
      </c>
      <c r="D89" s="119">
        <f t="shared" si="113"/>
        <v>1.3888888888888888E-2</v>
      </c>
      <c r="E89" s="120">
        <f t="shared" si="85"/>
        <v>1</v>
      </c>
      <c r="F89" s="107"/>
      <c r="G89" s="107"/>
      <c r="H89" s="3">
        <f t="shared" si="114"/>
        <v>72</v>
      </c>
      <c r="I89" s="124">
        <f t="shared" si="86"/>
        <v>33.545134152904019</v>
      </c>
      <c r="J89" s="119">
        <f t="shared" si="115"/>
        <v>4.999999999999992E-2</v>
      </c>
      <c r="K89" s="43">
        <f t="shared" si="87"/>
        <v>1.5973873406144774</v>
      </c>
      <c r="L89" s="107"/>
      <c r="M89" s="109">
        <f t="shared" si="88"/>
        <v>72</v>
      </c>
      <c r="N89" s="45">
        <f t="shared" si="89"/>
        <v>25.566904942611952</v>
      </c>
      <c r="O89" s="7">
        <f t="shared" si="90"/>
        <v>3.7680746204393843E-2</v>
      </c>
      <c r="P89" s="43">
        <f t="shared" si="91"/>
        <v>0.92839735139950574</v>
      </c>
      <c r="Q89" s="107"/>
      <c r="R89" s="109">
        <f t="shared" si="92"/>
        <v>72</v>
      </c>
      <c r="S89" s="109"/>
      <c r="T89" s="41"/>
      <c r="U89" s="41"/>
      <c r="V89" s="43">
        <f t="shared" si="93"/>
        <v>92.474686696407574</v>
      </c>
      <c r="W89" s="7">
        <f t="shared" si="94"/>
        <v>8.2851877418606175E-3</v>
      </c>
      <c r="X89" s="43"/>
      <c r="Y89" s="7"/>
      <c r="Z89" s="121">
        <f t="shared" si="95"/>
        <v>0.7598744382681839</v>
      </c>
      <c r="AA89" s="121"/>
      <c r="AB89" s="107"/>
      <c r="AC89" s="3">
        <f t="shared" si="116"/>
        <v>72</v>
      </c>
      <c r="AD89" s="128">
        <f t="shared" si="96"/>
        <v>27.659930575381956</v>
      </c>
      <c r="AE89" s="123">
        <f t="shared" si="97"/>
        <v>4.1144382069144808E-2</v>
      </c>
      <c r="AF89" s="116">
        <f t="shared" si="146"/>
        <v>1.0930767828164254</v>
      </c>
      <c r="AG89" s="107"/>
      <c r="AH89" s="3">
        <f t="shared" si="117"/>
        <v>72</v>
      </c>
      <c r="AI89" s="122">
        <f t="shared" si="118"/>
        <v>7.28514491696495</v>
      </c>
      <c r="AJ89" s="123">
        <f t="shared" si="98"/>
        <v>3.6251193522578745E-2</v>
      </c>
      <c r="AK89" s="114">
        <f t="shared" si="119"/>
        <v>0.2548563513130207</v>
      </c>
      <c r="AL89" s="115">
        <f t="shared" si="120"/>
        <v>25.566904942611952</v>
      </c>
      <c r="AM89" s="123">
        <f t="shared" si="144"/>
        <v>3.7680746204393843E-2</v>
      </c>
      <c r="AN89" s="116">
        <f t="shared" si="99"/>
        <v>0.92839735139950574</v>
      </c>
      <c r="AO89" s="122">
        <f t="shared" si="121"/>
        <v>25.566904942611952</v>
      </c>
      <c r="AP89" s="123">
        <f t="shared" si="122"/>
        <v>3.7680746204393843E-2</v>
      </c>
      <c r="AQ89" s="116">
        <f t="shared" si="123"/>
        <v>0.92839735139950574</v>
      </c>
      <c r="AS89" s="3">
        <f t="shared" si="124"/>
        <v>72</v>
      </c>
      <c r="AT89" s="122">
        <f t="shared" si="125"/>
        <v>23.751050937418572</v>
      </c>
      <c r="AU89" s="123">
        <f t="shared" si="100"/>
        <v>3.8565453015767685E-2</v>
      </c>
      <c r="AV89" s="114">
        <f t="shared" si="126"/>
        <v>0.88195696895399744</v>
      </c>
      <c r="AW89" s="115">
        <f t="shared" si="78"/>
        <v>100</v>
      </c>
      <c r="AX89" s="123">
        <f t="shared" si="145"/>
        <v>0</v>
      </c>
      <c r="AY89" s="116">
        <f t="shared" si="101"/>
        <v>0</v>
      </c>
      <c r="AZ89" s="122">
        <f t="shared" si="127"/>
        <v>25.566904942611952</v>
      </c>
      <c r="BA89" s="123">
        <f t="shared" si="128"/>
        <v>3.7680746204393843E-2</v>
      </c>
      <c r="BB89" s="116">
        <f t="shared" si="129"/>
        <v>0.92839735139950574</v>
      </c>
      <c r="BC89" s="107"/>
      <c r="BD89" s="3">
        <f t="shared" si="130"/>
        <v>72</v>
      </c>
      <c r="BE89" s="45">
        <f t="shared" si="131"/>
        <v>24.668992349078913</v>
      </c>
      <c r="BF89" s="7">
        <f t="shared" si="132"/>
        <v>3.5897272003517278E-2</v>
      </c>
      <c r="BG89" s="43">
        <f t="shared" si="133"/>
        <v>0.85486230376380801</v>
      </c>
      <c r="BH89" s="45">
        <f t="shared" si="134"/>
        <v>84.430934395296902</v>
      </c>
      <c r="BI89" s="7">
        <f t="shared" si="135"/>
        <v>-1.3938831819438379E-3</v>
      </c>
      <c r="BJ89" s="43">
        <f t="shared" si="136"/>
        <v>-0.11785113019775793</v>
      </c>
      <c r="BK89" s="117">
        <f t="shared" si="81"/>
        <v>83.029437251522864</v>
      </c>
      <c r="BL89" s="107"/>
      <c r="BM89" s="118">
        <f t="shared" si="137"/>
        <v>72</v>
      </c>
      <c r="BN89" s="45">
        <f t="shared" si="138"/>
        <v>89.884456933971592</v>
      </c>
      <c r="BO89" s="7">
        <f t="shared" si="139"/>
        <v>4.8332086214937495E-6</v>
      </c>
      <c r="BP89" s="45">
        <f t="shared" si="140"/>
        <v>4.3442823250419916E-4</v>
      </c>
      <c r="BQ89" s="107"/>
      <c r="BR89" s="107"/>
      <c r="BS89" s="40">
        <f t="shared" si="102"/>
        <v>72</v>
      </c>
      <c r="BT89" s="124">
        <f t="shared" ca="1" si="103"/>
        <v>28.80386934254846</v>
      </c>
      <c r="BU89" s="7">
        <f t="shared" ca="1" si="141"/>
        <v>4.3954296194915261E-2</v>
      </c>
      <c r="BV89" s="43">
        <f t="shared" ca="1" si="104"/>
        <v>1.2127483063737798</v>
      </c>
      <c r="BW89" s="44">
        <f t="shared" ca="1" si="105"/>
        <v>-3.022851902542361E-2</v>
      </c>
      <c r="BX89" s="107"/>
      <c r="BY89" s="107"/>
      <c r="BZ89" s="40">
        <f t="shared" si="106"/>
        <v>72</v>
      </c>
      <c r="CA89" s="124">
        <f t="shared" ca="1" si="107"/>
        <v>3.5195939141131118</v>
      </c>
      <c r="CB89" s="7">
        <f t="shared" ca="1" si="142"/>
        <v>3.488574048728816E-2</v>
      </c>
      <c r="CC89" s="43">
        <f t="shared" ca="1" si="108"/>
        <v>0.11864463399657511</v>
      </c>
      <c r="CD89" s="44">
        <f t="shared" ca="1" si="109"/>
        <v>-3.022851902542361E-2</v>
      </c>
      <c r="CE89" s="107"/>
      <c r="CF89" s="107"/>
      <c r="CG89" s="40">
        <f t="shared" si="110"/>
        <v>72</v>
      </c>
      <c r="CH89" s="45">
        <f t="shared" ca="1" si="111"/>
        <v>81.308966691993675</v>
      </c>
      <c r="CI89" s="7">
        <f t="shared" ca="1" si="143"/>
        <v>1.6911070355708453E-2</v>
      </c>
      <c r="CJ89" s="43">
        <f t="shared" ca="1" si="73"/>
        <v>1.3521552634856167</v>
      </c>
      <c r="CK89" s="43">
        <f t="shared" ca="1" si="82"/>
        <v>8.4885740487288197E-2</v>
      </c>
      <c r="CL89" s="3">
        <f t="shared" ca="1" si="83"/>
        <v>99.848857404872888</v>
      </c>
      <c r="CM89" s="44">
        <f t="shared" ca="1" si="84"/>
        <v>-3.022851902542361E-2</v>
      </c>
      <c r="CO89" s="40">
        <v>72</v>
      </c>
      <c r="CP89" s="45">
        <v>118.84895237338255</v>
      </c>
      <c r="CQ89" s="7">
        <v>6.2826372042126696E-2</v>
      </c>
      <c r="CR89" s="43">
        <v>7.0254640786530729</v>
      </c>
      <c r="CS89" s="43">
        <v>-0.36392345268561554</v>
      </c>
      <c r="CT89" s="3">
        <v>95.360765473143843</v>
      </c>
      <c r="CU89" s="44">
        <v>-0.92784690537123116</v>
      </c>
      <c r="CV89" s="44"/>
      <c r="CW89" s="40">
        <v>72</v>
      </c>
      <c r="CX89" s="45">
        <v>92.270593324382858</v>
      </c>
      <c r="CY89" s="7">
        <v>4.3745288541943532E-2</v>
      </c>
      <c r="CZ89" s="43">
        <v>3.867230610017983</v>
      </c>
      <c r="DA89" s="43">
        <v>0.32336558159157691</v>
      </c>
      <c r="DB89" s="3">
        <v>102.23365581591577</v>
      </c>
      <c r="DC89" s="44">
        <v>1.1168279079578844</v>
      </c>
      <c r="DD89" s="44"/>
    </row>
    <row r="90" spans="2:108" ht="15.9" customHeight="1" x14ac:dyDescent="0.65">
      <c r="B90" s="3">
        <v>73</v>
      </c>
      <c r="C90" s="45">
        <f t="shared" si="112"/>
        <v>74</v>
      </c>
      <c r="D90" s="119">
        <f t="shared" si="113"/>
        <v>1.3698630136986301E-2</v>
      </c>
      <c r="E90" s="120">
        <f t="shared" si="85"/>
        <v>1</v>
      </c>
      <c r="F90" s="107"/>
      <c r="G90" s="107"/>
      <c r="H90" s="3">
        <f t="shared" si="114"/>
        <v>73</v>
      </c>
      <c r="I90" s="124">
        <f t="shared" si="86"/>
        <v>35.222390860549218</v>
      </c>
      <c r="J90" s="119">
        <f t="shared" si="115"/>
        <v>4.9999999999999947E-2</v>
      </c>
      <c r="K90" s="43">
        <f t="shared" si="87"/>
        <v>1.677256707645201</v>
      </c>
      <c r="L90" s="107"/>
      <c r="M90" s="109">
        <f t="shared" si="88"/>
        <v>73</v>
      </c>
      <c r="N90" s="45">
        <f t="shared" si="89"/>
        <v>26.518416875570271</v>
      </c>
      <c r="O90" s="7">
        <f t="shared" si="90"/>
        <v>3.7216547528693973E-2</v>
      </c>
      <c r="P90" s="43">
        <f t="shared" si="91"/>
        <v>0.95151193295831982</v>
      </c>
      <c r="Q90" s="107"/>
      <c r="R90" s="109">
        <f t="shared" si="92"/>
        <v>73</v>
      </c>
      <c r="S90" s="109"/>
      <c r="T90" s="41"/>
      <c r="U90" s="41"/>
      <c r="V90" s="43">
        <f t="shared" si="93"/>
        <v>93.170587686449593</v>
      </c>
      <c r="W90" s="7">
        <f t="shared" si="94"/>
        <v>7.525313303592452E-3</v>
      </c>
      <c r="X90" s="43"/>
      <c r="Y90" s="7"/>
      <c r="Z90" s="121">
        <f t="shared" si="95"/>
        <v>0.69590099004201778</v>
      </c>
      <c r="AA90" s="121"/>
      <c r="AB90" s="107"/>
      <c r="AC90" s="3">
        <f t="shared" si="116"/>
        <v>73</v>
      </c>
      <c r="AD90" s="128">
        <f t="shared" si="96"/>
        <v>28.787903184339406</v>
      </c>
      <c r="AE90" s="123">
        <f t="shared" si="97"/>
        <v>4.0780023141539404E-2</v>
      </c>
      <c r="AF90" s="116">
        <f t="shared" si="146"/>
        <v>1.127972608957448</v>
      </c>
      <c r="AG90" s="107"/>
      <c r="AH90" s="3">
        <f t="shared" si="117"/>
        <v>73</v>
      </c>
      <c r="AI90" s="122">
        <f t="shared" si="118"/>
        <v>7.5493333376072833</v>
      </c>
      <c r="AJ90" s="123">
        <f t="shared" si="98"/>
        <v>3.6263989756348772E-2</v>
      </c>
      <c r="AK90" s="114">
        <f t="shared" si="119"/>
        <v>0.26418842064233311</v>
      </c>
      <c r="AL90" s="115">
        <f t="shared" si="120"/>
        <v>26.518416875570271</v>
      </c>
      <c r="AM90" s="123">
        <f t="shared" si="144"/>
        <v>3.7216547528693973E-2</v>
      </c>
      <c r="AN90" s="116">
        <f t="shared" si="99"/>
        <v>0.95151193295831982</v>
      </c>
      <c r="AO90" s="122">
        <f t="shared" si="121"/>
        <v>26.518416875570271</v>
      </c>
      <c r="AP90" s="123">
        <f t="shared" si="122"/>
        <v>3.7216547528693973E-2</v>
      </c>
      <c r="AQ90" s="116">
        <f t="shared" si="123"/>
        <v>0.95151193295831982</v>
      </c>
      <c r="AS90" s="3">
        <f t="shared" si="124"/>
        <v>73</v>
      </c>
      <c r="AT90" s="122">
        <f t="shared" si="125"/>
        <v>24.656547273973576</v>
      </c>
      <c r="AU90" s="123">
        <f t="shared" si="100"/>
        <v>3.8124474531290753E-2</v>
      </c>
      <c r="AV90" s="114">
        <f t="shared" si="126"/>
        <v>0.90549633655500283</v>
      </c>
      <c r="AW90" s="115">
        <f t="shared" si="78"/>
        <v>100</v>
      </c>
      <c r="AX90" s="123">
        <f t="shared" si="145"/>
        <v>0</v>
      </c>
      <c r="AY90" s="116">
        <f t="shared" si="101"/>
        <v>0</v>
      </c>
      <c r="AZ90" s="122">
        <f t="shared" si="127"/>
        <v>26.518416875570271</v>
      </c>
      <c r="BA90" s="123">
        <f t="shared" si="128"/>
        <v>3.7216547528693973E-2</v>
      </c>
      <c r="BB90" s="116">
        <f t="shared" si="129"/>
        <v>0.95151193295831982</v>
      </c>
      <c r="BC90" s="107"/>
      <c r="BD90" s="3">
        <f t="shared" si="130"/>
        <v>73</v>
      </c>
      <c r="BE90" s="45">
        <f t="shared" si="131"/>
        <v>25.541552936223123</v>
      </c>
      <c r="BF90" s="7">
        <f t="shared" si="132"/>
        <v>3.5370742947139065E-2</v>
      </c>
      <c r="BG90" s="43">
        <f t="shared" si="133"/>
        <v>0.87256058714420959</v>
      </c>
      <c r="BH90" s="45">
        <f t="shared" si="134"/>
        <v>84.313893248100769</v>
      </c>
      <c r="BI90" s="7">
        <f t="shared" si="135"/>
        <v>-1.3862353654426997E-3</v>
      </c>
      <c r="BJ90" s="43">
        <f t="shared" si="136"/>
        <v>-0.11704114719613057</v>
      </c>
      <c r="BK90" s="117">
        <f t="shared" si="81"/>
        <v>82.911992509364936</v>
      </c>
      <c r="BL90" s="107"/>
      <c r="BM90" s="118">
        <f t="shared" si="137"/>
        <v>73</v>
      </c>
      <c r="BN90" s="45">
        <f t="shared" si="138"/>
        <v>89.884823447558119</v>
      </c>
      <c r="BO90" s="7">
        <f t="shared" si="139"/>
        <v>4.077608065172547E-6</v>
      </c>
      <c r="BP90" s="45">
        <f t="shared" si="140"/>
        <v>3.6651358652801095E-4</v>
      </c>
      <c r="BQ90" s="107"/>
      <c r="BR90" s="107"/>
      <c r="BS90" s="40">
        <f t="shared" si="102"/>
        <v>73</v>
      </c>
      <c r="BT90" s="124">
        <f t="shared" ca="1" si="103"/>
        <v>29.842229428661152</v>
      </c>
      <c r="BU90" s="7">
        <f t="shared" ca="1" si="141"/>
        <v>3.6049326351402712E-2</v>
      </c>
      <c r="BV90" s="43">
        <f t="shared" ca="1" si="104"/>
        <v>1.0383600861126916</v>
      </c>
      <c r="BW90" s="44">
        <f t="shared" ca="1" si="105"/>
        <v>-6.9753368242986655E-2</v>
      </c>
      <c r="BX90" s="107"/>
      <c r="BY90" s="107"/>
      <c r="BZ90" s="40">
        <f t="shared" si="106"/>
        <v>73</v>
      </c>
      <c r="CA90" s="124">
        <f t="shared" ca="1" si="107"/>
        <v>3.5728218446403139</v>
      </c>
      <c r="CB90" s="7">
        <f t="shared" ca="1" si="142"/>
        <v>1.5123315878506622E-2</v>
      </c>
      <c r="CC90" s="43">
        <f t="shared" ca="1" si="108"/>
        <v>5.3227930527202288E-2</v>
      </c>
      <c r="CD90" s="44">
        <f t="shared" ca="1" si="109"/>
        <v>-6.9753368242986655E-2</v>
      </c>
      <c r="CE90" s="107"/>
      <c r="CF90" s="107"/>
      <c r="CG90" s="40">
        <f t="shared" si="110"/>
        <v>73</v>
      </c>
      <c r="CH90" s="45">
        <f t="shared" ca="1" si="111"/>
        <v>82.283609019419401</v>
      </c>
      <c r="CI90" s="7">
        <f t="shared" ca="1" si="143"/>
        <v>1.1986898457555946E-2</v>
      </c>
      <c r="CJ90" s="43">
        <f t="shared" ca="1" si="73"/>
        <v>0.97464232742573276</v>
      </c>
      <c r="CK90" s="43">
        <f t="shared" ca="1" si="82"/>
        <v>6.5123315878506671E-2</v>
      </c>
      <c r="CL90" s="3">
        <f t="shared" ca="1" si="83"/>
        <v>99.651233158785061</v>
      </c>
      <c r="CM90" s="44">
        <f t="shared" ca="1" si="84"/>
        <v>-6.9753368242986655E-2</v>
      </c>
      <c r="CO90" s="40">
        <v>73</v>
      </c>
      <c r="CP90" s="45">
        <v>110.41070229223968</v>
      </c>
      <c r="CQ90" s="7">
        <v>-7.0999785127535561E-2</v>
      </c>
      <c r="CR90" s="43">
        <v>-8.4382500811428702</v>
      </c>
      <c r="CS90" s="43">
        <v>0.49558986312303688</v>
      </c>
      <c r="CT90" s="3">
        <v>103.95589863123037</v>
      </c>
      <c r="CU90" s="44">
        <v>0.79117972624607369</v>
      </c>
      <c r="CV90" s="44"/>
      <c r="CW90" s="40">
        <v>73</v>
      </c>
      <c r="CX90" s="45">
        <v>92.334808402987093</v>
      </c>
      <c r="CY90" s="7">
        <v>6.9594305499351276E-4</v>
      </c>
      <c r="CZ90" s="43">
        <v>6.4215078604235462E-2</v>
      </c>
      <c r="DA90" s="43">
        <v>1.0097334833929911E-2</v>
      </c>
      <c r="DB90" s="3">
        <v>99.100973348339295</v>
      </c>
      <c r="DC90" s="44">
        <v>-0.44951332583035047</v>
      </c>
      <c r="DD90" s="44"/>
    </row>
    <row r="91" spans="2:108" ht="15.9" customHeight="1" x14ac:dyDescent="0.65">
      <c r="B91" s="3">
        <v>74</v>
      </c>
      <c r="C91" s="45">
        <f t="shared" si="112"/>
        <v>75</v>
      </c>
      <c r="D91" s="119">
        <f t="shared" si="113"/>
        <v>1.3513513513513514E-2</v>
      </c>
      <c r="E91" s="120">
        <f t="shared" si="85"/>
        <v>1</v>
      </c>
      <c r="F91" s="107"/>
      <c r="G91" s="107"/>
      <c r="H91" s="3">
        <f t="shared" si="114"/>
        <v>74</v>
      </c>
      <c r="I91" s="124">
        <f t="shared" si="86"/>
        <v>36.98351040357668</v>
      </c>
      <c r="J91" s="119">
        <f t="shared" si="115"/>
        <v>5.0000000000000031E-2</v>
      </c>
      <c r="K91" s="43">
        <f t="shared" si="87"/>
        <v>1.7611195430274611</v>
      </c>
      <c r="L91" s="107"/>
      <c r="M91" s="109">
        <f t="shared" si="88"/>
        <v>74</v>
      </c>
      <c r="N91" s="45">
        <f t="shared" si="89"/>
        <v>27.492724502555518</v>
      </c>
      <c r="O91" s="7">
        <f t="shared" si="90"/>
        <v>3.6740791562214818E-2</v>
      </c>
      <c r="P91" s="43">
        <f t="shared" si="91"/>
        <v>0.97430762698524864</v>
      </c>
      <c r="Q91" s="107"/>
      <c r="R91" s="109">
        <f t="shared" si="92"/>
        <v>74</v>
      </c>
      <c r="S91" s="109"/>
      <c r="T91" s="41"/>
      <c r="U91" s="41"/>
      <c r="V91" s="43">
        <f t="shared" si="93"/>
        <v>93.806888045256159</v>
      </c>
      <c r="W91" s="7">
        <f t="shared" si="94"/>
        <v>6.8294123135503905E-3</v>
      </c>
      <c r="X91" s="43"/>
      <c r="Y91" s="7"/>
      <c r="Z91" s="121">
        <f t="shared" si="95"/>
        <v>0.6363003588065671</v>
      </c>
      <c r="AA91" s="121"/>
      <c r="AB91" s="107"/>
      <c r="AC91" s="3">
        <f t="shared" si="116"/>
        <v>74</v>
      </c>
      <c r="AD91" s="129">
        <f t="shared" si="96"/>
        <v>29.951050553639408</v>
      </c>
      <c r="AE91" s="130">
        <f t="shared" si="97"/>
        <v>4.0404032271886811E-2</v>
      </c>
      <c r="AF91" s="131">
        <f t="shared" si="146"/>
        <v>1.1631473693000041</v>
      </c>
      <c r="AG91" s="107"/>
      <c r="AH91" s="3">
        <f t="shared" si="117"/>
        <v>74</v>
      </c>
      <c r="AI91" s="122">
        <f t="shared" si="118"/>
        <v>7.8231499754826812</v>
      </c>
      <c r="AJ91" s="123">
        <f t="shared" si="98"/>
        <v>3.627030700994089E-2</v>
      </c>
      <c r="AK91" s="114">
        <f t="shared" si="119"/>
        <v>0.27381663787539751</v>
      </c>
      <c r="AL91" s="115">
        <f t="shared" si="120"/>
        <v>27.492724502555518</v>
      </c>
      <c r="AM91" s="123">
        <f t="shared" si="144"/>
        <v>3.6740791562214818E-2</v>
      </c>
      <c r="AN91" s="116">
        <f t="shared" si="99"/>
        <v>0.97430762698524864</v>
      </c>
      <c r="AO91" s="122">
        <f t="shared" si="121"/>
        <v>27.492724502555518</v>
      </c>
      <c r="AP91" s="123">
        <f t="shared" si="122"/>
        <v>3.6740791562214818E-2</v>
      </c>
      <c r="AQ91" s="116">
        <f t="shared" si="123"/>
        <v>0.97430762698524864</v>
      </c>
      <c r="AS91" s="3">
        <f t="shared" si="124"/>
        <v>74</v>
      </c>
      <c r="AT91" s="122">
        <f t="shared" si="125"/>
        <v>25.585401975935408</v>
      </c>
      <c r="AU91" s="123">
        <f t="shared" si="100"/>
        <v>3.7671726363013219E-2</v>
      </c>
      <c r="AV91" s="114">
        <f t="shared" si="126"/>
        <v>0.92885470196183195</v>
      </c>
      <c r="AW91" s="115">
        <f t="shared" si="78"/>
        <v>100</v>
      </c>
      <c r="AX91" s="123">
        <f t="shared" si="145"/>
        <v>0</v>
      </c>
      <c r="AY91" s="116">
        <f t="shared" si="101"/>
        <v>0</v>
      </c>
      <c r="AZ91" s="122">
        <f t="shared" si="127"/>
        <v>27.492724502555518</v>
      </c>
      <c r="BA91" s="123">
        <f t="shared" si="128"/>
        <v>3.6740791562214818E-2</v>
      </c>
      <c r="BB91" s="116">
        <f t="shared" si="129"/>
        <v>0.97430762698524864</v>
      </c>
      <c r="BC91" s="107"/>
      <c r="BD91" s="3">
        <f t="shared" si="130"/>
        <v>74</v>
      </c>
      <c r="BE91" s="45">
        <f t="shared" si="131"/>
        <v>26.43122608872061</v>
      </c>
      <c r="BF91" s="7">
        <f t="shared" si="132"/>
        <v>3.4832382929847194E-2</v>
      </c>
      <c r="BG91" s="43">
        <f t="shared" si="133"/>
        <v>0.88967315249748768</v>
      </c>
      <c r="BH91" s="45">
        <f t="shared" si="134"/>
        <v>84.197645609356954</v>
      </c>
      <c r="BI91" s="7">
        <f t="shared" si="135"/>
        <v>-1.3787483208935235E-3</v>
      </c>
      <c r="BJ91" s="43">
        <f t="shared" si="136"/>
        <v>-0.11624763874381928</v>
      </c>
      <c r="BK91" s="117">
        <f t="shared" si="81"/>
        <v>82.79534946591474</v>
      </c>
      <c r="BL91" s="107"/>
      <c r="BM91" s="118">
        <f t="shared" si="137"/>
        <v>74</v>
      </c>
      <c r="BN91" s="45">
        <f t="shared" si="138"/>
        <v>89.885132663436735</v>
      </c>
      <c r="BO91" s="7">
        <f t="shared" si="139"/>
        <v>3.4401344604786837E-6</v>
      </c>
      <c r="BP91" s="45">
        <f t="shared" si="140"/>
        <v>3.0921587861425644E-4</v>
      </c>
      <c r="BQ91" s="107"/>
      <c r="BR91" s="107"/>
      <c r="BS91" s="40">
        <f t="shared" si="102"/>
        <v>74</v>
      </c>
      <c r="BT91" s="124">
        <f t="shared" ca="1" si="103"/>
        <v>30.234748488135303</v>
      </c>
      <c r="BU91" s="7">
        <f t="shared" ca="1" si="141"/>
        <v>1.31531412695717E-2</v>
      </c>
      <c r="BV91" s="43">
        <f t="shared" ca="1" si="104"/>
        <v>0.39251905947414967</v>
      </c>
      <c r="BW91" s="44">
        <f t="shared" ca="1" si="105"/>
        <v>-0.18423429365214158</v>
      </c>
      <c r="BX91" s="107"/>
      <c r="BY91" s="107"/>
      <c r="BZ91" s="40">
        <f t="shared" si="106"/>
        <v>74</v>
      </c>
      <c r="CA91" s="124">
        <f t="shared" ca="1" si="107"/>
        <v>3.4223447824262045</v>
      </c>
      <c r="CB91" s="7">
        <f t="shared" ca="1" si="142"/>
        <v>-4.2117146826070852E-2</v>
      </c>
      <c r="CC91" s="43">
        <f t="shared" ca="1" si="108"/>
        <v>-0.1504770622141092</v>
      </c>
      <c r="CD91" s="44">
        <f t="shared" ca="1" si="109"/>
        <v>-0.18423429365214158</v>
      </c>
      <c r="CE91" s="107"/>
      <c r="CF91" s="107"/>
      <c r="CG91" s="40">
        <f t="shared" si="110"/>
        <v>74</v>
      </c>
      <c r="CH91" s="45">
        <f t="shared" ca="1" si="111"/>
        <v>82.393560628847368</v>
      </c>
      <c r="CI91" s="7">
        <f t="shared" ca="1" si="143"/>
        <v>1.3362516634633423E-3</v>
      </c>
      <c r="CJ91" s="43">
        <f t="shared" ca="1" si="73"/>
        <v>0.10995160942796044</v>
      </c>
      <c r="CK91" s="43">
        <f t="shared" ca="1" si="82"/>
        <v>7.8828531739292135E-3</v>
      </c>
      <c r="CL91" s="3">
        <f t="shared" ca="1" si="83"/>
        <v>99.07882853173929</v>
      </c>
      <c r="CM91" s="44">
        <f t="shared" ca="1" si="84"/>
        <v>-0.18423429365214158</v>
      </c>
      <c r="CO91" s="40">
        <v>74</v>
      </c>
      <c r="CP91" s="45">
        <v>113.21951457712612</v>
      </c>
      <c r="CQ91" s="7">
        <v>2.5439674112858742E-2</v>
      </c>
      <c r="CR91" s="43">
        <v>2.8088122848864394</v>
      </c>
      <c r="CS91" s="43">
        <v>-0.18618582731527458</v>
      </c>
      <c r="CT91" s="3">
        <v>97.138141726847252</v>
      </c>
      <c r="CU91" s="44">
        <v>-0.57237165463054918</v>
      </c>
      <c r="CV91" s="44"/>
      <c r="CW91" s="40">
        <v>74</v>
      </c>
      <c r="CX91" s="45">
        <v>92.813145716166872</v>
      </c>
      <c r="CY91" s="7">
        <v>5.1804657577467208E-3</v>
      </c>
      <c r="CZ91" s="43">
        <v>0.47833731317978356</v>
      </c>
      <c r="DA91" s="43">
        <v>7.0115917263867344E-2</v>
      </c>
      <c r="DB91" s="3">
        <v>99.701159172638668</v>
      </c>
      <c r="DC91" s="44">
        <v>-0.14942041368066328</v>
      </c>
      <c r="DD91" s="44"/>
    </row>
    <row r="92" spans="2:108" ht="15.9" customHeight="1" x14ac:dyDescent="0.65">
      <c r="B92" s="3">
        <v>75</v>
      </c>
      <c r="C92" s="45">
        <f t="shared" si="112"/>
        <v>76</v>
      </c>
      <c r="D92" s="119">
        <f t="shared" si="113"/>
        <v>1.3333333333333334E-2</v>
      </c>
      <c r="E92" s="120">
        <f t="shared" si="85"/>
        <v>1</v>
      </c>
      <c r="F92" s="107"/>
      <c r="G92" s="107"/>
      <c r="H92" s="3">
        <f t="shared" si="114"/>
        <v>75</v>
      </c>
      <c r="I92" s="124">
        <f t="shared" si="86"/>
        <v>38.832685923755513</v>
      </c>
      <c r="J92" s="119">
        <f t="shared" si="115"/>
        <v>4.9999999999999954E-2</v>
      </c>
      <c r="K92" s="43">
        <f t="shared" si="87"/>
        <v>1.849175520178834</v>
      </c>
      <c r="L92" s="107"/>
      <c r="M92" s="109">
        <f t="shared" si="88"/>
        <v>75</v>
      </c>
      <c r="N92" s="45">
        <f t="shared" si="89"/>
        <v>28.489435777396587</v>
      </c>
      <c r="O92" s="7">
        <f t="shared" si="90"/>
        <v>3.625363774872227E-2</v>
      </c>
      <c r="P92" s="43">
        <f t="shared" si="91"/>
        <v>0.99671127484106781</v>
      </c>
      <c r="Q92" s="107"/>
      <c r="R92" s="109">
        <f t="shared" si="92"/>
        <v>75</v>
      </c>
      <c r="S92" s="109"/>
      <c r="T92" s="41"/>
      <c r="U92" s="41"/>
      <c r="V92" s="43">
        <f t="shared" si="93"/>
        <v>94.387844605046553</v>
      </c>
      <c r="W92" s="7">
        <f t="shared" si="94"/>
        <v>6.193111954743852E-3</v>
      </c>
      <c r="X92" s="43"/>
      <c r="Y92" s="7"/>
      <c r="Z92" s="121">
        <f t="shared" si="95"/>
        <v>0.58095655979039362</v>
      </c>
      <c r="AA92" s="121"/>
      <c r="AB92" s="107"/>
      <c r="AC92" s="3">
        <f t="shared" si="116"/>
        <v>75</v>
      </c>
      <c r="AD92" s="128">
        <f t="shared" si="96"/>
        <v>31.168270134675545</v>
      </c>
      <c r="AE92" s="123">
        <f t="shared" si="97"/>
        <v>4.0640296701987634E-2</v>
      </c>
      <c r="AF92" s="116">
        <f>$AD$4*AD91*(1-AD91/$AF$10)</f>
        <v>1.2172195810361384</v>
      </c>
      <c r="AG92" s="107"/>
      <c r="AH92" s="3">
        <f t="shared" si="117"/>
        <v>75</v>
      </c>
      <c r="AI92" s="122">
        <f t="shared" si="118"/>
        <v>8.1068962990810469</v>
      </c>
      <c r="AJ92" s="123">
        <f t="shared" si="98"/>
        <v>3.6270086152970477E-2</v>
      </c>
      <c r="AK92" s="114">
        <f t="shared" si="119"/>
        <v>0.28374632359836621</v>
      </c>
      <c r="AL92" s="115">
        <f t="shared" si="120"/>
        <v>28.489435777396587</v>
      </c>
      <c r="AM92" s="123">
        <f t="shared" si="144"/>
        <v>3.625363774872227E-2</v>
      </c>
      <c r="AN92" s="116">
        <f t="shared" si="99"/>
        <v>0.99671127484106781</v>
      </c>
      <c r="AO92" s="122">
        <f t="shared" si="121"/>
        <v>28.489435777396587</v>
      </c>
      <c r="AP92" s="123">
        <f t="shared" si="122"/>
        <v>3.625363774872227E-2</v>
      </c>
      <c r="AQ92" s="116">
        <f t="shared" si="123"/>
        <v>0.99671127484106781</v>
      </c>
      <c r="AS92" s="3">
        <f t="shared" si="124"/>
        <v>75</v>
      </c>
      <c r="AT92" s="122">
        <f t="shared" si="125"/>
        <v>26.53736567759708</v>
      </c>
      <c r="AU92" s="123">
        <f t="shared" si="100"/>
        <v>3.7207299012032347E-2</v>
      </c>
      <c r="AV92" s="114">
        <f t="shared" si="126"/>
        <v>0.95196370166167066</v>
      </c>
      <c r="AW92" s="115">
        <f t="shared" si="78"/>
        <v>100</v>
      </c>
      <c r="AX92" s="123">
        <f t="shared" si="145"/>
        <v>0</v>
      </c>
      <c r="AY92" s="116">
        <f t="shared" si="101"/>
        <v>0</v>
      </c>
      <c r="AZ92" s="122">
        <f t="shared" si="127"/>
        <v>28.489435777396587</v>
      </c>
      <c r="BA92" s="123">
        <f t="shared" si="128"/>
        <v>3.625363774872227E-2</v>
      </c>
      <c r="BB92" s="116">
        <f t="shared" si="129"/>
        <v>0.99671127484106781</v>
      </c>
      <c r="BC92" s="107"/>
      <c r="BD92" s="3">
        <f t="shared" si="130"/>
        <v>75</v>
      </c>
      <c r="BE92" s="45">
        <f t="shared" si="131"/>
        <v>27.337354688223968</v>
      </c>
      <c r="BF92" s="7">
        <f t="shared" si="132"/>
        <v>3.428250344731619E-2</v>
      </c>
      <c r="BG92" s="43">
        <f t="shared" si="133"/>
        <v>0.90612859950335634</v>
      </c>
      <c r="BH92" s="45">
        <f t="shared" si="134"/>
        <v>84.082175555519029</v>
      </c>
      <c r="BI92" s="7">
        <f t="shared" si="135"/>
        <v>-1.3714166590080073E-3</v>
      </c>
      <c r="BJ92" s="43">
        <f t="shared" si="136"/>
        <v>-0.11547005383792514</v>
      </c>
      <c r="BK92" s="117">
        <f t="shared" si="81"/>
        <v>82.679491924311222</v>
      </c>
      <c r="BL92" s="107"/>
      <c r="BM92" s="118">
        <f t="shared" si="137"/>
        <v>75</v>
      </c>
      <c r="BN92" s="45">
        <f t="shared" si="138"/>
        <v>89.885393538891705</v>
      </c>
      <c r="BO92" s="7">
        <f t="shared" si="139"/>
        <v>2.9023204087220101E-6</v>
      </c>
      <c r="BP92" s="45">
        <f t="shared" si="140"/>
        <v>2.6087545496334097E-4</v>
      </c>
      <c r="BQ92" s="107"/>
      <c r="BR92" s="107"/>
      <c r="BS92" s="40">
        <f t="shared" si="102"/>
        <v>75</v>
      </c>
      <c r="BT92" s="124">
        <f t="shared" ca="1" si="103"/>
        <v>37.016095519854687</v>
      </c>
      <c r="BU92" s="7">
        <f t="shared" ca="1" si="141"/>
        <v>0.22428984432863783</v>
      </c>
      <c r="BV92" s="43">
        <f t="shared" ca="1" si="104"/>
        <v>6.7813470317193874</v>
      </c>
      <c r="BW92" s="44">
        <f t="shared" ca="1" si="105"/>
        <v>0.87144922164318961</v>
      </c>
      <c r="BX92" s="107"/>
      <c r="BY92" s="107"/>
      <c r="BZ92" s="40">
        <f t="shared" si="106"/>
        <v>75</v>
      </c>
      <c r="CA92" s="124">
        <f t="shared" ca="1" si="107"/>
        <v>5.0846618699674888</v>
      </c>
      <c r="CB92" s="7">
        <f t="shared" ca="1" si="142"/>
        <v>0.48572461082159496</v>
      </c>
      <c r="CC92" s="43">
        <f t="shared" ca="1" si="108"/>
        <v>1.6623170875412838</v>
      </c>
      <c r="CD92" s="44">
        <f t="shared" ca="1" si="109"/>
        <v>0.87144922164318961</v>
      </c>
      <c r="CE92" s="107"/>
      <c r="CF92" s="107"/>
      <c r="CG92" s="40">
        <f t="shared" si="110"/>
        <v>75</v>
      </c>
      <c r="CH92" s="45">
        <f t="shared" ca="1" si="111"/>
        <v>91.683598305038998</v>
      </c>
      <c r="CI92" s="7">
        <f t="shared" ca="1" si="143"/>
        <v>0.11275198699131146</v>
      </c>
      <c r="CJ92" s="43">
        <f t="shared" ref="CJ92:CJ137" ca="1" si="147">CK92*CH91*(1-CH91/CL92)</f>
        <v>9.290037676191627</v>
      </c>
      <c r="CK92" s="43">
        <f t="shared" ca="1" si="82"/>
        <v>0.53572461082159484</v>
      </c>
      <c r="CL92" s="3">
        <f t="shared" ca="1" si="83"/>
        <v>104.35724610821595</v>
      </c>
      <c r="CM92" s="44">
        <f t="shared" ca="1" si="84"/>
        <v>0.87144922164318961</v>
      </c>
      <c r="CO92" s="40">
        <v>75</v>
      </c>
      <c r="CP92" s="45">
        <v>110.79250359205454</v>
      </c>
      <c r="CQ92" s="7">
        <v>-2.143633095528134E-2</v>
      </c>
      <c r="CR92" s="43">
        <v>-2.4270109850715738</v>
      </c>
      <c r="CS92" s="43">
        <v>0.17286683667621333</v>
      </c>
      <c r="CT92" s="3">
        <v>100.72866836676214</v>
      </c>
      <c r="CU92" s="44">
        <v>0.14573367335242662</v>
      </c>
      <c r="CV92" s="44"/>
      <c r="CW92" s="40">
        <v>75</v>
      </c>
      <c r="CX92" s="45">
        <v>92.684965670901036</v>
      </c>
      <c r="CY92" s="7">
        <v>-1.3810548524863606E-3</v>
      </c>
      <c r="CZ92" s="43">
        <v>-0.12818004526582982</v>
      </c>
      <c r="DA92" s="43">
        <v>-2.2895351626890978E-2</v>
      </c>
      <c r="DB92" s="3">
        <v>98.771046483731084</v>
      </c>
      <c r="DC92" s="44">
        <v>-0.6144767581344549</v>
      </c>
      <c r="DD92" s="44"/>
    </row>
    <row r="93" spans="2:108" ht="15.9" customHeight="1" x14ac:dyDescent="0.65">
      <c r="B93" s="3">
        <v>76</v>
      </c>
      <c r="C93" s="45">
        <f t="shared" si="112"/>
        <v>77</v>
      </c>
      <c r="D93" s="119">
        <f t="shared" si="113"/>
        <v>1.3157894736842105E-2</v>
      </c>
      <c r="E93" s="120">
        <f t="shared" si="85"/>
        <v>1</v>
      </c>
      <c r="F93" s="107"/>
      <c r="G93" s="107"/>
      <c r="H93" s="3">
        <f t="shared" si="114"/>
        <v>76</v>
      </c>
      <c r="I93" s="124">
        <f t="shared" si="86"/>
        <v>40.774320219943291</v>
      </c>
      <c r="J93" s="119">
        <f t="shared" si="115"/>
        <v>5.0000000000000079E-2</v>
      </c>
      <c r="K93" s="43">
        <f t="shared" si="87"/>
        <v>1.9416342961877757</v>
      </c>
      <c r="L93" s="107"/>
      <c r="M93" s="109">
        <f t="shared" si="88"/>
        <v>76</v>
      </c>
      <c r="N93" s="45">
        <f t="shared" si="89"/>
        <v>29.508083590809214</v>
      </c>
      <c r="O93" s="7">
        <f t="shared" si="90"/>
        <v>3.5755282111301724E-2</v>
      </c>
      <c r="P93" s="43">
        <f t="shared" si="91"/>
        <v>1.0186478134126271</v>
      </c>
      <c r="Q93" s="107"/>
      <c r="R93" s="109">
        <f t="shared" si="92"/>
        <v>76</v>
      </c>
      <c r="S93" s="109"/>
      <c r="T93" s="41"/>
      <c r="U93" s="41"/>
      <c r="V93" s="43">
        <f t="shared" si="93"/>
        <v>94.917563856364794</v>
      </c>
      <c r="W93" s="7">
        <f t="shared" si="94"/>
        <v>5.6121553949534612E-3</v>
      </c>
      <c r="X93" s="43"/>
      <c r="Y93" s="7"/>
      <c r="Z93" s="121">
        <f t="shared" si="95"/>
        <v>0.52971925131823938</v>
      </c>
      <c r="AA93" s="121"/>
      <c r="AB93" s="107"/>
      <c r="AC93" s="3">
        <f t="shared" si="116"/>
        <v>76</v>
      </c>
      <c r="AD93" s="128">
        <f t="shared" si="96"/>
        <v>32.423102059163035</v>
      </c>
      <c r="AE93" s="123">
        <f t="shared" si="97"/>
        <v>4.0259915582913787E-2</v>
      </c>
      <c r="AF93" s="116">
        <f>$AD$4*AD92*(1-AD92/$AF$10)</f>
        <v>1.2548319244874937</v>
      </c>
      <c r="AG93" s="107"/>
      <c r="AH93" s="3">
        <f t="shared" si="117"/>
        <v>76</v>
      </c>
      <c r="AI93" s="122">
        <f t="shared" si="118"/>
        <v>8.4008788030910502</v>
      </c>
      <c r="AJ93" s="123">
        <f t="shared" si="98"/>
        <v>3.6263261939507907E-2</v>
      </c>
      <c r="AK93" s="114">
        <f t="shared" si="119"/>
        <v>0.29398250401000292</v>
      </c>
      <c r="AL93" s="115">
        <f t="shared" si="120"/>
        <v>29.508083590809214</v>
      </c>
      <c r="AM93" s="123">
        <f t="shared" si="144"/>
        <v>3.5755282111301724E-2</v>
      </c>
      <c r="AN93" s="116">
        <f t="shared" si="99"/>
        <v>1.0186478134126271</v>
      </c>
      <c r="AO93" s="122">
        <f t="shared" si="121"/>
        <v>29.508083590809214</v>
      </c>
      <c r="AP93" s="123">
        <f t="shared" si="122"/>
        <v>3.5755282111301724E-2</v>
      </c>
      <c r="AQ93" s="116">
        <f t="shared" si="123"/>
        <v>1.0186478134126271</v>
      </c>
      <c r="AS93" s="3">
        <f t="shared" si="124"/>
        <v>76</v>
      </c>
      <c r="AT93" s="122">
        <f t="shared" si="125"/>
        <v>27.512118072923681</v>
      </c>
      <c r="AU93" s="123">
        <f t="shared" si="100"/>
        <v>3.6731317161201468E-2</v>
      </c>
      <c r="AV93" s="114">
        <f t="shared" si="126"/>
        <v>0.97475239532660019</v>
      </c>
      <c r="AW93" s="115">
        <f t="shared" si="78"/>
        <v>100</v>
      </c>
      <c r="AX93" s="123">
        <f t="shared" si="145"/>
        <v>0</v>
      </c>
      <c r="AY93" s="116">
        <f t="shared" si="101"/>
        <v>0</v>
      </c>
      <c r="AZ93" s="122">
        <f t="shared" si="127"/>
        <v>29.508083590809214</v>
      </c>
      <c r="BA93" s="123">
        <f t="shared" si="128"/>
        <v>3.5755282111301724E-2</v>
      </c>
      <c r="BB93" s="116">
        <f t="shared" si="129"/>
        <v>1.0186478134126271</v>
      </c>
      <c r="BC93" s="107"/>
      <c r="BD93" s="3">
        <f t="shared" si="130"/>
        <v>76</v>
      </c>
      <c r="BE93" s="45">
        <f t="shared" si="131"/>
        <v>28.259210216168825</v>
      </c>
      <c r="BF93" s="7">
        <f t="shared" si="132"/>
        <v>3.3721460560408999E-2</v>
      </c>
      <c r="BG93" s="43">
        <f t="shared" si="133"/>
        <v>0.92185552794485526</v>
      </c>
      <c r="BH93" s="45">
        <f t="shared" si="134"/>
        <v>83.967467688583753</v>
      </c>
      <c r="BI93" s="7">
        <f t="shared" si="135"/>
        <v>-1.3642352398402864E-3</v>
      </c>
      <c r="BJ93" s="43">
        <f t="shared" si="136"/>
        <v>-0.11470786693528087</v>
      </c>
      <c r="BK93" s="117">
        <f t="shared" si="81"/>
        <v>82.564404225837308</v>
      </c>
      <c r="BL93" s="107"/>
      <c r="BM93" s="118">
        <f t="shared" si="137"/>
        <v>76</v>
      </c>
      <c r="BN93" s="45">
        <f t="shared" si="138"/>
        <v>89.885613630973353</v>
      </c>
      <c r="BO93" s="7">
        <f t="shared" si="139"/>
        <v>2.448585615331589E-6</v>
      </c>
      <c r="BP93" s="45">
        <f t="shared" si="140"/>
        <v>2.2009208164203167E-4</v>
      </c>
      <c r="BQ93" s="107"/>
      <c r="BR93" s="107"/>
      <c r="BS93" s="40">
        <f t="shared" si="102"/>
        <v>76</v>
      </c>
      <c r="BT93" s="124">
        <f t="shared" ca="1" si="103"/>
        <v>40.022015757807644</v>
      </c>
      <c r="BU93" s="7">
        <f t="shared" ca="1" si="141"/>
        <v>8.12057618648796E-2</v>
      </c>
      <c r="BV93" s="43">
        <f t="shared" ca="1" si="104"/>
        <v>3.0059202379529584</v>
      </c>
      <c r="BW93" s="44">
        <f t="shared" ca="1" si="105"/>
        <v>0.15602880932439828</v>
      </c>
      <c r="BX93" s="107"/>
      <c r="BY93" s="107"/>
      <c r="BZ93" s="40">
        <f t="shared" si="106"/>
        <v>76</v>
      </c>
      <c r="CA93" s="124">
        <f t="shared" ca="1" si="107"/>
        <v>5.7355718321599607</v>
      </c>
      <c r="CB93" s="7">
        <f t="shared" ca="1" si="142"/>
        <v>0.12801440466219907</v>
      </c>
      <c r="CC93" s="43">
        <f t="shared" ca="1" si="108"/>
        <v>0.65090996219247232</v>
      </c>
      <c r="CD93" s="44">
        <f t="shared" ca="1" si="109"/>
        <v>0.15602880932439828</v>
      </c>
      <c r="CE93" s="107"/>
      <c r="CF93" s="107"/>
      <c r="CG93" s="40">
        <f t="shared" si="110"/>
        <v>76</v>
      </c>
      <c r="CH93" s="45">
        <f t="shared" ca="1" si="111"/>
        <v>93.156752913933474</v>
      </c>
      <c r="CI93" s="7">
        <f t="shared" ca="1" si="143"/>
        <v>1.606780968601567E-2</v>
      </c>
      <c r="CJ93" s="43">
        <f t="shared" ca="1" si="147"/>
        <v>1.4731546088944683</v>
      </c>
      <c r="CK93" s="43">
        <f t="shared" ca="1" si="82"/>
        <v>0.17801440466219914</v>
      </c>
      <c r="CL93" s="3">
        <f t="shared" ca="1" si="83"/>
        <v>100.78014404662198</v>
      </c>
      <c r="CM93" s="44">
        <f t="shared" ca="1" si="84"/>
        <v>0.15602880932439828</v>
      </c>
      <c r="CO93" s="40">
        <v>76</v>
      </c>
      <c r="CP93" s="45">
        <v>113.43277749335286</v>
      </c>
      <c r="CQ93" s="7">
        <v>2.383079915785621E-2</v>
      </c>
      <c r="CR93" s="43">
        <v>2.6402739012983147</v>
      </c>
      <c r="CS93" s="43">
        <v>-0.17161915856015039</v>
      </c>
      <c r="CT93" s="3">
        <v>97.283808414398493</v>
      </c>
      <c r="CU93" s="44">
        <v>-0.5432383171203008</v>
      </c>
      <c r="CV93" s="44"/>
      <c r="CW93" s="40">
        <v>76</v>
      </c>
      <c r="CX93" s="45">
        <v>95.294086453496092</v>
      </c>
      <c r="CY93" s="7">
        <v>2.8150420768987827E-2</v>
      </c>
      <c r="CZ93" s="43">
        <v>2.6091207825950593</v>
      </c>
      <c r="DA93" s="43">
        <v>0.30635135507396472</v>
      </c>
      <c r="DB93" s="3">
        <v>102.06351355073964</v>
      </c>
      <c r="DC93" s="44">
        <v>1.0317567753698234</v>
      </c>
      <c r="DD93" s="44"/>
    </row>
    <row r="94" spans="2:108" ht="15.9" customHeight="1" x14ac:dyDescent="0.65">
      <c r="B94" s="3">
        <v>77</v>
      </c>
      <c r="C94" s="45">
        <f t="shared" si="112"/>
        <v>78</v>
      </c>
      <c r="D94" s="119">
        <f t="shared" si="113"/>
        <v>1.2987012987012988E-2</v>
      </c>
      <c r="E94" s="120">
        <f t="shared" si="85"/>
        <v>1</v>
      </c>
      <c r="F94" s="107"/>
      <c r="G94" s="107"/>
      <c r="H94" s="3">
        <f t="shared" si="114"/>
        <v>77</v>
      </c>
      <c r="I94" s="124">
        <f t="shared" si="86"/>
        <v>42.813036230940455</v>
      </c>
      <c r="J94" s="119">
        <f t="shared" si="115"/>
        <v>4.9999999999999968E-2</v>
      </c>
      <c r="K94" s="43">
        <f t="shared" si="87"/>
        <v>2.0387160109971645</v>
      </c>
      <c r="L94" s="107"/>
      <c r="M94" s="109">
        <f t="shared" si="88"/>
        <v>77</v>
      </c>
      <c r="N94" s="45">
        <f t="shared" si="89"/>
        <v>30.548124271748584</v>
      </c>
      <c r="O94" s="7">
        <f t="shared" si="90"/>
        <v>3.5245958204595439E-2</v>
      </c>
      <c r="P94" s="43">
        <f t="shared" si="91"/>
        <v>1.040040680939369</v>
      </c>
      <c r="Q94" s="107"/>
      <c r="R94" s="109">
        <f t="shared" si="92"/>
        <v>77</v>
      </c>
      <c r="S94" s="109"/>
      <c r="T94" s="41"/>
      <c r="U94" s="41"/>
      <c r="V94" s="43">
        <f t="shared" si="93"/>
        <v>95.399976313574186</v>
      </c>
      <c r="W94" s="7">
        <f t="shared" si="94"/>
        <v>5.0824361436352175E-3</v>
      </c>
      <c r="X94" s="43"/>
      <c r="Y94" s="7"/>
      <c r="Z94" s="121">
        <f t="shared" si="95"/>
        <v>0.48241245720939102</v>
      </c>
      <c r="AA94" s="121"/>
      <c r="AB94" s="107"/>
      <c r="AC94" s="3">
        <f t="shared" si="116"/>
        <v>77</v>
      </c>
      <c r="AD94" s="128">
        <f t="shared" si="96"/>
        <v>33.715739178640277</v>
      </c>
      <c r="AE94" s="123">
        <f t="shared" si="97"/>
        <v>3.9867780606511451E-2</v>
      </c>
      <c r="AF94" s="116">
        <f>$AD$4*AD93*(1-AD93/$AF$10)</f>
        <v>1.2926371194772448</v>
      </c>
      <c r="AG94" s="107"/>
      <c r="AH94" s="3">
        <f t="shared" si="117"/>
        <v>77</v>
      </c>
      <c r="AI94" s="122">
        <f t="shared" si="118"/>
        <v>8.7054086710289109</v>
      </c>
      <c r="AJ94" s="123">
        <f t="shared" si="98"/>
        <v>3.6249763277838375E-2</v>
      </c>
      <c r="AK94" s="114">
        <f t="shared" si="119"/>
        <v>0.30452986793786124</v>
      </c>
      <c r="AL94" s="115">
        <f t="shared" si="120"/>
        <v>30.548124271748584</v>
      </c>
      <c r="AM94" s="123">
        <f t="shared" si="144"/>
        <v>3.5245958204595439E-2</v>
      </c>
      <c r="AN94" s="116">
        <f t="shared" si="99"/>
        <v>1.040040680939369</v>
      </c>
      <c r="AO94" s="122">
        <f t="shared" si="121"/>
        <v>30.548124271748584</v>
      </c>
      <c r="AP94" s="123">
        <f t="shared" si="122"/>
        <v>3.5245958204595439E-2</v>
      </c>
      <c r="AQ94" s="116">
        <f t="shared" si="123"/>
        <v>1.040040680939369</v>
      </c>
      <c r="AS94" s="3">
        <f t="shared" si="124"/>
        <v>77</v>
      </c>
      <c r="AT94" s="122">
        <f t="shared" si="125"/>
        <v>28.509265656140617</v>
      </c>
      <c r="AU94" s="123">
        <f t="shared" si="100"/>
        <v>3.624394096353812E-2</v>
      </c>
      <c r="AV94" s="114">
        <f t="shared" si="126"/>
        <v>0.99714758321693708</v>
      </c>
      <c r="AW94" s="115">
        <f t="shared" si="78"/>
        <v>100</v>
      </c>
      <c r="AX94" s="123">
        <f t="shared" si="145"/>
        <v>0</v>
      </c>
      <c r="AY94" s="116">
        <f t="shared" si="101"/>
        <v>0</v>
      </c>
      <c r="AZ94" s="122">
        <f t="shared" si="127"/>
        <v>30.548124271748584</v>
      </c>
      <c r="BA94" s="123">
        <f t="shared" si="128"/>
        <v>3.5245958204595439E-2</v>
      </c>
      <c r="BB94" s="116">
        <f t="shared" si="129"/>
        <v>1.040040680939369</v>
      </c>
      <c r="BC94" s="107"/>
      <c r="BD94" s="3">
        <f t="shared" si="130"/>
        <v>77</v>
      </c>
      <c r="BE94" s="45">
        <f t="shared" si="131"/>
        <v>29.19599328995379</v>
      </c>
      <c r="BF94" s="7">
        <f t="shared" si="132"/>
        <v>3.3149655160885381E-2</v>
      </c>
      <c r="BG94" s="43">
        <f t="shared" si="133"/>
        <v>0.93678307378496584</v>
      </c>
      <c r="BH94" s="45">
        <f t="shared" si="134"/>
        <v>83.85350711212412</v>
      </c>
      <c r="BI94" s="7">
        <f t="shared" si="135"/>
        <v>-1.3571991581583288E-3</v>
      </c>
      <c r="BJ94" s="43">
        <f t="shared" si="136"/>
        <v>-0.11396057645963795</v>
      </c>
      <c r="BK94" s="117">
        <f t="shared" si="81"/>
        <v>82.450071225215751</v>
      </c>
      <c r="BL94" s="107"/>
      <c r="BM94" s="118">
        <f t="shared" si="137"/>
        <v>77</v>
      </c>
      <c r="BN94" s="45">
        <f t="shared" si="138"/>
        <v>89.885799315373703</v>
      </c>
      <c r="BO94" s="7">
        <f t="shared" si="139"/>
        <v>2.0657855339582824E-6</v>
      </c>
      <c r="BP94" s="45">
        <f t="shared" si="140"/>
        <v>1.8568440035587937E-4</v>
      </c>
      <c r="BQ94" s="107"/>
      <c r="BR94" s="107"/>
      <c r="BS94" s="40">
        <f t="shared" si="102"/>
        <v>77</v>
      </c>
      <c r="BT94" s="124">
        <f t="shared" ca="1" si="103"/>
        <v>43.810345095718695</v>
      </c>
      <c r="BU94" s="7">
        <f t="shared" ca="1" si="141"/>
        <v>9.4656135284040752E-2</v>
      </c>
      <c r="BV94" s="43">
        <f t="shared" ca="1" si="104"/>
        <v>3.7883293379110534</v>
      </c>
      <c r="BW94" s="44">
        <f t="shared" ca="1" si="105"/>
        <v>0.22328067642020402</v>
      </c>
      <c r="BX94" s="107"/>
      <c r="BY94" s="107"/>
      <c r="BZ94" s="40">
        <f t="shared" si="106"/>
        <v>77</v>
      </c>
      <c r="CA94" s="124">
        <f t="shared" ca="1" si="107"/>
        <v>6.662671602938631</v>
      </c>
      <c r="CB94" s="7">
        <f t="shared" ca="1" si="142"/>
        <v>0.16164033821010199</v>
      </c>
      <c r="CC94" s="43">
        <f t="shared" ca="1" si="108"/>
        <v>0.92709977077867056</v>
      </c>
      <c r="CD94" s="44">
        <f t="shared" ca="1" si="109"/>
        <v>0.22328067642020402</v>
      </c>
      <c r="CE94" s="107"/>
      <c r="CF94" s="107"/>
      <c r="CG94" s="40">
        <f t="shared" si="110"/>
        <v>77</v>
      </c>
      <c r="CH94" s="45">
        <f t="shared" ca="1" si="111"/>
        <v>94.708729526583127</v>
      </c>
      <c r="CI94" s="7">
        <f t="shared" ca="1" si="143"/>
        <v>1.6659840152259364E-2</v>
      </c>
      <c r="CJ94" s="43">
        <f t="shared" ca="1" si="147"/>
        <v>1.5519766126496508</v>
      </c>
      <c r="CK94" s="43">
        <f t="shared" ca="1" si="82"/>
        <v>0.21164033821010203</v>
      </c>
      <c r="CL94" s="3">
        <f t="shared" ca="1" si="83"/>
        <v>101.11640338210103</v>
      </c>
      <c r="CM94" s="44">
        <f t="shared" ca="1" si="84"/>
        <v>0.22328067642020402</v>
      </c>
      <c r="CO94" s="40">
        <v>77</v>
      </c>
      <c r="CP94" s="45">
        <v>108.03459592541438</v>
      </c>
      <c r="CQ94" s="7">
        <v>-4.7589256714222768E-2</v>
      </c>
      <c r="CR94" s="43">
        <v>-5.3981815679384795</v>
      </c>
      <c r="CS94" s="43">
        <v>0.82375274736549919</v>
      </c>
      <c r="CT94" s="3">
        <v>107.23752747365499</v>
      </c>
      <c r="CU94" s="44">
        <v>1.4475054947309984</v>
      </c>
      <c r="CV94" s="44"/>
      <c r="CW94" s="40">
        <v>77</v>
      </c>
      <c r="CX94" s="45">
        <v>95.449625872742232</v>
      </c>
      <c r="CY94" s="7">
        <v>1.6322043164980979E-3</v>
      </c>
      <c r="CZ94" s="43">
        <v>0.15553941924613415</v>
      </c>
      <c r="DA94" s="43">
        <v>3.9555101584461107E-2</v>
      </c>
      <c r="DB94" s="3">
        <v>99.395551015844617</v>
      </c>
      <c r="DC94" s="44">
        <v>-0.30222449207769447</v>
      </c>
      <c r="DD94" s="44"/>
    </row>
    <row r="95" spans="2:108" ht="15.9" customHeight="1" x14ac:dyDescent="0.65">
      <c r="B95" s="3">
        <v>78</v>
      </c>
      <c r="C95" s="45">
        <f t="shared" si="112"/>
        <v>79</v>
      </c>
      <c r="D95" s="119">
        <f t="shared" si="113"/>
        <v>1.282051282051282E-2</v>
      </c>
      <c r="E95" s="120">
        <f t="shared" si="85"/>
        <v>1</v>
      </c>
      <c r="F95" s="107"/>
      <c r="G95" s="107"/>
      <c r="H95" s="3">
        <f t="shared" si="114"/>
        <v>78</v>
      </c>
      <c r="I95" s="124">
        <f t="shared" si="86"/>
        <v>44.953688042487478</v>
      </c>
      <c r="J95" s="119">
        <f t="shared" si="115"/>
        <v>5.0000000000000017E-2</v>
      </c>
      <c r="K95" s="43">
        <f t="shared" si="87"/>
        <v>2.140651811547023</v>
      </c>
      <c r="L95" s="107"/>
      <c r="M95" s="109">
        <f t="shared" si="88"/>
        <v>78</v>
      </c>
      <c r="N95" s="45">
        <f t="shared" si="89"/>
        <v>31.608936537074918</v>
      </c>
      <c r="O95" s="7">
        <f t="shared" si="90"/>
        <v>3.4725937864125769E-2</v>
      </c>
      <c r="P95" s="43">
        <f t="shared" si="91"/>
        <v>1.0608122653263319</v>
      </c>
      <c r="Q95" s="107"/>
      <c r="R95" s="109">
        <f t="shared" si="92"/>
        <v>78</v>
      </c>
      <c r="S95" s="109"/>
      <c r="T95" s="41"/>
      <c r="U95" s="41"/>
      <c r="V95" s="43">
        <f t="shared" si="93"/>
        <v>95.838818464301085</v>
      </c>
      <c r="W95" s="7">
        <f t="shared" si="94"/>
        <v>4.6000236864257704E-3</v>
      </c>
      <c r="X95" s="43"/>
      <c r="Y95" s="7"/>
      <c r="Z95" s="121">
        <f t="shared" si="95"/>
        <v>0.43884215072690286</v>
      </c>
      <c r="AA95" s="121"/>
      <c r="AB95" s="107"/>
      <c r="AC95" s="3">
        <f t="shared" si="116"/>
        <v>78</v>
      </c>
      <c r="AD95" s="128">
        <f t="shared" si="96"/>
        <v>35.046291428709132</v>
      </c>
      <c r="AE95" s="123">
        <f t="shared" si="97"/>
        <v>3.9463831506674839E-2</v>
      </c>
      <c r="AF95" s="116">
        <f>$AD$4*AD94*(1-AD94/$AF$10)</f>
        <v>1.330552250068858</v>
      </c>
      <c r="AG95" s="107"/>
      <c r="AH95" s="3">
        <f t="shared" si="117"/>
        <v>78</v>
      </c>
      <c r="AI95" s="122">
        <f t="shared" si="118"/>
        <v>9.0208013920848149</v>
      </c>
      <c r="AJ95" s="123">
        <f t="shared" si="98"/>
        <v>3.622951350986111E-2</v>
      </c>
      <c r="AK95" s="114">
        <f t="shared" si="119"/>
        <v>0.3153927210559046</v>
      </c>
      <c r="AL95" s="115">
        <f t="shared" si="120"/>
        <v>31.608936537074918</v>
      </c>
      <c r="AM95" s="123">
        <f t="shared" si="144"/>
        <v>3.4725937864125769E-2</v>
      </c>
      <c r="AN95" s="116">
        <f t="shared" si="99"/>
        <v>1.0608122653263319</v>
      </c>
      <c r="AO95" s="122">
        <f t="shared" si="121"/>
        <v>31.608936537074918</v>
      </c>
      <c r="AP95" s="123">
        <f t="shared" si="122"/>
        <v>3.4725937864125769E-2</v>
      </c>
      <c r="AQ95" s="116">
        <f t="shared" si="123"/>
        <v>1.0608122653263319</v>
      </c>
      <c r="AS95" s="3">
        <f t="shared" si="124"/>
        <v>78</v>
      </c>
      <c r="AT95" s="122">
        <f t="shared" si="125"/>
        <v>29.528339824821447</v>
      </c>
      <c r="AU95" s="123">
        <f t="shared" si="100"/>
        <v>3.5745367171929672E-2</v>
      </c>
      <c r="AV95" s="114">
        <f t="shared" si="126"/>
        <v>1.0190741686808313</v>
      </c>
      <c r="AW95" s="115">
        <f t="shared" si="78"/>
        <v>100</v>
      </c>
      <c r="AX95" s="123">
        <f t="shared" si="145"/>
        <v>0</v>
      </c>
      <c r="AY95" s="116">
        <f t="shared" si="101"/>
        <v>0</v>
      </c>
      <c r="AZ95" s="122">
        <f t="shared" si="127"/>
        <v>31.608936537074918</v>
      </c>
      <c r="BA95" s="123">
        <f t="shared" si="128"/>
        <v>3.4725937864125769E-2</v>
      </c>
      <c r="BB95" s="116">
        <f t="shared" si="129"/>
        <v>1.0608122653263319</v>
      </c>
      <c r="BC95" s="107"/>
      <c r="BD95" s="3">
        <f t="shared" si="130"/>
        <v>78</v>
      </c>
      <c r="BE95" s="45">
        <f t="shared" si="131"/>
        <v>30.146834762404673</v>
      </c>
      <c r="BF95" s="7">
        <f t="shared" si="132"/>
        <v>3.2567532914801113E-2</v>
      </c>
      <c r="BG95" s="43">
        <f t="shared" si="133"/>
        <v>0.95084147245088257</v>
      </c>
      <c r="BH95" s="45">
        <f t="shared" si="134"/>
        <v>83.740279408709654</v>
      </c>
      <c r="BI95" s="7">
        <f t="shared" si="135"/>
        <v>-1.3503037298495434E-3</v>
      </c>
      <c r="BJ95" s="43">
        <f t="shared" si="136"/>
        <v>-0.11322770341445956</v>
      </c>
      <c r="BK95" s="117">
        <f t="shared" si="81"/>
        <v>82.336478267344305</v>
      </c>
      <c r="BL95" s="107"/>
      <c r="BM95" s="118">
        <f t="shared" si="137"/>
        <v>78</v>
      </c>
      <c r="BN95" s="45">
        <f t="shared" si="138"/>
        <v>89.885955971092883</v>
      </c>
      <c r="BO95" s="7">
        <f t="shared" si="139"/>
        <v>1.7428305736163407E-6</v>
      </c>
      <c r="BP95" s="45">
        <f t="shared" si="140"/>
        <v>1.5665571918750245E-4</v>
      </c>
      <c r="BQ95" s="107"/>
      <c r="BR95" s="107"/>
      <c r="BS95" s="40">
        <f t="shared" si="102"/>
        <v>78</v>
      </c>
      <c r="BT95" s="124">
        <f t="shared" ca="1" si="103"/>
        <v>42.793565313283608</v>
      </c>
      <c r="BU95" s="7">
        <f t="shared" ca="1" si="141"/>
        <v>-2.3208668642385345E-2</v>
      </c>
      <c r="BV95" s="43">
        <f t="shared" ca="1" si="104"/>
        <v>-1.0167797824350888</v>
      </c>
      <c r="BW95" s="44">
        <f t="shared" ca="1" si="105"/>
        <v>-0.36604334321192694</v>
      </c>
      <c r="BX95" s="107"/>
      <c r="BY95" s="107"/>
      <c r="BZ95" s="40">
        <f t="shared" si="106"/>
        <v>78</v>
      </c>
      <c r="CA95" s="124">
        <f t="shared" ca="1" si="107"/>
        <v>5.7763918889541497</v>
      </c>
      <c r="CB95" s="7">
        <f t="shared" ca="1" si="142"/>
        <v>-0.13302167160596354</v>
      </c>
      <c r="CC95" s="43">
        <f t="shared" ca="1" si="108"/>
        <v>-0.88627971398448091</v>
      </c>
      <c r="CD95" s="44">
        <f t="shared" ca="1" si="109"/>
        <v>-0.36604334321192694</v>
      </c>
      <c r="CE95" s="107"/>
      <c r="CF95" s="107"/>
      <c r="CG95" s="40">
        <f t="shared" si="110"/>
        <v>78</v>
      </c>
      <c r="CH95" s="45">
        <f t="shared" ca="1" si="111"/>
        <v>94.431517545299755</v>
      </c>
      <c r="CI95" s="7">
        <f t="shared" ca="1" si="143"/>
        <v>-2.9269950369840356E-3</v>
      </c>
      <c r="CJ95" s="43">
        <f t="shared" ca="1" si="147"/>
        <v>-0.27721198128337809</v>
      </c>
      <c r="CK95" s="43">
        <f t="shared" ca="1" si="82"/>
        <v>-8.3021671605963465E-2</v>
      </c>
      <c r="CL95" s="3">
        <f t="shared" ca="1" si="83"/>
        <v>98.169783283940362</v>
      </c>
      <c r="CM95" s="44">
        <f t="shared" ca="1" si="84"/>
        <v>-0.36604334321192694</v>
      </c>
      <c r="CO95" s="40">
        <v>78</v>
      </c>
      <c r="CP95" s="45">
        <v>110.04410785281046</v>
      </c>
      <c r="CQ95" s="7">
        <v>1.8600633530238924E-2</v>
      </c>
      <c r="CR95" s="43">
        <v>2.00951192739607</v>
      </c>
      <c r="CS95" s="43">
        <v>-0.16880719696985089</v>
      </c>
      <c r="CT95" s="3">
        <v>97.311928030301488</v>
      </c>
      <c r="CU95" s="44">
        <v>-0.53761439393970178</v>
      </c>
      <c r="CV95" s="44"/>
      <c r="CW95" s="40">
        <v>78</v>
      </c>
      <c r="CX95" s="45">
        <v>95.237110486582168</v>
      </c>
      <c r="CY95" s="7">
        <v>-2.2264664132198783E-3</v>
      </c>
      <c r="CZ95" s="43">
        <v>-0.21251538616006857</v>
      </c>
      <c r="DA95" s="43">
        <v>-7.929739198667804E-2</v>
      </c>
      <c r="DB95" s="3">
        <v>98.207026080133218</v>
      </c>
      <c r="DC95" s="44">
        <v>-0.89648695993339012</v>
      </c>
      <c r="DD95" s="44"/>
    </row>
    <row r="96" spans="2:108" ht="15.9" customHeight="1" x14ac:dyDescent="0.65">
      <c r="B96" s="3">
        <v>79</v>
      </c>
      <c r="C96" s="45">
        <f t="shared" si="112"/>
        <v>80</v>
      </c>
      <c r="D96" s="119">
        <f t="shared" si="113"/>
        <v>1.2658227848101266E-2</v>
      </c>
      <c r="E96" s="120">
        <f t="shared" si="85"/>
        <v>1</v>
      </c>
      <c r="F96" s="107"/>
      <c r="G96" s="107"/>
      <c r="H96" s="3">
        <f t="shared" si="114"/>
        <v>79</v>
      </c>
      <c r="I96" s="124">
        <f t="shared" si="86"/>
        <v>47.201372444611849</v>
      </c>
      <c r="J96" s="119">
        <f t="shared" si="115"/>
        <v>4.9999999999999926E-2</v>
      </c>
      <c r="K96" s="43">
        <f t="shared" si="87"/>
        <v>2.2476844021243738</v>
      </c>
      <c r="L96" s="107"/>
      <c r="M96" s="109">
        <f t="shared" si="88"/>
        <v>79</v>
      </c>
      <c r="N96" s="45">
        <f t="shared" si="89"/>
        <v>32.689820929426247</v>
      </c>
      <c r="O96" s="7">
        <f t="shared" si="90"/>
        <v>3.4195531731462489E-2</v>
      </c>
      <c r="P96" s="43">
        <f t="shared" si="91"/>
        <v>1.0808843923513312</v>
      </c>
      <c r="Q96" s="107"/>
      <c r="R96" s="109">
        <f t="shared" si="92"/>
        <v>79</v>
      </c>
      <c r="S96" s="109"/>
      <c r="T96" s="41"/>
      <c r="U96" s="41"/>
      <c r="V96" s="43">
        <f t="shared" si="93"/>
        <v>96.23762118609794</v>
      </c>
      <c r="W96" s="7">
        <f t="shared" si="94"/>
        <v>4.1611815356989686E-3</v>
      </c>
      <c r="X96" s="43"/>
      <c r="Y96" s="7"/>
      <c r="Z96" s="121">
        <f t="shared" si="95"/>
        <v>0.39880272179684945</v>
      </c>
      <c r="AA96" s="121"/>
      <c r="AB96" s="107"/>
      <c r="AC96" s="3">
        <f t="shared" si="116"/>
        <v>79</v>
      </c>
      <c r="AD96" s="128">
        <f t="shared" si="96"/>
        <v>36.414780205486458</v>
      </c>
      <c r="AE96" s="123">
        <f t="shared" si="97"/>
        <v>3.904803392852834E-2</v>
      </c>
      <c r="AF96" s="116">
        <f>$AD$4*AD95*(1-AD95/$AF$10)</f>
        <v>1.3684887767773282</v>
      </c>
      <c r="AG96" s="107"/>
      <c r="AH96" s="3">
        <f t="shared" si="117"/>
        <v>79</v>
      </c>
      <c r="AI96" s="122">
        <f t="shared" si="118"/>
        <v>9.3473763293606797</v>
      </c>
      <c r="AJ96" s="123">
        <f t="shared" si="98"/>
        <v>3.6202430702267072E-2</v>
      </c>
      <c r="AK96" s="114">
        <f t="shared" si="119"/>
        <v>0.3265749372758644</v>
      </c>
      <c r="AL96" s="115">
        <f t="shared" si="120"/>
        <v>32.689820929426247</v>
      </c>
      <c r="AM96" s="123">
        <f t="shared" si="144"/>
        <v>3.4195531731462489E-2</v>
      </c>
      <c r="AN96" s="116">
        <f t="shared" si="99"/>
        <v>1.0808843923513312</v>
      </c>
      <c r="AO96" s="122">
        <f t="shared" si="121"/>
        <v>32.689820929426247</v>
      </c>
      <c r="AP96" s="123">
        <f t="shared" si="122"/>
        <v>3.4195531731462489E-2</v>
      </c>
      <c r="AQ96" s="116">
        <f t="shared" si="123"/>
        <v>1.0808843923513312</v>
      </c>
      <c r="AS96" s="3">
        <f t="shared" si="124"/>
        <v>79</v>
      </c>
      <c r="AT96" s="122">
        <f t="shared" si="125"/>
        <v>30.568795389657453</v>
      </c>
      <c r="AU96" s="123">
        <f t="shared" si="100"/>
        <v>3.5235830087589307E-2</v>
      </c>
      <c r="AV96" s="114">
        <f t="shared" si="126"/>
        <v>1.0404555648360043</v>
      </c>
      <c r="AW96" s="115">
        <f t="shared" si="78"/>
        <v>100</v>
      </c>
      <c r="AX96" s="123">
        <f t="shared" si="145"/>
        <v>0</v>
      </c>
      <c r="AY96" s="116">
        <f t="shared" si="101"/>
        <v>0</v>
      </c>
      <c r="AZ96" s="122">
        <f t="shared" si="127"/>
        <v>32.689820929426247</v>
      </c>
      <c r="BA96" s="123">
        <f t="shared" si="128"/>
        <v>3.4195531731462489E-2</v>
      </c>
      <c r="BB96" s="116">
        <f t="shared" si="129"/>
        <v>1.0808843923513312</v>
      </c>
      <c r="BC96" s="107"/>
      <c r="BD96" s="3">
        <f t="shared" si="130"/>
        <v>79</v>
      </c>
      <c r="BE96" s="45">
        <f t="shared" si="131"/>
        <v>31.110797405596955</v>
      </c>
      <c r="BF96" s="7">
        <f t="shared" si="132"/>
        <v>3.1975583864426609E-2</v>
      </c>
      <c r="BG96" s="43">
        <f t="shared" si="133"/>
        <v>0.9639626431922812</v>
      </c>
      <c r="BH96" s="45">
        <f t="shared" si="134"/>
        <v>83.627770618617049</v>
      </c>
      <c r="BI96" s="7">
        <f t="shared" si="135"/>
        <v>-1.3435444792760378E-3</v>
      </c>
      <c r="BJ96" s="43">
        <f t="shared" si="136"/>
        <v>-0.1125087900926024</v>
      </c>
      <c r="BK96" s="117">
        <f t="shared" si="81"/>
        <v>82.223611165368823</v>
      </c>
      <c r="BL96" s="107"/>
      <c r="BM96" s="118">
        <f t="shared" si="137"/>
        <v>79</v>
      </c>
      <c r="BN96" s="45">
        <f t="shared" si="138"/>
        <v>89.886088136241824</v>
      </c>
      <c r="BO96" s="7">
        <f t="shared" si="139"/>
        <v>1.4703648363382595E-6</v>
      </c>
      <c r="BP96" s="45">
        <f t="shared" si="140"/>
        <v>1.3216514893815974E-4</v>
      </c>
      <c r="BQ96" s="107"/>
      <c r="BR96" s="107"/>
      <c r="BS96" s="40">
        <f t="shared" si="102"/>
        <v>79</v>
      </c>
      <c r="BT96" s="124">
        <f t="shared" ca="1" si="103"/>
        <v>39.995888615391976</v>
      </c>
      <c r="BU96" s="7">
        <f t="shared" ca="1" si="141"/>
        <v>-6.5376106837800707E-2</v>
      </c>
      <c r="BV96" s="43">
        <f t="shared" ca="1" si="104"/>
        <v>-2.7976766978916325</v>
      </c>
      <c r="BW96" s="44">
        <f t="shared" ca="1" si="105"/>
        <v>-0.57688053418900365</v>
      </c>
      <c r="BX96" s="107"/>
      <c r="BY96" s="107"/>
      <c r="BZ96" s="40">
        <f t="shared" si="106"/>
        <v>79</v>
      </c>
      <c r="CA96" s="124">
        <f t="shared" ca="1" si="107"/>
        <v>4.3990674641094083</v>
      </c>
      <c r="CB96" s="7">
        <f t="shared" ca="1" si="142"/>
        <v>-0.23844026709450183</v>
      </c>
      <c r="CC96" s="43">
        <f t="shared" ca="1" si="108"/>
        <v>-1.3773244248447414</v>
      </c>
      <c r="CD96" s="44">
        <f t="shared" ca="1" si="109"/>
        <v>-0.57688053418900365</v>
      </c>
      <c r="CE96" s="107"/>
      <c r="CF96" s="107"/>
      <c r="CG96" s="40">
        <f t="shared" si="110"/>
        <v>79</v>
      </c>
      <c r="CH96" s="45">
        <f t="shared" ca="1" si="111"/>
        <v>93.939707816646305</v>
      </c>
      <c r="CI96" s="7">
        <f t="shared" ca="1" si="143"/>
        <v>-5.2081099768149369E-3</v>
      </c>
      <c r="CJ96" s="43">
        <f t="shared" ca="1" si="147"/>
        <v>-0.49180972865344358</v>
      </c>
      <c r="CK96" s="43">
        <f t="shared" ca="1" si="82"/>
        <v>-0.18844026709450182</v>
      </c>
      <c r="CL96" s="3">
        <f t="shared" ca="1" si="83"/>
        <v>97.115597329054978</v>
      </c>
      <c r="CM96" s="44">
        <f t="shared" ca="1" si="84"/>
        <v>-0.57688053418900365</v>
      </c>
      <c r="CO96" s="40">
        <v>79</v>
      </c>
      <c r="CP96" s="45">
        <v>106.90775336262342</v>
      </c>
      <c r="CQ96" s="7">
        <v>-2.8500885248504752E-2</v>
      </c>
      <c r="CR96" s="43">
        <v>-3.1363544901870366</v>
      </c>
      <c r="CS96" s="43">
        <v>0.4528857764760833</v>
      </c>
      <c r="CT96" s="3">
        <v>103.52885776476083</v>
      </c>
      <c r="CU96" s="44">
        <v>0.70577155295216654</v>
      </c>
      <c r="CV96" s="44"/>
      <c r="CW96" s="40">
        <v>79</v>
      </c>
      <c r="CX96" s="45">
        <v>95.479104590846674</v>
      </c>
      <c r="CY96" s="7">
        <v>2.5409643680716315E-3</v>
      </c>
      <c r="CZ96" s="43">
        <v>0.24199410426450382</v>
      </c>
      <c r="DA96" s="43">
        <v>5.8232996796233123E-2</v>
      </c>
      <c r="DB96" s="3">
        <v>99.582329967962337</v>
      </c>
      <c r="DC96" s="44">
        <v>-0.20883501601883439</v>
      </c>
      <c r="DD96" s="44"/>
    </row>
    <row r="97" spans="2:108" ht="15.9" customHeight="1" x14ac:dyDescent="0.65">
      <c r="B97" s="3">
        <v>80</v>
      </c>
      <c r="C97" s="45">
        <f t="shared" si="112"/>
        <v>81</v>
      </c>
      <c r="D97" s="119">
        <f t="shared" si="113"/>
        <v>1.2500000000000001E-2</v>
      </c>
      <c r="E97" s="120">
        <f t="shared" si="85"/>
        <v>1</v>
      </c>
      <c r="F97" s="107"/>
      <c r="G97" s="107"/>
      <c r="H97" s="3">
        <f t="shared" si="114"/>
        <v>80</v>
      </c>
      <c r="I97" s="124">
        <f t="shared" si="86"/>
        <v>49.561441066842441</v>
      </c>
      <c r="J97" s="119">
        <f t="shared" si="115"/>
        <v>0.05</v>
      </c>
      <c r="K97" s="43">
        <f t="shared" si="87"/>
        <v>2.3600686222305924</v>
      </c>
      <c r="L97" s="107"/>
      <c r="M97" s="109">
        <f t="shared" si="88"/>
        <v>80</v>
      </c>
      <c r="N97" s="45">
        <f t="shared" si="89"/>
        <v>33.789999779698583</v>
      </c>
      <c r="O97" s="7">
        <f t="shared" si="90"/>
        <v>3.365508953528689E-2</v>
      </c>
      <c r="P97" s="43">
        <f t="shared" si="91"/>
        <v>1.1001788502723353</v>
      </c>
      <c r="Q97" s="107"/>
      <c r="R97" s="109">
        <f t="shared" si="92"/>
        <v>80</v>
      </c>
      <c r="S97" s="109"/>
      <c r="T97" s="41"/>
      <c r="U97" s="41"/>
      <c r="V97" s="43">
        <f t="shared" si="93"/>
        <v>96.599703573148844</v>
      </c>
      <c r="W97" s="7">
        <f t="shared" si="94"/>
        <v>3.762378813902032E-3</v>
      </c>
      <c r="X97" s="43"/>
      <c r="Y97" s="7"/>
      <c r="Z97" s="121">
        <f t="shared" si="95"/>
        <v>0.36208238705090662</v>
      </c>
      <c r="AA97" s="121"/>
      <c r="AB97" s="107"/>
      <c r="AC97" s="3">
        <f t="shared" si="116"/>
        <v>80</v>
      </c>
      <c r="AD97" s="125">
        <f t="shared" si="96"/>
        <v>37.845508563580225</v>
      </c>
      <c r="AE97" s="126">
        <f t="shared" si="97"/>
        <v>3.9289770527798071E-2</v>
      </c>
      <c r="AF97" s="127">
        <f>$AD$4*AD96*(1-AD96/$AF$11)</f>
        <v>1.4307283580937677</v>
      </c>
      <c r="AG97" s="107"/>
      <c r="AH97" s="3">
        <f t="shared" si="117"/>
        <v>80</v>
      </c>
      <c r="AI97" s="122">
        <f t="shared" si="118"/>
        <v>9.6854562366657326</v>
      </c>
      <c r="AJ97" s="123">
        <f t="shared" si="98"/>
        <v>3.6168427951608545E-2</v>
      </c>
      <c r="AK97" s="114">
        <f t="shared" si="119"/>
        <v>0.33807990730505244</v>
      </c>
      <c r="AL97" s="115">
        <f t="shared" si="120"/>
        <v>33.789999779698583</v>
      </c>
      <c r="AM97" s="123">
        <f t="shared" si="144"/>
        <v>3.365508953528689E-2</v>
      </c>
      <c r="AN97" s="116">
        <f t="shared" si="99"/>
        <v>1.1001788502723353</v>
      </c>
      <c r="AO97" s="122">
        <f t="shared" si="121"/>
        <v>33.789999779698583</v>
      </c>
      <c r="AP97" s="123">
        <f t="shared" si="122"/>
        <v>3.365508953528689E-2</v>
      </c>
      <c r="AQ97" s="116">
        <f t="shared" si="123"/>
        <v>1.1001788502723353</v>
      </c>
      <c r="AS97" s="3">
        <f t="shared" si="124"/>
        <v>80</v>
      </c>
      <c r="AT97" s="122">
        <f t="shared" si="125"/>
        <v>31.630009533352954</v>
      </c>
      <c r="AU97" s="123">
        <f t="shared" si="100"/>
        <v>3.4715602305171275E-2</v>
      </c>
      <c r="AV97" s="114">
        <f t="shared" si="126"/>
        <v>1.0612141436955012</v>
      </c>
      <c r="AW97" s="115">
        <f t="shared" si="78"/>
        <v>100</v>
      </c>
      <c r="AX97" s="123">
        <f t="shared" si="145"/>
        <v>0</v>
      </c>
      <c r="AY97" s="116">
        <f t="shared" si="101"/>
        <v>0</v>
      </c>
      <c r="AZ97" s="122">
        <f t="shared" si="127"/>
        <v>33.789999779698583</v>
      </c>
      <c r="BA97" s="123">
        <f t="shared" si="128"/>
        <v>3.365508953528689E-2</v>
      </c>
      <c r="BB97" s="116">
        <f t="shared" si="129"/>
        <v>1.1001788502723353</v>
      </c>
      <c r="BC97" s="107"/>
      <c r="BD97" s="3">
        <f t="shared" si="130"/>
        <v>80</v>
      </c>
      <c r="BE97" s="45">
        <f t="shared" si="131"/>
        <v>32.086878193121123</v>
      </c>
      <c r="BF97" s="7">
        <f t="shared" si="132"/>
        <v>3.1374341673047805E-2</v>
      </c>
      <c r="BG97" s="43">
        <f t="shared" si="133"/>
        <v>0.97608078752417093</v>
      </c>
      <c r="BH97" s="45">
        <f t="shared" si="134"/>
        <v>83.515967219742066</v>
      </c>
      <c r="BI97" s="7">
        <f t="shared" si="135"/>
        <v>-1.3369171275037369E-3</v>
      </c>
      <c r="BJ97" s="43">
        <f t="shared" si="136"/>
        <v>-0.11180339887498948</v>
      </c>
      <c r="BK97" s="117">
        <f t="shared" si="81"/>
        <v>82.111456180001682</v>
      </c>
      <c r="BL97" s="107"/>
      <c r="BM97" s="118">
        <f t="shared" si="137"/>
        <v>80</v>
      </c>
      <c r="BN97" s="45">
        <f t="shared" si="138"/>
        <v>89.88619963949192</v>
      </c>
      <c r="BO97" s="7">
        <f t="shared" si="139"/>
        <v>1.2404950800309275E-6</v>
      </c>
      <c r="BP97" s="45">
        <f t="shared" si="140"/>
        <v>1.115032500895633E-4</v>
      </c>
      <c r="BQ97" s="107"/>
      <c r="BR97" s="107"/>
      <c r="BS97" s="40">
        <f t="shared" si="102"/>
        <v>80</v>
      </c>
      <c r="BT97" s="124">
        <f t="shared" ca="1" si="103"/>
        <v>46.334360790435518</v>
      </c>
      <c r="BU97" s="7">
        <f t="shared" ca="1" si="141"/>
        <v>0.15847809348594522</v>
      </c>
      <c r="BV97" s="43">
        <f t="shared" ca="1" si="104"/>
        <v>6.3384721750435444</v>
      </c>
      <c r="BW97" s="44">
        <f t="shared" ca="1" si="105"/>
        <v>0.54239046742972641</v>
      </c>
      <c r="BX97" s="107"/>
      <c r="BY97" s="107"/>
      <c r="BZ97" s="40">
        <f t="shared" si="106"/>
        <v>80</v>
      </c>
      <c r="CA97" s="124">
        <f t="shared" ca="1" si="107"/>
        <v>5.8120269663714801</v>
      </c>
      <c r="CB97" s="7">
        <f t="shared" ca="1" si="142"/>
        <v>0.32119523371486314</v>
      </c>
      <c r="CC97" s="43">
        <f t="shared" ca="1" si="108"/>
        <v>1.412959502262072</v>
      </c>
      <c r="CD97" s="44">
        <f t="shared" ca="1" si="109"/>
        <v>0.54239046742972641</v>
      </c>
      <c r="CE97" s="107"/>
      <c r="CF97" s="107"/>
      <c r="CG97" s="40">
        <f t="shared" si="110"/>
        <v>80</v>
      </c>
      <c r="CH97" s="45">
        <f t="shared" ca="1" si="111"/>
        <v>96.917821970605118</v>
      </c>
      <c r="CI97" s="7">
        <f t="shared" ca="1" si="143"/>
        <v>3.1702399583481415E-2</v>
      </c>
      <c r="CJ97" s="43">
        <f t="shared" ca="1" si="147"/>
        <v>2.978114153958817</v>
      </c>
      <c r="CK97" s="43">
        <f t="shared" ca="1" si="82"/>
        <v>0.37119523371486318</v>
      </c>
      <c r="CL97" s="3">
        <f t="shared" ca="1" si="83"/>
        <v>102.71195233714863</v>
      </c>
      <c r="CM97" s="44">
        <f t="shared" ca="1" si="84"/>
        <v>0.54239046742972641</v>
      </c>
      <c r="CO97" s="40">
        <v>80</v>
      </c>
      <c r="CP97" s="45">
        <v>106.32682557589972</v>
      </c>
      <c r="CQ97" s="7">
        <v>-5.4339163292791339E-3</v>
      </c>
      <c r="CR97" s="43">
        <v>-0.58092778672370526</v>
      </c>
      <c r="CS97" s="43">
        <v>7.5819775289424129E-2</v>
      </c>
      <c r="CT97" s="3">
        <v>99.758197752894247</v>
      </c>
      <c r="CU97" s="44">
        <v>-4.8360449421151752E-2</v>
      </c>
      <c r="CV97" s="44"/>
      <c r="CW97" s="40">
        <v>80</v>
      </c>
      <c r="CX97" s="45">
        <v>96.709616594290452</v>
      </c>
      <c r="CY97" s="7">
        <v>1.2887762288061336E-2</v>
      </c>
      <c r="CZ97" s="43">
        <v>1.2305120034437782</v>
      </c>
      <c r="DA97" s="43">
        <v>0.22581447243623765</v>
      </c>
      <c r="DB97" s="3">
        <v>101.25814472436238</v>
      </c>
      <c r="DC97" s="44">
        <v>0.62907236218118812</v>
      </c>
      <c r="DD97" s="44"/>
    </row>
    <row r="98" spans="2:108" ht="15.9" customHeight="1" x14ac:dyDescent="0.65">
      <c r="B98" s="3">
        <v>81</v>
      </c>
      <c r="C98" s="45">
        <f t="shared" si="112"/>
        <v>82</v>
      </c>
      <c r="D98" s="119">
        <f t="shared" si="113"/>
        <v>1.2345679012345678E-2</v>
      </c>
      <c r="E98" s="120">
        <f t="shared" si="85"/>
        <v>1</v>
      </c>
      <c r="F98" s="107"/>
      <c r="G98" s="107"/>
      <c r="H98" s="3">
        <f t="shared" si="114"/>
        <v>81</v>
      </c>
      <c r="I98" s="124">
        <f t="shared" si="86"/>
        <v>52.039513120184566</v>
      </c>
      <c r="J98" s="119">
        <f t="shared" si="115"/>
        <v>5.0000000000000051E-2</v>
      </c>
      <c r="K98" s="43">
        <f t="shared" si="87"/>
        <v>2.4780720533421223</v>
      </c>
      <c r="L98" s="107"/>
      <c r="M98" s="109">
        <f t="shared" si="88"/>
        <v>81</v>
      </c>
      <c r="N98" s="45">
        <f t="shared" si="89"/>
        <v>34.908617726127495</v>
      </c>
      <c r="O98" s="7">
        <f t="shared" si="90"/>
        <v>3.3105000110150662E-2</v>
      </c>
      <c r="P98" s="43">
        <f t="shared" si="91"/>
        <v>1.1186179464289139</v>
      </c>
      <c r="Q98" s="107"/>
      <c r="R98" s="109">
        <f t="shared" si="92"/>
        <v>81</v>
      </c>
      <c r="S98" s="109"/>
      <c r="T98" s="41"/>
      <c r="U98" s="41"/>
      <c r="V98" s="43">
        <f t="shared" si="93"/>
        <v>96.928171200043508</v>
      </c>
      <c r="W98" s="7">
        <f t="shared" si="94"/>
        <v>3.4002964268512095E-3</v>
      </c>
      <c r="X98" s="43"/>
      <c r="Y98" s="7"/>
      <c r="Z98" s="121">
        <f t="shared" si="95"/>
        <v>0.32846762689465897</v>
      </c>
      <c r="AA98" s="121"/>
      <c r="AB98" s="107"/>
      <c r="AC98" s="3">
        <f t="shared" si="116"/>
        <v>81</v>
      </c>
      <c r="AD98" s="128">
        <f t="shared" si="96"/>
        <v>39.316524427513343</v>
      </c>
      <c r="AE98" s="123">
        <f t="shared" si="97"/>
        <v>3.8868968069535138E-2</v>
      </c>
      <c r="AF98" s="116">
        <f t="shared" ref="AF98:AF101" si="148">$AD$4*AD97*(1-AD97/$AF$11)</f>
        <v>1.4710158639331217</v>
      </c>
      <c r="AG98" s="107"/>
      <c r="AH98" s="3">
        <f t="shared" si="117"/>
        <v>81</v>
      </c>
      <c r="AI98" s="122">
        <f t="shared" si="118"/>
        <v>10.035366721052641</v>
      </c>
      <c r="AJ98" s="123">
        <f t="shared" si="98"/>
        <v>3.6127413705331776E-2</v>
      </c>
      <c r="AK98" s="114">
        <f t="shared" si="119"/>
        <v>0.34991048438690925</v>
      </c>
      <c r="AL98" s="115">
        <f t="shared" si="120"/>
        <v>34.908617726127495</v>
      </c>
      <c r="AM98" s="123">
        <f t="shared" si="144"/>
        <v>3.3105000110150662E-2</v>
      </c>
      <c r="AN98" s="116">
        <f t="shared" si="99"/>
        <v>1.1186179464289139</v>
      </c>
      <c r="AO98" s="122">
        <f t="shared" si="121"/>
        <v>34.908617726127495</v>
      </c>
      <c r="AP98" s="123">
        <f t="shared" si="122"/>
        <v>3.3105000110150662E-2</v>
      </c>
      <c r="AQ98" s="116">
        <f t="shared" si="123"/>
        <v>1.1186179464289139</v>
      </c>
      <c r="AS98" s="3">
        <f t="shared" si="124"/>
        <v>81</v>
      </c>
      <c r="AT98" s="122">
        <f t="shared" si="125"/>
        <v>32.711281258480604</v>
      </c>
      <c r="AU98" s="123">
        <f t="shared" si="100"/>
        <v>3.4184995233323565E-2</v>
      </c>
      <c r="AV98" s="114">
        <f t="shared" si="126"/>
        <v>1.0812717251276482</v>
      </c>
      <c r="AW98" s="115">
        <f t="shared" si="78"/>
        <v>100</v>
      </c>
      <c r="AX98" s="123">
        <f t="shared" si="145"/>
        <v>0</v>
      </c>
      <c r="AY98" s="116">
        <f t="shared" si="101"/>
        <v>0</v>
      </c>
      <c r="AZ98" s="122">
        <f t="shared" si="127"/>
        <v>34.908617726127495</v>
      </c>
      <c r="BA98" s="123">
        <f t="shared" si="128"/>
        <v>3.3105000110150662E-2</v>
      </c>
      <c r="BB98" s="116">
        <f t="shared" si="129"/>
        <v>1.1186179464289139</v>
      </c>
      <c r="BC98" s="107"/>
      <c r="BD98" s="3">
        <f t="shared" si="130"/>
        <v>81</v>
      </c>
      <c r="BE98" s="45">
        <f t="shared" si="131"/>
        <v>33.074011187120647</v>
      </c>
      <c r="BF98" s="7">
        <f t="shared" si="132"/>
        <v>3.0764382501104387E-2</v>
      </c>
      <c r="BG98" s="43">
        <f t="shared" si="133"/>
        <v>0.98713299399952192</v>
      </c>
      <c r="BH98" s="45">
        <f t="shared" si="134"/>
        <v>83.404856108630952</v>
      </c>
      <c r="BI98" s="7">
        <f t="shared" si="135"/>
        <v>-1.3304175813322685E-3</v>
      </c>
      <c r="BJ98" s="43">
        <f t="shared" si="136"/>
        <v>-0.1111111111111111</v>
      </c>
      <c r="BK98" s="117">
        <f t="shared" si="81"/>
        <v>82</v>
      </c>
      <c r="BL98" s="107"/>
      <c r="BM98" s="118">
        <f t="shared" si="137"/>
        <v>81</v>
      </c>
      <c r="BN98" s="45">
        <f t="shared" si="138"/>
        <v>89.886293710977654</v>
      </c>
      <c r="BO98" s="7">
        <f t="shared" si="139"/>
        <v>1.0465620541405404E-6</v>
      </c>
      <c r="BP98" s="45">
        <f t="shared" si="140"/>
        <v>9.4071485731782596E-5</v>
      </c>
      <c r="BQ98" s="107"/>
      <c r="BR98" s="107"/>
      <c r="BS98" s="40">
        <f t="shared" si="102"/>
        <v>81</v>
      </c>
      <c r="BT98" s="124">
        <f t="shared" ca="1" si="103"/>
        <v>44.410415963008788</v>
      </c>
      <c r="BU98" s="7">
        <f t="shared" ca="1" si="141"/>
        <v>-4.1523068293280029E-2</v>
      </c>
      <c r="BV98" s="43">
        <f t="shared" ca="1" si="104"/>
        <v>-1.9239448274267321</v>
      </c>
      <c r="BW98" s="44">
        <f t="shared" ca="1" si="105"/>
        <v>-0.45761534146640032</v>
      </c>
      <c r="BX98" s="107"/>
      <c r="BY98" s="107"/>
      <c r="BZ98" s="40">
        <f t="shared" si="106"/>
        <v>81</v>
      </c>
      <c r="CA98" s="124">
        <f t="shared" ca="1" si="107"/>
        <v>4.7727919622760488</v>
      </c>
      <c r="CB98" s="7">
        <f t="shared" ca="1" si="142"/>
        <v>-0.17880767073320006</v>
      </c>
      <c r="CC98" s="43">
        <f t="shared" ca="1" si="108"/>
        <v>-1.0392350040954317</v>
      </c>
      <c r="CD98" s="44">
        <f t="shared" ca="1" si="109"/>
        <v>-0.45761534146640032</v>
      </c>
      <c r="CE98" s="107"/>
      <c r="CF98" s="107"/>
      <c r="CG98" s="40">
        <f t="shared" si="110"/>
        <v>81</v>
      </c>
      <c r="CH98" s="45">
        <f t="shared" ca="1" si="111"/>
        <v>96.816366906441019</v>
      </c>
      <c r="CI98" s="7">
        <f t="shared" ca="1" si="143"/>
        <v>-1.0468153545059077E-3</v>
      </c>
      <c r="CJ98" s="43">
        <f t="shared" ca="1" si="147"/>
        <v>-0.10145506416410555</v>
      </c>
      <c r="CK98" s="43">
        <f t="shared" ca="1" si="82"/>
        <v>-0.12880767073320015</v>
      </c>
      <c r="CL98" s="3">
        <f t="shared" ca="1" si="83"/>
        <v>97.711923292668004</v>
      </c>
      <c r="CM98" s="44">
        <f t="shared" ca="1" si="84"/>
        <v>-0.45761534146640032</v>
      </c>
      <c r="CO98" s="40">
        <v>81</v>
      </c>
      <c r="CP98" s="45">
        <v>105.94873033342093</v>
      </c>
      <c r="CQ98" s="7">
        <v>-3.5559722622293035E-3</v>
      </c>
      <c r="CR98" s="43">
        <v>-0.37809524247879667</v>
      </c>
      <c r="CS98" s="43">
        <v>5.198967099714627E-2</v>
      </c>
      <c r="CT98" s="3">
        <v>99.519896709971462</v>
      </c>
      <c r="CU98" s="44">
        <v>-9.6020658005707471E-2</v>
      </c>
      <c r="CV98" s="44"/>
      <c r="CW98" s="40">
        <v>81</v>
      </c>
      <c r="CX98" s="45">
        <v>97.355399314709004</v>
      </c>
      <c r="CY98" s="7">
        <v>6.6775440040021602E-3</v>
      </c>
      <c r="CZ98" s="43">
        <v>0.64578272041854579</v>
      </c>
      <c r="DA98" s="43">
        <v>0.16894237230487319</v>
      </c>
      <c r="DB98" s="3">
        <v>100.68942372304873</v>
      </c>
      <c r="DC98" s="44">
        <v>0.344711861524366</v>
      </c>
      <c r="DD98" s="44"/>
    </row>
    <row r="99" spans="2:108" ht="15.9" customHeight="1" x14ac:dyDescent="0.65">
      <c r="B99" s="3">
        <v>82</v>
      </c>
      <c r="C99" s="45">
        <f t="shared" si="112"/>
        <v>83</v>
      </c>
      <c r="D99" s="119">
        <f t="shared" si="113"/>
        <v>1.2195121951219513E-2</v>
      </c>
      <c r="E99" s="120">
        <f t="shared" si="85"/>
        <v>1</v>
      </c>
      <c r="F99" s="107"/>
      <c r="G99" s="107"/>
      <c r="H99" s="3">
        <f t="shared" si="114"/>
        <v>82</v>
      </c>
      <c r="I99" s="124">
        <f t="shared" si="86"/>
        <v>54.641488776193796</v>
      </c>
      <c r="J99" s="119">
        <f t="shared" si="115"/>
        <v>5.0000000000000044E-2</v>
      </c>
      <c r="K99" s="43">
        <f t="shared" si="87"/>
        <v>2.6019756560092286</v>
      </c>
      <c r="L99" s="107"/>
      <c r="M99" s="109">
        <f t="shared" si="88"/>
        <v>82</v>
      </c>
      <c r="N99" s="45">
        <f t="shared" si="89"/>
        <v>36.044742816659422</v>
      </c>
      <c r="O99" s="7">
        <f t="shared" si="90"/>
        <v>3.2545691136936346E-2</v>
      </c>
      <c r="P99" s="43">
        <f t="shared" si="91"/>
        <v>1.1361250905319233</v>
      </c>
      <c r="Q99" s="107"/>
      <c r="R99" s="109">
        <f t="shared" si="92"/>
        <v>82</v>
      </c>
      <c r="S99" s="109"/>
      <c r="T99" s="41"/>
      <c r="U99" s="41"/>
      <c r="V99" s="43">
        <f t="shared" si="93"/>
        <v>97.225917947862911</v>
      </c>
      <c r="W99" s="7">
        <f t="shared" si="94"/>
        <v>3.0718287999564491E-3</v>
      </c>
      <c r="X99" s="43"/>
      <c r="Y99" s="7"/>
      <c r="Z99" s="121">
        <f t="shared" si="95"/>
        <v>0.29774674781940674</v>
      </c>
      <c r="AA99" s="121"/>
      <c r="AB99" s="107"/>
      <c r="AC99" s="3">
        <f t="shared" si="116"/>
        <v>82</v>
      </c>
      <c r="AD99" s="128">
        <f t="shared" si="96"/>
        <v>40.827706797989229</v>
      </c>
      <c r="AE99" s="123">
        <f t="shared" si="97"/>
        <v>3.8436316344849002E-2</v>
      </c>
      <c r="AF99" s="116">
        <f t="shared" si="148"/>
        <v>1.5111823704758869</v>
      </c>
      <c r="AG99" s="107"/>
      <c r="AH99" s="3">
        <f t="shared" si="117"/>
        <v>82</v>
      </c>
      <c r="AI99" s="122">
        <f t="shared" si="118"/>
        <v>10.397435648320112</v>
      </c>
      <c r="AJ99" s="123">
        <f t="shared" si="98"/>
        <v>3.6079292100796502E-2</v>
      </c>
      <c r="AK99" s="114">
        <f t="shared" si="119"/>
        <v>0.36206892726746986</v>
      </c>
      <c r="AL99" s="115">
        <f t="shared" si="120"/>
        <v>36.044742816659422</v>
      </c>
      <c r="AM99" s="123">
        <f t="shared" si="144"/>
        <v>3.2545691136936346E-2</v>
      </c>
      <c r="AN99" s="116">
        <f t="shared" si="99"/>
        <v>1.1361250905319233</v>
      </c>
      <c r="AO99" s="122">
        <f t="shared" si="121"/>
        <v>36.044742816659422</v>
      </c>
      <c r="AP99" s="123">
        <f t="shared" si="122"/>
        <v>3.2545691136936346E-2</v>
      </c>
      <c r="AQ99" s="116">
        <f t="shared" si="123"/>
        <v>1.1361250905319233</v>
      </c>
      <c r="AS99" s="3">
        <f t="shared" si="124"/>
        <v>82</v>
      </c>
      <c r="AT99" s="122">
        <f t="shared" si="125"/>
        <v>33.811831360618925</v>
      </c>
      <c r="AU99" s="123">
        <f t="shared" si="100"/>
        <v>3.364435937075979E-2</v>
      </c>
      <c r="AV99" s="114">
        <f t="shared" si="126"/>
        <v>1.1005501021383182</v>
      </c>
      <c r="AW99" s="115">
        <f t="shared" si="78"/>
        <v>100</v>
      </c>
      <c r="AX99" s="123">
        <f t="shared" si="145"/>
        <v>0</v>
      </c>
      <c r="AY99" s="116">
        <f t="shared" si="101"/>
        <v>0</v>
      </c>
      <c r="AZ99" s="122">
        <f t="shared" si="127"/>
        <v>36.044742816659422</v>
      </c>
      <c r="BA99" s="123">
        <f t="shared" si="128"/>
        <v>3.2545691136936346E-2</v>
      </c>
      <c r="BB99" s="116">
        <f t="shared" si="129"/>
        <v>1.1361250905319233</v>
      </c>
      <c r="BC99" s="107"/>
      <c r="BD99" s="3">
        <f t="shared" si="130"/>
        <v>82</v>
      </c>
      <c r="BE99" s="45">
        <f t="shared" si="131"/>
        <v>34.071071028032442</v>
      </c>
      <c r="BF99" s="7">
        <f t="shared" si="132"/>
        <v>3.0146323506719398E-2</v>
      </c>
      <c r="BG99" s="43">
        <f t="shared" si="133"/>
        <v>0.99705984091179378</v>
      </c>
      <c r="BH99" s="45">
        <f t="shared" si="134"/>
        <v>83.294424582556104</v>
      </c>
      <c r="BI99" s="7">
        <f t="shared" si="135"/>
        <v>-1.3240419230628E-3</v>
      </c>
      <c r="BJ99" s="43">
        <f t="shared" si="136"/>
        <v>-0.11043152607484653</v>
      </c>
      <c r="BK99" s="117">
        <f t="shared" si="81"/>
        <v>81.889229723725165</v>
      </c>
      <c r="BL99" s="107"/>
      <c r="BM99" s="118">
        <f t="shared" si="137"/>
        <v>82</v>
      </c>
      <c r="BN99" s="45">
        <f t="shared" si="138"/>
        <v>89.886373075863474</v>
      </c>
      <c r="BO99" s="7">
        <f t="shared" si="139"/>
        <v>8.8294758348587967E-7</v>
      </c>
      <c r="BP99" s="45">
        <f t="shared" si="140"/>
        <v>7.9364885817044683E-5</v>
      </c>
      <c r="BQ99" s="107"/>
      <c r="BR99" s="107"/>
      <c r="BS99" s="40">
        <f t="shared" si="102"/>
        <v>82</v>
      </c>
      <c r="BT99" s="124">
        <f t="shared" ca="1" si="103"/>
        <v>49.67505077031241</v>
      </c>
      <c r="BU99" s="7">
        <f t="shared" ca="1" si="141"/>
        <v>0.11854504609208676</v>
      </c>
      <c r="BV99" s="43">
        <f t="shared" ca="1" si="104"/>
        <v>5.2646348073036204</v>
      </c>
      <c r="BW99" s="44">
        <f t="shared" ca="1" si="105"/>
        <v>0.34272523046043352</v>
      </c>
      <c r="BX99" s="107"/>
      <c r="BY99" s="107"/>
      <c r="BZ99" s="40">
        <f t="shared" si="106"/>
        <v>82</v>
      </c>
      <c r="CA99" s="124">
        <f t="shared" ca="1" si="107"/>
        <v>5.8293096729952332</v>
      </c>
      <c r="CB99" s="7">
        <f t="shared" ca="1" si="142"/>
        <v>0.22136261523021677</v>
      </c>
      <c r="CC99" s="43">
        <f t="shared" ca="1" si="108"/>
        <v>1.0565177107191843</v>
      </c>
      <c r="CD99" s="44">
        <f t="shared" ca="1" si="109"/>
        <v>0.34272523046043352</v>
      </c>
      <c r="CE99" s="107"/>
      <c r="CF99" s="107"/>
      <c r="CG99" s="40">
        <f t="shared" si="110"/>
        <v>82</v>
      </c>
      <c r="CH99" s="45">
        <f t="shared" ca="1" si="111"/>
        <v>98.081315145803387</v>
      </c>
      <c r="CI99" s="7">
        <f t="shared" ca="1" si="143"/>
        <v>1.3065438001663062E-2</v>
      </c>
      <c r="CJ99" s="43">
        <f t="shared" ca="1" si="147"/>
        <v>1.2649482393623708</v>
      </c>
      <c r="CK99" s="43">
        <f t="shared" ca="1" si="82"/>
        <v>0.27136261523021676</v>
      </c>
      <c r="CL99" s="3">
        <f t="shared" ca="1" si="83"/>
        <v>101.71362615230217</v>
      </c>
      <c r="CM99" s="44">
        <f t="shared" ca="1" si="84"/>
        <v>0.34272523046043352</v>
      </c>
      <c r="CO99" s="40">
        <v>82</v>
      </c>
      <c r="CP99" s="45">
        <v>110.08270061333327</v>
      </c>
      <c r="CQ99" s="7">
        <v>3.9018591982204337E-2</v>
      </c>
      <c r="CR99" s="43">
        <v>4.1339702799123499</v>
      </c>
      <c r="CS99" s="43">
        <v>-0.35481127255011902</v>
      </c>
      <c r="CT99" s="3">
        <v>95.451887274498816</v>
      </c>
      <c r="CU99" s="44">
        <v>-0.9096225451002381</v>
      </c>
      <c r="CV99" s="44"/>
      <c r="CW99" s="40">
        <v>82</v>
      </c>
      <c r="CX99" s="45">
        <v>97.56357315884334</v>
      </c>
      <c r="CY99" s="7">
        <v>2.1382876101344703E-3</v>
      </c>
      <c r="CZ99" s="43">
        <v>0.2081738441343344</v>
      </c>
      <c r="DA99" s="43">
        <v>8.544084266627798E-2</v>
      </c>
      <c r="DB99" s="3">
        <v>99.854408426662786</v>
      </c>
      <c r="DC99" s="44">
        <v>-7.2795786668610141E-2</v>
      </c>
      <c r="DD99" s="44"/>
    </row>
    <row r="100" spans="2:108" ht="15.9" customHeight="1" x14ac:dyDescent="0.65">
      <c r="B100" s="3">
        <v>83</v>
      </c>
      <c r="C100" s="45">
        <f t="shared" si="112"/>
        <v>84</v>
      </c>
      <c r="D100" s="119">
        <f t="shared" si="113"/>
        <v>1.2048192771084338E-2</v>
      </c>
      <c r="E100" s="120">
        <f t="shared" si="85"/>
        <v>1</v>
      </c>
      <c r="F100" s="107"/>
      <c r="G100" s="107"/>
      <c r="H100" s="3">
        <f t="shared" si="114"/>
        <v>83</v>
      </c>
      <c r="I100" s="124">
        <f t="shared" si="86"/>
        <v>57.373563215003486</v>
      </c>
      <c r="J100" s="119">
        <f t="shared" si="115"/>
        <v>0.05</v>
      </c>
      <c r="K100" s="43">
        <f t="shared" si="87"/>
        <v>2.7320744388096898</v>
      </c>
      <c r="L100" s="107"/>
      <c r="M100" s="109">
        <f t="shared" si="88"/>
        <v>83</v>
      </c>
      <c r="N100" s="45">
        <f t="shared" si="89"/>
        <v>37.197368215132833</v>
      </c>
      <c r="O100" s="7">
        <f t="shared" si="90"/>
        <v>3.1977628591670304E-2</v>
      </c>
      <c r="P100" s="43">
        <f t="shared" si="91"/>
        <v>1.1526253984734107</v>
      </c>
      <c r="Q100" s="107"/>
      <c r="R100" s="109">
        <f t="shared" si="92"/>
        <v>83</v>
      </c>
      <c r="S100" s="109"/>
      <c r="T100" s="41"/>
      <c r="U100" s="41"/>
      <c r="V100" s="43">
        <f t="shared" si="93"/>
        <v>97.495630621844626</v>
      </c>
      <c r="W100" s="7">
        <f t="shared" si="94"/>
        <v>2.7740820521370405E-3</v>
      </c>
      <c r="X100" s="43"/>
      <c r="Y100" s="7"/>
      <c r="Z100" s="121">
        <f t="shared" si="95"/>
        <v>0.26971267398172033</v>
      </c>
      <c r="AA100" s="121"/>
      <c r="AB100" s="107"/>
      <c r="AC100" s="3">
        <f t="shared" si="116"/>
        <v>83</v>
      </c>
      <c r="AD100" s="128">
        <f t="shared" si="96"/>
        <v>42.378826948952636</v>
      </c>
      <c r="AE100" s="123">
        <f t="shared" si="97"/>
        <v>3.7991850941767789E-2</v>
      </c>
      <c r="AF100" s="116">
        <f t="shared" si="148"/>
        <v>1.5511201509634098</v>
      </c>
      <c r="AG100" s="107"/>
      <c r="AH100" s="3">
        <f t="shared" si="117"/>
        <v>83</v>
      </c>
      <c r="AI100" s="122">
        <f t="shared" si="118"/>
        <v>10.771992488781464</v>
      </c>
      <c r="AJ100" s="123">
        <f t="shared" si="98"/>
        <v>3.6023963324251819E-2</v>
      </c>
      <c r="AK100" s="114">
        <f t="shared" si="119"/>
        <v>0.37455684046135235</v>
      </c>
      <c r="AL100" s="115">
        <f t="shared" si="120"/>
        <v>37.197368215132833</v>
      </c>
      <c r="AM100" s="123">
        <f t="shared" si="144"/>
        <v>3.1977628591670304E-2</v>
      </c>
      <c r="AN100" s="116">
        <f t="shared" si="99"/>
        <v>1.1526253984734107</v>
      </c>
      <c r="AO100" s="122">
        <f t="shared" si="121"/>
        <v>37.197368215132833</v>
      </c>
      <c r="AP100" s="123">
        <f t="shared" si="122"/>
        <v>3.1977628591670304E-2</v>
      </c>
      <c r="AQ100" s="116">
        <f t="shared" si="123"/>
        <v>1.1526253984734107</v>
      </c>
      <c r="AS100" s="3">
        <f t="shared" si="124"/>
        <v>83</v>
      </c>
      <c r="AT100" s="122">
        <f t="shared" si="125"/>
        <v>34.930802958670405</v>
      </c>
      <c r="AU100" s="123">
        <f t="shared" si="100"/>
        <v>3.3094084319690568E-2</v>
      </c>
      <c r="AV100" s="114">
        <f t="shared" si="126"/>
        <v>1.1189715980514794</v>
      </c>
      <c r="AW100" s="115">
        <f t="shared" si="78"/>
        <v>100</v>
      </c>
      <c r="AX100" s="123">
        <f t="shared" si="145"/>
        <v>0</v>
      </c>
      <c r="AY100" s="116">
        <f t="shared" si="101"/>
        <v>0</v>
      </c>
      <c r="AZ100" s="122">
        <f t="shared" si="127"/>
        <v>37.197368215132833</v>
      </c>
      <c r="BA100" s="123">
        <f t="shared" si="128"/>
        <v>3.1977628591670304E-2</v>
      </c>
      <c r="BB100" s="116">
        <f t="shared" si="129"/>
        <v>1.1526253984734107</v>
      </c>
      <c r="BC100" s="107"/>
      <c r="BD100" s="3">
        <f t="shared" si="130"/>
        <v>83</v>
      </c>
      <c r="BE100" s="45">
        <f t="shared" si="131"/>
        <v>35.076877016063705</v>
      </c>
      <c r="BF100" s="7">
        <f t="shared" si="132"/>
        <v>2.9520820968725107E-2</v>
      </c>
      <c r="BG100" s="43">
        <f t="shared" si="133"/>
        <v>1.0058059880312644</v>
      </c>
      <c r="BH100" s="45">
        <f t="shared" si="134"/>
        <v>83.184660322566415</v>
      </c>
      <c r="BI100" s="7">
        <f t="shared" si="135"/>
        <v>-1.317786400948089E-3</v>
      </c>
      <c r="BJ100" s="43">
        <f t="shared" si="136"/>
        <v>-0.10976425998969035</v>
      </c>
      <c r="BK100" s="117">
        <f t="shared" si="81"/>
        <v>81.779132841711402</v>
      </c>
      <c r="BL100" s="107"/>
      <c r="BM100" s="118">
        <f t="shared" si="137"/>
        <v>83</v>
      </c>
      <c r="BN100" s="45">
        <f t="shared" si="138"/>
        <v>89.88644003328443</v>
      </c>
      <c r="BO100" s="7">
        <f t="shared" si="139"/>
        <v>7.4491181103495157E-7</v>
      </c>
      <c r="BP100" s="45">
        <f t="shared" si="140"/>
        <v>6.6957420956870764E-5</v>
      </c>
      <c r="BQ100" s="107"/>
      <c r="BR100" s="107"/>
      <c r="BS100" s="40">
        <f t="shared" si="102"/>
        <v>83</v>
      </c>
      <c r="BT100" s="124">
        <f t="shared" ca="1" si="103"/>
        <v>43.235044598511607</v>
      </c>
      <c r="BU100" s="7">
        <f t="shared" ca="1" si="141"/>
        <v>-0.12964266914548545</v>
      </c>
      <c r="BV100" s="43">
        <f t="shared" ca="1" si="104"/>
        <v>-6.4400061718008015</v>
      </c>
      <c r="BW100" s="44">
        <f t="shared" ca="1" si="105"/>
        <v>-0.89821334572742706</v>
      </c>
      <c r="BX100" s="107"/>
      <c r="BY100" s="107"/>
      <c r="BZ100" s="40">
        <f t="shared" si="106"/>
        <v>83</v>
      </c>
      <c r="CA100" s="124">
        <f t="shared" ca="1" si="107"/>
        <v>3.5027932843138436</v>
      </c>
      <c r="CB100" s="7">
        <f t="shared" ca="1" si="142"/>
        <v>-0.39910667286371354</v>
      </c>
      <c r="CC100" s="43">
        <f t="shared" ca="1" si="108"/>
        <v>-2.3265163886813895</v>
      </c>
      <c r="CD100" s="44">
        <f t="shared" ca="1" si="109"/>
        <v>-0.89821334572742706</v>
      </c>
      <c r="CE100" s="107"/>
      <c r="CF100" s="107"/>
      <c r="CG100" s="40">
        <f t="shared" si="110"/>
        <v>83</v>
      </c>
      <c r="CH100" s="45">
        <f t="shared" ca="1" si="111"/>
        <v>99.003537992213381</v>
      </c>
      <c r="CI100" s="7">
        <f t="shared" ca="1" si="143"/>
        <v>9.4026354055210017E-3</v>
      </c>
      <c r="CJ100" s="43">
        <f t="shared" ca="1" si="147"/>
        <v>0.92222284640999097</v>
      </c>
      <c r="CK100" s="43">
        <f t="shared" ca="1" si="82"/>
        <v>-0.34910667286371355</v>
      </c>
      <c r="CL100" s="3">
        <f t="shared" ca="1" si="83"/>
        <v>95.508933271362864</v>
      </c>
      <c r="CM100" s="44">
        <f t="shared" ca="1" si="84"/>
        <v>-0.89821334572742706</v>
      </c>
      <c r="CO100" s="40">
        <v>83</v>
      </c>
      <c r="CP100" s="45">
        <v>119.20453140624889</v>
      </c>
      <c r="CQ100" s="7">
        <v>8.2863435781396294E-2</v>
      </c>
      <c r="CR100" s="43">
        <v>9.1218307929156186</v>
      </c>
      <c r="CS100" s="43">
        <v>-0.48842945356837053</v>
      </c>
      <c r="CT100" s="3">
        <v>94.115705464316292</v>
      </c>
      <c r="CU100" s="44">
        <v>-1.176858907136741</v>
      </c>
      <c r="CV100" s="44"/>
      <c r="CW100" s="40">
        <v>83</v>
      </c>
      <c r="CX100" s="45">
        <v>97.821375431021437</v>
      </c>
      <c r="CY100" s="7">
        <v>2.642402936169309E-3</v>
      </c>
      <c r="CZ100" s="43">
        <v>0.25780227217809348</v>
      </c>
      <c r="DA100" s="43">
        <v>0.10593698388027364</v>
      </c>
      <c r="DB100" s="3">
        <v>100.05936983880274</v>
      </c>
      <c r="DC100" s="44">
        <v>2.9684919401368196E-2</v>
      </c>
      <c r="DD100" s="44"/>
    </row>
    <row r="101" spans="2:108" ht="15.9" customHeight="1" x14ac:dyDescent="0.65">
      <c r="B101" s="3">
        <v>84</v>
      </c>
      <c r="C101" s="45">
        <f t="shared" si="112"/>
        <v>85</v>
      </c>
      <c r="D101" s="119">
        <f t="shared" si="113"/>
        <v>1.1904761904761904E-2</v>
      </c>
      <c r="E101" s="120">
        <f t="shared" si="85"/>
        <v>1</v>
      </c>
      <c r="F101" s="107"/>
      <c r="G101" s="107"/>
      <c r="H101" s="3">
        <f t="shared" si="114"/>
        <v>84</v>
      </c>
      <c r="I101" s="124">
        <f t="shared" si="86"/>
        <v>60.242241375753657</v>
      </c>
      <c r="J101" s="119">
        <f t="shared" si="115"/>
        <v>4.9999999999999947E-2</v>
      </c>
      <c r="K101" s="43">
        <f t="shared" si="87"/>
        <v>2.8686781607501746</v>
      </c>
      <c r="L101" s="107"/>
      <c r="M101" s="109">
        <f t="shared" si="88"/>
        <v>84</v>
      </c>
      <c r="N101" s="45">
        <f t="shared" si="89"/>
        <v>38.365414524823386</v>
      </c>
      <c r="O101" s="7">
        <f t="shared" si="90"/>
        <v>3.1401315892433536E-2</v>
      </c>
      <c r="P101" s="43">
        <f t="shared" si="91"/>
        <v>1.1680463096905545</v>
      </c>
      <c r="Q101" s="107"/>
      <c r="R101" s="109">
        <f t="shared" si="92"/>
        <v>84</v>
      </c>
      <c r="S101" s="109"/>
      <c r="T101" s="41"/>
      <c r="U101" s="41"/>
      <c r="V101" s="43">
        <f t="shared" si="93"/>
        <v>97.73979569367792</v>
      </c>
      <c r="W101" s="7">
        <f t="shared" si="94"/>
        <v>2.5043693781553601E-3</v>
      </c>
      <c r="X101" s="43"/>
      <c r="Y101" s="7"/>
      <c r="Z101" s="121">
        <f t="shared" si="95"/>
        <v>0.24416507183329461</v>
      </c>
      <c r="AA101" s="121"/>
      <c r="AB101" s="107"/>
      <c r="AC101" s="3">
        <f t="shared" si="116"/>
        <v>84</v>
      </c>
      <c r="AD101" s="129">
        <f t="shared" si="96"/>
        <v>43.96954330417401</v>
      </c>
      <c r="AE101" s="130">
        <f t="shared" si="97"/>
        <v>3.7535639132660989E-2</v>
      </c>
      <c r="AF101" s="131">
        <f t="shared" si="148"/>
        <v>1.590716355221375</v>
      </c>
      <c r="AG101" s="107"/>
      <c r="AH101" s="3">
        <f t="shared" si="117"/>
        <v>84</v>
      </c>
      <c r="AI101" s="122">
        <f t="shared" si="118"/>
        <v>11.159367600706426</v>
      </c>
      <c r="AJ101" s="123">
        <f t="shared" si="98"/>
        <v>3.5961323991675224E-2</v>
      </c>
      <c r="AK101" s="114">
        <f t="shared" si="119"/>
        <v>0.38737511192496216</v>
      </c>
      <c r="AL101" s="115">
        <f t="shared" si="120"/>
        <v>38.365414524823386</v>
      </c>
      <c r="AM101" s="123">
        <f t="shared" si="144"/>
        <v>3.1401315892433536E-2</v>
      </c>
      <c r="AN101" s="116">
        <f t="shared" si="99"/>
        <v>1.1680463096905545</v>
      </c>
      <c r="AO101" s="122">
        <f t="shared" si="121"/>
        <v>38.365414524823386</v>
      </c>
      <c r="AP101" s="123">
        <f t="shared" si="122"/>
        <v>3.1401315892433536E-2</v>
      </c>
      <c r="AQ101" s="116">
        <f t="shared" si="123"/>
        <v>1.1680463096905545</v>
      </c>
      <c r="AS101" s="3">
        <f t="shared" si="124"/>
        <v>84</v>
      </c>
      <c r="AT101" s="122">
        <f t="shared" si="125"/>
        <v>36.067262608935195</v>
      </c>
      <c r="AU101" s="123">
        <f t="shared" si="100"/>
        <v>3.2534598520664745E-2</v>
      </c>
      <c r="AV101" s="114">
        <f t="shared" si="126"/>
        <v>1.1364596502647917</v>
      </c>
      <c r="AW101" s="115">
        <f t="shared" si="78"/>
        <v>100</v>
      </c>
      <c r="AX101" s="123">
        <f t="shared" si="145"/>
        <v>0</v>
      </c>
      <c r="AY101" s="116">
        <f t="shared" si="101"/>
        <v>0</v>
      </c>
      <c r="AZ101" s="122">
        <f t="shared" si="127"/>
        <v>38.365414524823386</v>
      </c>
      <c r="BA101" s="123">
        <f t="shared" si="128"/>
        <v>3.1401315892433536E-2</v>
      </c>
      <c r="BB101" s="116">
        <f t="shared" si="129"/>
        <v>1.1680463096905545</v>
      </c>
      <c r="BC101" s="107"/>
      <c r="BD101" s="3">
        <f t="shared" si="130"/>
        <v>84</v>
      </c>
      <c r="BE101" s="45">
        <f t="shared" si="131"/>
        <v>36.090197764221521</v>
      </c>
      <c r="BF101" s="7">
        <f t="shared" si="132"/>
        <v>2.8888568035682294E-2</v>
      </c>
      <c r="BG101" s="43">
        <f t="shared" si="133"/>
        <v>1.0133207481578157</v>
      </c>
      <c r="BH101" s="45">
        <f t="shared" si="134"/>
        <v>83.07555137744842</v>
      </c>
      <c r="BI101" s="7">
        <f t="shared" si="135"/>
        <v>-1.3116474202683763E-3</v>
      </c>
      <c r="BJ101" s="43">
        <f t="shared" si="136"/>
        <v>-0.10910894511799619</v>
      </c>
      <c r="BK101" s="117">
        <f t="shared" si="81"/>
        <v>81.669697220176644</v>
      </c>
      <c r="BL101" s="107"/>
      <c r="BM101" s="118">
        <f t="shared" si="137"/>
        <v>84</v>
      </c>
      <c r="BN101" s="45">
        <f t="shared" si="138"/>
        <v>89.886496522946786</v>
      </c>
      <c r="BO101" s="7">
        <f t="shared" si="139"/>
        <v>6.2845588650425974E-7</v>
      </c>
      <c r="BP101" s="45">
        <f t="shared" si="140"/>
        <v>5.6489662351130574E-5</v>
      </c>
      <c r="BQ101" s="107"/>
      <c r="BR101" s="107"/>
      <c r="BS101" s="40">
        <f t="shared" si="102"/>
        <v>84</v>
      </c>
      <c r="BT101" s="124">
        <f t="shared" ca="1" si="103"/>
        <v>45.136484497086968</v>
      </c>
      <c r="BU101" s="7">
        <f t="shared" ca="1" si="141"/>
        <v>4.397913581985341E-2</v>
      </c>
      <c r="BV101" s="43">
        <f t="shared" ca="1" si="104"/>
        <v>1.9014398985753591</v>
      </c>
      <c r="BW101" s="44">
        <f t="shared" ca="1" si="105"/>
        <v>-3.0104320900733218E-2</v>
      </c>
      <c r="BX101" s="107"/>
      <c r="BY101" s="107"/>
      <c r="BZ101" s="40">
        <f t="shared" si="106"/>
        <v>84</v>
      </c>
      <c r="CA101" s="124">
        <f t="shared" ca="1" si="107"/>
        <v>3.6252083419895773</v>
      </c>
      <c r="CB101" s="7">
        <f t="shared" ca="1" si="142"/>
        <v>3.4947839549633423E-2</v>
      </c>
      <c r="CC101" s="43">
        <f t="shared" ca="1" si="108"/>
        <v>0.12241505767573359</v>
      </c>
      <c r="CD101" s="44">
        <f t="shared" ca="1" si="109"/>
        <v>-3.0104320900733218E-2</v>
      </c>
      <c r="CE101" s="107"/>
      <c r="CF101" s="107"/>
      <c r="CG101" s="40">
        <f t="shared" si="110"/>
        <v>84</v>
      </c>
      <c r="CH101" s="45">
        <f t="shared" ca="1" si="111"/>
        <v>99.074789985837441</v>
      </c>
      <c r="CI101" s="7">
        <f t="shared" ca="1" si="143"/>
        <v>7.1969138749024926E-4</v>
      </c>
      <c r="CJ101" s="43">
        <f t="shared" ca="1" si="147"/>
        <v>7.1251993624059609E-2</v>
      </c>
      <c r="CK101" s="43">
        <f t="shared" ca="1" si="82"/>
        <v>8.4947839549633392E-2</v>
      </c>
      <c r="CL101" s="3">
        <f t="shared" ca="1" si="83"/>
        <v>99.849478395496334</v>
      </c>
      <c r="CM101" s="44">
        <f t="shared" ca="1" si="84"/>
        <v>-3.0104320900733218E-2</v>
      </c>
      <c r="CO101" s="40">
        <v>84</v>
      </c>
      <c r="CP101" s="45">
        <v>124.6242291817009</v>
      </c>
      <c r="CQ101" s="7">
        <v>4.5465534837611878E-2</v>
      </c>
      <c r="CR101" s="43">
        <v>5.4196977754520042</v>
      </c>
      <c r="CS101" s="43">
        <v>-0.19875239327505159</v>
      </c>
      <c r="CT101" s="3">
        <v>97.01247606724948</v>
      </c>
      <c r="CU101" s="44">
        <v>-0.5975047865501032</v>
      </c>
      <c r="CV101" s="44"/>
      <c r="CW101" s="40">
        <v>84</v>
      </c>
      <c r="CX101" s="45">
        <v>97.913223226151032</v>
      </c>
      <c r="CY101" s="7">
        <v>9.3893379360998467E-4</v>
      </c>
      <c r="CZ101" s="43">
        <v>9.1847795129594817E-2</v>
      </c>
      <c r="DA101" s="43">
        <v>5.4291163556346132E-2</v>
      </c>
      <c r="DB101" s="3">
        <v>99.542911635563456</v>
      </c>
      <c r="DC101" s="44">
        <v>-0.22854418221826936</v>
      </c>
      <c r="DD101" s="44"/>
    </row>
    <row r="102" spans="2:108" ht="15.9" customHeight="1" x14ac:dyDescent="0.65">
      <c r="B102" s="3">
        <v>85</v>
      </c>
      <c r="C102" s="45">
        <f t="shared" si="112"/>
        <v>86</v>
      </c>
      <c r="D102" s="119">
        <f t="shared" si="113"/>
        <v>1.1764705882352941E-2</v>
      </c>
      <c r="E102" s="120">
        <f t="shared" si="85"/>
        <v>1</v>
      </c>
      <c r="F102" s="107"/>
      <c r="G102" s="107"/>
      <c r="H102" s="3">
        <f t="shared" si="114"/>
        <v>85</v>
      </c>
      <c r="I102" s="124">
        <f t="shared" si="86"/>
        <v>63.254353444541337</v>
      </c>
      <c r="J102" s="119">
        <f t="shared" si="115"/>
        <v>4.9999999999999947E-2</v>
      </c>
      <c r="K102" s="43">
        <f t="shared" si="87"/>
        <v>3.0121120687876832</v>
      </c>
      <c r="L102" s="107"/>
      <c r="M102" s="109">
        <f t="shared" si="88"/>
        <v>85</v>
      </c>
      <c r="N102" s="45">
        <f t="shared" si="89"/>
        <v>39.547732735233794</v>
      </c>
      <c r="O102" s="7">
        <f t="shared" si="90"/>
        <v>3.0817292737588386E-2</v>
      </c>
      <c r="P102" s="43">
        <f t="shared" si="91"/>
        <v>1.1823182104104049</v>
      </c>
      <c r="Q102" s="107"/>
      <c r="R102" s="109">
        <f t="shared" si="92"/>
        <v>85</v>
      </c>
      <c r="S102" s="109"/>
      <c r="T102" s="41"/>
      <c r="U102" s="41"/>
      <c r="V102" s="43">
        <f t="shared" si="93"/>
        <v>97.960707600803815</v>
      </c>
      <c r="W102" s="7">
        <f t="shared" si="94"/>
        <v>2.2602043063221235E-3</v>
      </c>
      <c r="X102" s="43"/>
      <c r="Y102" s="7"/>
      <c r="Z102" s="121">
        <f t="shared" si="95"/>
        <v>0.22091190712589093</v>
      </c>
      <c r="AA102" s="121"/>
      <c r="AB102" s="107"/>
      <c r="AC102" s="3">
        <f t="shared" si="116"/>
        <v>85</v>
      </c>
      <c r="AD102" s="128">
        <f t="shared" si="96"/>
        <v>45.630986930944481</v>
      </c>
      <c r="AE102" s="123">
        <f t="shared" si="97"/>
        <v>3.7786237971062807E-2</v>
      </c>
      <c r="AF102" s="116">
        <f>$AD$4*AD101*(1-AD101/$AF$12)</f>
        <v>1.6614436267704691</v>
      </c>
      <c r="AG102" s="107"/>
      <c r="AH102" s="3">
        <f t="shared" si="117"/>
        <v>85</v>
      </c>
      <c r="AI102" s="122">
        <f t="shared" si="118"/>
        <v>11.559891448988921</v>
      </c>
      <c r="AJ102" s="123">
        <f t="shared" si="98"/>
        <v>3.5891267553292187E-2</v>
      </c>
      <c r="AK102" s="114">
        <f t="shared" si="119"/>
        <v>0.40052384828249477</v>
      </c>
      <c r="AL102" s="115">
        <f t="shared" si="120"/>
        <v>39.547732735233794</v>
      </c>
      <c r="AM102" s="123">
        <f t="shared" si="144"/>
        <v>3.0817292737588386E-2</v>
      </c>
      <c r="AN102" s="116">
        <f t="shared" si="99"/>
        <v>1.1823182104104049</v>
      </c>
      <c r="AO102" s="122">
        <f t="shared" si="121"/>
        <v>39.547732735233794</v>
      </c>
      <c r="AP102" s="123">
        <f t="shared" si="122"/>
        <v>3.0817292737588386E-2</v>
      </c>
      <c r="AQ102" s="116">
        <f t="shared" si="123"/>
        <v>1.1823182104104049</v>
      </c>
      <c r="AS102" s="3">
        <f t="shared" si="124"/>
        <v>85</v>
      </c>
      <c r="AT102" s="122">
        <f t="shared" si="125"/>
        <v>37.220202023331005</v>
      </c>
      <c r="AU102" s="123">
        <f t="shared" si="100"/>
        <v>3.1966368695532342E-2</v>
      </c>
      <c r="AV102" s="114">
        <f t="shared" si="126"/>
        <v>1.1529394143958123</v>
      </c>
      <c r="AW102" s="115">
        <f t="shared" si="78"/>
        <v>100</v>
      </c>
      <c r="AX102" s="123">
        <f t="shared" si="145"/>
        <v>0</v>
      </c>
      <c r="AY102" s="116">
        <f t="shared" si="101"/>
        <v>0</v>
      </c>
      <c r="AZ102" s="122">
        <f t="shared" si="127"/>
        <v>39.547732735233794</v>
      </c>
      <c r="BA102" s="123">
        <f t="shared" si="128"/>
        <v>3.0817292737588386E-2</v>
      </c>
      <c r="BB102" s="116">
        <f t="shared" si="129"/>
        <v>1.1823182104104049</v>
      </c>
      <c r="BC102" s="107"/>
      <c r="BD102" s="3">
        <f t="shared" si="130"/>
        <v>85</v>
      </c>
      <c r="BE102" s="45">
        <f t="shared" si="131"/>
        <v>37.10975639337024</v>
      </c>
      <c r="BF102" s="7">
        <f t="shared" si="132"/>
        <v>2.8250292110049653E-2</v>
      </c>
      <c r="BG102" s="43">
        <f t="shared" si="133"/>
        <v>1.0195586291487166</v>
      </c>
      <c r="BH102" s="45">
        <f t="shared" si="134"/>
        <v>82.967086148539096</v>
      </c>
      <c r="BI102" s="7">
        <f t="shared" si="135"/>
        <v>-1.3056215349871035E-3</v>
      </c>
      <c r="BJ102" s="43">
        <f t="shared" si="136"/>
        <v>-0.10846522890932808</v>
      </c>
      <c r="BK102" s="117">
        <f t="shared" si="81"/>
        <v>81.560911085414233</v>
      </c>
      <c r="BL102" s="107"/>
      <c r="BM102" s="118">
        <f t="shared" si="137"/>
        <v>85</v>
      </c>
      <c r="BN102" s="45">
        <f t="shared" si="138"/>
        <v>89.886544181317362</v>
      </c>
      <c r="BO102" s="7">
        <f t="shared" si="139"/>
        <v>5.3020612015977613E-7</v>
      </c>
      <c r="BP102" s="45">
        <f t="shared" si="140"/>
        <v>4.7658370578222931E-5</v>
      </c>
      <c r="BQ102" s="107"/>
      <c r="BR102" s="107"/>
      <c r="BS102" s="40">
        <f t="shared" si="102"/>
        <v>85</v>
      </c>
      <c r="BT102" s="124">
        <f t="shared" ca="1" si="103"/>
        <v>51.898260246251517</v>
      </c>
      <c r="BU102" s="7">
        <f t="shared" ca="1" si="141"/>
        <v>0.14980731938928346</v>
      </c>
      <c r="BV102" s="43">
        <f t="shared" ca="1" si="104"/>
        <v>6.7617757491645474</v>
      </c>
      <c r="BW102" s="44">
        <f t="shared" ca="1" si="105"/>
        <v>0.49903659694641711</v>
      </c>
      <c r="BX102" s="107"/>
      <c r="BY102" s="107"/>
      <c r="BZ102" s="40">
        <f t="shared" si="106"/>
        <v>85</v>
      </c>
      <c r="CA102" s="124">
        <f t="shared" ca="1" si="107"/>
        <v>4.7110245761931768</v>
      </c>
      <c r="CB102" s="7">
        <f t="shared" ca="1" si="142"/>
        <v>0.29951829847320849</v>
      </c>
      <c r="CC102" s="43">
        <f t="shared" ca="1" si="108"/>
        <v>1.0858162342035997</v>
      </c>
      <c r="CD102" s="44">
        <f t="shared" ca="1" si="109"/>
        <v>0.49903659694641711</v>
      </c>
      <c r="CE102" s="107"/>
      <c r="CF102" s="107"/>
      <c r="CG102" s="40">
        <f t="shared" si="110"/>
        <v>85</v>
      </c>
      <c r="CH102" s="45">
        <f t="shared" ca="1" si="111"/>
        <v>100.23038492594947</v>
      </c>
      <c r="CI102" s="7">
        <f t="shared" ca="1" si="143"/>
        <v>1.1663864644852789E-2</v>
      </c>
      <c r="CJ102" s="43">
        <f t="shared" ca="1" si="147"/>
        <v>1.1555949401120227</v>
      </c>
      <c r="CK102" s="43">
        <f t="shared" ca="1" si="82"/>
        <v>0.34951829847320859</v>
      </c>
      <c r="CL102" s="3">
        <f t="shared" ca="1" si="83"/>
        <v>102.49518298473208</v>
      </c>
      <c r="CM102" s="44">
        <f t="shared" ca="1" si="84"/>
        <v>0.49903659694641711</v>
      </c>
      <c r="CO102" s="40">
        <v>85</v>
      </c>
      <c r="CP102" s="45">
        <v>121.72136993773819</v>
      </c>
      <c r="CQ102" s="7">
        <v>-2.3292896277258966E-2</v>
      </c>
      <c r="CR102" s="43">
        <v>-2.9028592439627139</v>
      </c>
      <c r="CS102" s="43">
        <v>9.4322208852095912E-2</v>
      </c>
      <c r="CT102" s="3">
        <v>99.943222088520955</v>
      </c>
      <c r="CU102" s="44">
        <v>-1.1355582295808199E-2</v>
      </c>
      <c r="CV102" s="44"/>
      <c r="CW102" s="40">
        <v>85</v>
      </c>
      <c r="CX102" s="45">
        <v>98.485902143393645</v>
      </c>
      <c r="CY102" s="7">
        <v>5.8488414370742427E-3</v>
      </c>
      <c r="CZ102" s="43">
        <v>0.572678917242611</v>
      </c>
      <c r="DA102" s="43">
        <v>0.19464852641762223</v>
      </c>
      <c r="DB102" s="3">
        <v>100.94648526417622</v>
      </c>
      <c r="DC102" s="44">
        <v>0.47324263208811107</v>
      </c>
      <c r="DD102" s="44"/>
    </row>
    <row r="103" spans="2:108" ht="15.9" customHeight="1" x14ac:dyDescent="0.65">
      <c r="B103" s="3">
        <v>86</v>
      </c>
      <c r="C103" s="45">
        <f t="shared" si="112"/>
        <v>87</v>
      </c>
      <c r="D103" s="119">
        <f t="shared" si="113"/>
        <v>1.1627906976744186E-2</v>
      </c>
      <c r="E103" s="120">
        <f t="shared" si="85"/>
        <v>1</v>
      </c>
      <c r="F103" s="107"/>
      <c r="G103" s="107"/>
      <c r="H103" s="3">
        <f t="shared" si="114"/>
        <v>86</v>
      </c>
      <c r="I103" s="124">
        <f t="shared" si="86"/>
        <v>66.417071116768398</v>
      </c>
      <c r="J103" s="119">
        <f t="shared" si="115"/>
        <v>4.9999999999999899E-2</v>
      </c>
      <c r="K103" s="43">
        <f t="shared" si="87"/>
        <v>3.1627176722270671</v>
      </c>
      <c r="L103" s="107"/>
      <c r="M103" s="109">
        <f t="shared" si="88"/>
        <v>86</v>
      </c>
      <c r="N103" s="45">
        <f t="shared" si="89"/>
        <v>40.743107789746745</v>
      </c>
      <c r="O103" s="7">
        <f t="shared" si="90"/>
        <v>3.0226133632383165E-2</v>
      </c>
      <c r="P103" s="43">
        <f t="shared" si="91"/>
        <v>1.1953750545129482</v>
      </c>
      <c r="Q103" s="107"/>
      <c r="R103" s="109">
        <f t="shared" si="92"/>
        <v>86</v>
      </c>
      <c r="S103" s="109"/>
      <c r="T103" s="41"/>
      <c r="U103" s="41"/>
      <c r="V103" s="43">
        <f t="shared" si="93"/>
        <v>98.160478127234015</v>
      </c>
      <c r="W103" s="7">
        <f t="shared" si="94"/>
        <v>2.0392923991961924E-3</v>
      </c>
      <c r="X103" s="43"/>
      <c r="Y103" s="7"/>
      <c r="Z103" s="121">
        <f t="shared" si="95"/>
        <v>0.19977052643019869</v>
      </c>
      <c r="AA103" s="121"/>
      <c r="AB103" s="107"/>
      <c r="AC103" s="3">
        <f t="shared" si="116"/>
        <v>86</v>
      </c>
      <c r="AD103" s="128">
        <f t="shared" si="96"/>
        <v>47.334151008521701</v>
      </c>
      <c r="AE103" s="123">
        <f t="shared" si="97"/>
        <v>3.7324725852515499E-2</v>
      </c>
      <c r="AF103" s="116">
        <f>$AD$4*AD102*(1-AD102/$AF$12)</f>
        <v>1.703164077577217</v>
      </c>
      <c r="AG103" s="107"/>
      <c r="AH103" s="3">
        <f t="shared" si="117"/>
        <v>86</v>
      </c>
      <c r="AI103" s="122">
        <f t="shared" si="118"/>
        <v>11.973893756780987</v>
      </c>
      <c r="AJ103" s="123">
        <f t="shared" si="98"/>
        <v>3.581368472350803E-2</v>
      </c>
      <c r="AK103" s="114">
        <f t="shared" si="119"/>
        <v>0.41400230779206482</v>
      </c>
      <c r="AL103" s="115">
        <f t="shared" si="120"/>
        <v>40.743107789746745</v>
      </c>
      <c r="AM103" s="123">
        <f t="shared" si="144"/>
        <v>3.0226133632383165E-2</v>
      </c>
      <c r="AN103" s="116">
        <f t="shared" si="99"/>
        <v>1.1953750545129482</v>
      </c>
      <c r="AO103" s="122">
        <f t="shared" si="121"/>
        <v>40.743107789746745</v>
      </c>
      <c r="AP103" s="123">
        <f t="shared" si="122"/>
        <v>3.0226133632383165E-2</v>
      </c>
      <c r="AQ103" s="116">
        <f t="shared" si="123"/>
        <v>1.1953750545129482</v>
      </c>
      <c r="AS103" s="3">
        <f t="shared" si="124"/>
        <v>86</v>
      </c>
      <c r="AT103" s="122">
        <f t="shared" si="125"/>
        <v>38.388540405168769</v>
      </c>
      <c r="AU103" s="123">
        <f t="shared" si="100"/>
        <v>3.1389898988334497E-2</v>
      </c>
      <c r="AV103" s="114">
        <f t="shared" si="126"/>
        <v>1.1683383818377635</v>
      </c>
      <c r="AW103" s="115">
        <f t="shared" si="78"/>
        <v>100</v>
      </c>
      <c r="AX103" s="123">
        <f t="shared" si="145"/>
        <v>0</v>
      </c>
      <c r="AY103" s="116">
        <f t="shared" si="101"/>
        <v>0</v>
      </c>
      <c r="AZ103" s="122">
        <f t="shared" si="127"/>
        <v>40.743107789746745</v>
      </c>
      <c r="BA103" s="123">
        <f t="shared" si="128"/>
        <v>3.0226133632383165E-2</v>
      </c>
      <c r="BB103" s="116">
        <f t="shared" si="129"/>
        <v>1.1953750545129482</v>
      </c>
      <c r="BC103" s="107"/>
      <c r="BD103" s="3">
        <f t="shared" si="130"/>
        <v>86</v>
      </c>
      <c r="BE103" s="45">
        <f t="shared" si="131"/>
        <v>38.134236230540317</v>
      </c>
      <c r="BF103" s="7">
        <f t="shared" si="132"/>
        <v>2.7606751882453824E-2</v>
      </c>
      <c r="BG103" s="43">
        <f t="shared" si="133"/>
        <v>1.024479837170079</v>
      </c>
      <c r="BH103" s="45">
        <f t="shared" si="134"/>
        <v>82.859253375335655</v>
      </c>
      <c r="BI103" s="7">
        <f t="shared" si="135"/>
        <v>-1.2997054399425804E-3</v>
      </c>
      <c r="BJ103" s="43">
        <f t="shared" si="136"/>
        <v>-0.10783277320343841</v>
      </c>
      <c r="BK103" s="117">
        <f t="shared" si="81"/>
        <v>81.452763009008592</v>
      </c>
      <c r="BL103" s="107"/>
      <c r="BM103" s="118">
        <f t="shared" si="137"/>
        <v>86</v>
      </c>
      <c r="BN103" s="45">
        <f t="shared" si="138"/>
        <v>89.886584389029153</v>
      </c>
      <c r="BO103" s="7">
        <f t="shared" si="139"/>
        <v>4.4731624913773694E-7</v>
      </c>
      <c r="BP103" s="45">
        <f t="shared" si="140"/>
        <v>4.0207711791522509E-5</v>
      </c>
      <c r="BQ103" s="107"/>
      <c r="BR103" s="107"/>
      <c r="BS103" s="40">
        <f t="shared" si="102"/>
        <v>86</v>
      </c>
      <c r="BT103" s="124">
        <f t="shared" ca="1" si="103"/>
        <v>63.220066824437161</v>
      </c>
      <c r="BU103" s="7">
        <f t="shared" ca="1" si="141"/>
        <v>0.21815387499436245</v>
      </c>
      <c r="BV103" s="43">
        <f t="shared" ca="1" si="104"/>
        <v>11.321806578185644</v>
      </c>
      <c r="BW103" s="44">
        <f t="shared" ca="1" si="105"/>
        <v>0.84076937497181226</v>
      </c>
      <c r="BX103" s="107"/>
      <c r="BY103" s="107"/>
      <c r="BZ103" s="40">
        <f t="shared" si="106"/>
        <v>86</v>
      </c>
      <c r="CA103" s="124">
        <f t="shared" ca="1" si="107"/>
        <v>6.9270183992042274</v>
      </c>
      <c r="CB103" s="7">
        <f t="shared" ca="1" si="142"/>
        <v>0.47038468748590606</v>
      </c>
      <c r="CC103" s="43">
        <f t="shared" ca="1" si="108"/>
        <v>2.2159938230110505</v>
      </c>
      <c r="CD103" s="44">
        <f t="shared" ca="1" si="109"/>
        <v>0.84076937497181226</v>
      </c>
      <c r="CE103" s="107"/>
      <c r="CF103" s="107"/>
      <c r="CG103" s="40">
        <f t="shared" si="110"/>
        <v>86</v>
      </c>
      <c r="CH103" s="45">
        <f t="shared" ca="1" si="111"/>
        <v>102.21926782426445</v>
      </c>
      <c r="CI103" s="7">
        <f t="shared" ca="1" si="143"/>
        <v>1.9843113440942851E-2</v>
      </c>
      <c r="CJ103" s="43">
        <f t="shared" ca="1" si="147"/>
        <v>1.9888828983149787</v>
      </c>
      <c r="CK103" s="43">
        <f t="shared" ca="1" si="82"/>
        <v>0.52038468748590616</v>
      </c>
      <c r="CL103" s="3">
        <f t="shared" ca="1" si="83"/>
        <v>104.20384687485907</v>
      </c>
      <c r="CM103" s="44">
        <f t="shared" ca="1" si="84"/>
        <v>0.84076937497181226</v>
      </c>
      <c r="CO103" s="40">
        <v>86</v>
      </c>
      <c r="CP103" s="45">
        <v>115.41746907393176</v>
      </c>
      <c r="CQ103" s="7">
        <v>-5.1789598383841284E-2</v>
      </c>
      <c r="CR103" s="43">
        <v>-6.3039008638064402</v>
      </c>
      <c r="CS103" s="43">
        <v>0.26178191611425272</v>
      </c>
      <c r="CT103" s="3">
        <v>101.61781916114252</v>
      </c>
      <c r="CU103" s="44">
        <v>0.32356383222850543</v>
      </c>
      <c r="CV103" s="44"/>
      <c r="CW103" s="40">
        <v>86</v>
      </c>
      <c r="CX103" s="45">
        <v>98.545898795492434</v>
      </c>
      <c r="CY103" s="7">
        <v>6.0919025762118839E-4</v>
      </c>
      <c r="CZ103" s="43">
        <v>5.9996652098793748E-2</v>
      </c>
      <c r="DA103" s="43">
        <v>-0.10710806155400474</v>
      </c>
      <c r="DB103" s="3">
        <v>97.928919384459959</v>
      </c>
      <c r="DC103" s="44">
        <v>-1.0355403077700236</v>
      </c>
      <c r="DD103" s="44"/>
    </row>
    <row r="104" spans="2:108" ht="15.9" customHeight="1" x14ac:dyDescent="0.65">
      <c r="B104" s="3">
        <v>87</v>
      </c>
      <c r="C104" s="45">
        <f t="shared" si="112"/>
        <v>88</v>
      </c>
      <c r="D104" s="119">
        <f t="shared" si="113"/>
        <v>1.1494252873563218E-2</v>
      </c>
      <c r="E104" s="120">
        <f t="shared" si="85"/>
        <v>1</v>
      </c>
      <c r="F104" s="107"/>
      <c r="G104" s="107"/>
      <c r="H104" s="3">
        <f t="shared" si="114"/>
        <v>87</v>
      </c>
      <c r="I104" s="124">
        <f t="shared" si="86"/>
        <v>69.737924672606823</v>
      </c>
      <c r="J104" s="119">
        <f t="shared" si="115"/>
        <v>5.0000000000000086E-2</v>
      </c>
      <c r="K104" s="43">
        <f t="shared" si="87"/>
        <v>3.3208535558384202</v>
      </c>
      <c r="L104" s="107"/>
      <c r="M104" s="109">
        <f t="shared" si="88"/>
        <v>87</v>
      </c>
      <c r="N104" s="45">
        <f t="shared" si="89"/>
        <v>41.950262763050624</v>
      </c>
      <c r="O104" s="7">
        <f t="shared" si="90"/>
        <v>2.9628446105126702E-2</v>
      </c>
      <c r="P104" s="43">
        <f t="shared" si="91"/>
        <v>1.2071549733038762</v>
      </c>
      <c r="Q104" s="107"/>
      <c r="R104" s="109">
        <f t="shared" si="92"/>
        <v>87</v>
      </c>
      <c r="S104" s="109"/>
      <c r="T104" s="41"/>
      <c r="U104" s="41"/>
      <c r="V104" s="43">
        <f t="shared" si="93"/>
        <v>98.341046473790229</v>
      </c>
      <c r="W104" s="7">
        <f t="shared" si="94"/>
        <v>1.8395218727659849E-3</v>
      </c>
      <c r="X104" s="43"/>
      <c r="Y104" s="7"/>
      <c r="Z104" s="121">
        <f t="shared" si="95"/>
        <v>0.18056834655621368</v>
      </c>
      <c r="AA104" s="121"/>
      <c r="AB104" s="107"/>
      <c r="AC104" s="3">
        <f t="shared" si="116"/>
        <v>87</v>
      </c>
      <c r="AD104" s="128">
        <f t="shared" si="96"/>
        <v>49.078491377920692</v>
      </c>
      <c r="AE104" s="123">
        <f t="shared" si="97"/>
        <v>3.6851624719855064E-2</v>
      </c>
      <c r="AF104" s="116">
        <f>$AD$4*AD103*(1-AD103/$AF$12)</f>
        <v>1.7443403693989916</v>
      </c>
      <c r="AG104" s="107"/>
      <c r="AH104" s="3">
        <f t="shared" si="117"/>
        <v>87</v>
      </c>
      <c r="AI104" s="122">
        <f t="shared" si="118"/>
        <v>12.401702588065925</v>
      </c>
      <c r="AJ104" s="123">
        <f t="shared" si="98"/>
        <v>3.5728463937861832E-2</v>
      </c>
      <c r="AK104" s="114">
        <f t="shared" si="119"/>
        <v>0.4278088312849383</v>
      </c>
      <c r="AL104" s="115">
        <f t="shared" si="120"/>
        <v>41.950262763050624</v>
      </c>
      <c r="AM104" s="123">
        <f t="shared" si="144"/>
        <v>2.9628446105126702E-2</v>
      </c>
      <c r="AN104" s="116">
        <f t="shared" si="99"/>
        <v>1.2071549733038762</v>
      </c>
      <c r="AO104" s="122">
        <f t="shared" si="121"/>
        <v>41.950262763050624</v>
      </c>
      <c r="AP104" s="123">
        <f t="shared" si="122"/>
        <v>2.9628446105126702E-2</v>
      </c>
      <c r="AQ104" s="116">
        <f t="shared" si="123"/>
        <v>1.2071549733038762</v>
      </c>
      <c r="AS104" s="3">
        <f t="shared" si="124"/>
        <v>87</v>
      </c>
      <c r="AT104" s="122">
        <f t="shared" si="125"/>
        <v>39.571127408207566</v>
      </c>
      <c r="AU104" s="123">
        <f t="shared" si="100"/>
        <v>3.0805729797415526E-2</v>
      </c>
      <c r="AV104" s="114">
        <f t="shared" si="126"/>
        <v>1.1825870030388008</v>
      </c>
      <c r="AW104" s="115">
        <f t="shared" si="78"/>
        <v>100</v>
      </c>
      <c r="AX104" s="123">
        <f t="shared" si="145"/>
        <v>0</v>
      </c>
      <c r="AY104" s="116">
        <f t="shared" si="101"/>
        <v>0</v>
      </c>
      <c r="AZ104" s="122">
        <f t="shared" si="127"/>
        <v>41.950262763050624</v>
      </c>
      <c r="BA104" s="123">
        <f t="shared" si="128"/>
        <v>2.9628446105126702E-2</v>
      </c>
      <c r="BB104" s="116">
        <f t="shared" si="129"/>
        <v>1.2071549733038762</v>
      </c>
      <c r="BC104" s="107"/>
      <c r="BD104" s="3">
        <f t="shared" si="130"/>
        <v>87</v>
      </c>
      <c r="BE104" s="45">
        <f t="shared" si="131"/>
        <v>39.162286962776186</v>
      </c>
      <c r="BF104" s="7">
        <f t="shared" si="132"/>
        <v>2.6958734036806025E-2</v>
      </c>
      <c r="BG104" s="43">
        <f t="shared" si="133"/>
        <v>1.0280507322358705</v>
      </c>
      <c r="BH104" s="45">
        <f t="shared" si="134"/>
        <v>82.752042121851872</v>
      </c>
      <c r="BI104" s="7">
        <f t="shared" si="135"/>
        <v>-1.2938959635339399E-3</v>
      </c>
      <c r="BJ104" s="43">
        <f t="shared" si="136"/>
        <v>-0.10721125348377948</v>
      </c>
      <c r="BK104" s="117">
        <f t="shared" si="81"/>
        <v>81.345241893822362</v>
      </c>
      <c r="BL104" s="107"/>
      <c r="BM104" s="118">
        <f t="shared" si="137"/>
        <v>87</v>
      </c>
      <c r="BN104" s="45">
        <f t="shared" si="138"/>
        <v>89.886618310876116</v>
      </c>
      <c r="BO104" s="7">
        <f t="shared" si="139"/>
        <v>3.7738498123999098E-7</v>
      </c>
      <c r="BP104" s="45">
        <f t="shared" si="140"/>
        <v>3.3921846968141654E-5</v>
      </c>
      <c r="BQ104" s="107"/>
      <c r="BR104" s="107"/>
      <c r="BS104" s="40">
        <f t="shared" si="102"/>
        <v>87</v>
      </c>
      <c r="BT104" s="124">
        <f t="shared" ca="1" si="103"/>
        <v>55.967175093088692</v>
      </c>
      <c r="BU104" s="7">
        <f t="shared" ca="1" si="141"/>
        <v>-0.11472451858505357</v>
      </c>
      <c r="BV104" s="43">
        <f t="shared" ca="1" si="104"/>
        <v>-7.2528917313484698</v>
      </c>
      <c r="BW104" s="44">
        <f t="shared" ca="1" si="105"/>
        <v>-0.82362259292526785</v>
      </c>
      <c r="BX104" s="107"/>
      <c r="BY104" s="107"/>
      <c r="BZ104" s="40">
        <f t="shared" si="106"/>
        <v>87</v>
      </c>
      <c r="CA104" s="124">
        <f t="shared" ca="1" si="107"/>
        <v>4.4207448915676268</v>
      </c>
      <c r="CB104" s="7">
        <f t="shared" ca="1" si="142"/>
        <v>-0.36181129646263394</v>
      </c>
      <c r="CC104" s="43">
        <f t="shared" ca="1" si="108"/>
        <v>-2.5062735076366005</v>
      </c>
      <c r="CD104" s="44">
        <f t="shared" ca="1" si="109"/>
        <v>-0.82362259292526785</v>
      </c>
      <c r="CE104" s="107"/>
      <c r="CF104" s="107"/>
      <c r="CG104" s="40">
        <f t="shared" si="110"/>
        <v>87</v>
      </c>
      <c r="CH104" s="45">
        <f t="shared" ca="1" si="111"/>
        <v>104.32594427771895</v>
      </c>
      <c r="CI104" s="7">
        <f t="shared" ca="1" si="143"/>
        <v>2.0609387039205753E-2</v>
      </c>
      <c r="CJ104" s="43">
        <f t="shared" ca="1" si="147"/>
        <v>2.1066764534545039</v>
      </c>
      <c r="CK104" s="43">
        <f t="shared" ca="1" si="82"/>
        <v>-0.31181129646263395</v>
      </c>
      <c r="CL104" s="3">
        <f t="shared" ca="1" si="83"/>
        <v>95.881887035373666</v>
      </c>
      <c r="CM104" s="44">
        <f t="shared" ca="1" si="84"/>
        <v>-0.82362259292526785</v>
      </c>
      <c r="CO104" s="40">
        <v>87</v>
      </c>
      <c r="CP104" s="45">
        <v>116.75132220504453</v>
      </c>
      <c r="CQ104" s="7">
        <v>1.1556769887739984E-2</v>
      </c>
      <c r="CR104" s="43">
        <v>1.3338531311127728</v>
      </c>
      <c r="CS104" s="43">
        <v>-6.6525234630164853E-2</v>
      </c>
      <c r="CT104" s="3">
        <v>98.334747653698358</v>
      </c>
      <c r="CU104" s="44">
        <v>-0.33305046926032972</v>
      </c>
      <c r="CV104" s="44"/>
      <c r="CW104" s="40">
        <v>87</v>
      </c>
      <c r="CX104" s="45">
        <v>99.592989512019216</v>
      </c>
      <c r="CY104" s="7">
        <v>1.0625411400425286E-2</v>
      </c>
      <c r="CZ104" s="43">
        <v>1.0470907165267822</v>
      </c>
      <c r="DA104" s="43">
        <v>0.30740614741124961</v>
      </c>
      <c r="DB104" s="3">
        <v>102.0740614741125</v>
      </c>
      <c r="DC104" s="44">
        <v>1.0370307370562479</v>
      </c>
      <c r="DD104" s="44"/>
    </row>
    <row r="105" spans="2:108" ht="15.9" customHeight="1" x14ac:dyDescent="0.65">
      <c r="B105" s="3">
        <v>88</v>
      </c>
      <c r="C105" s="45">
        <f t="shared" si="112"/>
        <v>89</v>
      </c>
      <c r="D105" s="119">
        <f t="shared" si="113"/>
        <v>1.1363636363636364E-2</v>
      </c>
      <c r="E105" s="120">
        <f t="shared" si="85"/>
        <v>1</v>
      </c>
      <c r="F105" s="107"/>
      <c r="G105" s="107"/>
      <c r="H105" s="3">
        <f t="shared" si="114"/>
        <v>88</v>
      </c>
      <c r="I105" s="124">
        <f t="shared" si="86"/>
        <v>73.22482090623717</v>
      </c>
      <c r="J105" s="119">
        <f t="shared" si="115"/>
        <v>5.0000000000000079E-2</v>
      </c>
      <c r="K105" s="43">
        <f t="shared" si="87"/>
        <v>3.4868962336303415</v>
      </c>
      <c r="L105" s="107"/>
      <c r="M105" s="109">
        <f t="shared" si="88"/>
        <v>88</v>
      </c>
      <c r="N105" s="45">
        <f t="shared" si="89"/>
        <v>43.167863628258658</v>
      </c>
      <c r="O105" s="7">
        <f t="shared" si="90"/>
        <v>2.9024868618474659E-2</v>
      </c>
      <c r="P105" s="43">
        <f t="shared" si="91"/>
        <v>1.2176008652080352</v>
      </c>
      <c r="Q105" s="107"/>
      <c r="R105" s="109">
        <f t="shared" si="92"/>
        <v>88</v>
      </c>
      <c r="S105" s="109"/>
      <c r="T105" s="41"/>
      <c r="U105" s="41"/>
      <c r="V105" s="43">
        <f t="shared" si="93"/>
        <v>98.504189699609086</v>
      </c>
      <c r="W105" s="7">
        <f t="shared" si="94"/>
        <v>1.6589535262098065E-3</v>
      </c>
      <c r="X105" s="43"/>
      <c r="Y105" s="7"/>
      <c r="Z105" s="121">
        <f t="shared" si="95"/>
        <v>0.16314322581885338</v>
      </c>
      <c r="AA105" s="121"/>
      <c r="AB105" s="107"/>
      <c r="AC105" s="3">
        <f t="shared" si="116"/>
        <v>88</v>
      </c>
      <c r="AD105" s="128">
        <f t="shared" si="96"/>
        <v>50.863333081279883</v>
      </c>
      <c r="AE105" s="123">
        <f t="shared" si="97"/>
        <v>3.6367085728355363E-2</v>
      </c>
      <c r="AF105" s="116">
        <f>$AD$4*AD104*(1-AD104/$AF$12)</f>
        <v>1.7848417033591917</v>
      </c>
      <c r="AG105" s="107"/>
      <c r="AH105" s="3">
        <f t="shared" si="117"/>
        <v>88</v>
      </c>
      <c r="AI105" s="122">
        <f t="shared" si="118"/>
        <v>12.843643359426265</v>
      </c>
      <c r="AJ105" s="123">
        <f t="shared" si="98"/>
        <v>3.5635491838484856E-2</v>
      </c>
      <c r="AK105" s="114">
        <f t="shared" si="119"/>
        <v>0.44194077136033927</v>
      </c>
      <c r="AL105" s="115">
        <f t="shared" si="120"/>
        <v>43.167863628258658</v>
      </c>
      <c r="AM105" s="123">
        <f t="shared" si="144"/>
        <v>2.9024868618474659E-2</v>
      </c>
      <c r="AN105" s="116">
        <f t="shared" si="99"/>
        <v>1.2176008652080352</v>
      </c>
      <c r="AO105" s="122">
        <f t="shared" si="121"/>
        <v>43.167863628258658</v>
      </c>
      <c r="AP105" s="123">
        <f t="shared" si="122"/>
        <v>2.9024868618474659E-2</v>
      </c>
      <c r="AQ105" s="116">
        <f t="shared" si="123"/>
        <v>1.2176008652080352</v>
      </c>
      <c r="AS105" s="3">
        <f t="shared" si="124"/>
        <v>88</v>
      </c>
      <c r="AT105" s="122">
        <f t="shared" si="125"/>
        <v>40.766746716439648</v>
      </c>
      <c r="AU105" s="123">
        <f t="shared" si="100"/>
        <v>3.0214436295896267E-2</v>
      </c>
      <c r="AV105" s="114">
        <f t="shared" si="126"/>
        <v>1.1956193082320803</v>
      </c>
      <c r="AW105" s="115">
        <f t="shared" si="78"/>
        <v>100</v>
      </c>
      <c r="AX105" s="123">
        <f t="shared" si="145"/>
        <v>0</v>
      </c>
      <c r="AY105" s="116">
        <f t="shared" si="101"/>
        <v>0</v>
      </c>
      <c r="AZ105" s="122">
        <f t="shared" si="127"/>
        <v>43.167863628258658</v>
      </c>
      <c r="BA105" s="123">
        <f t="shared" si="128"/>
        <v>2.9024868618474659E-2</v>
      </c>
      <c r="BB105" s="116">
        <f t="shared" si="129"/>
        <v>1.2176008652080352</v>
      </c>
      <c r="BC105" s="107"/>
      <c r="BD105" s="3">
        <f t="shared" si="130"/>
        <v>88</v>
      </c>
      <c r="BE105" s="45">
        <f t="shared" si="131"/>
        <v>40.192531190418556</v>
      </c>
      <c r="BF105" s="7">
        <f t="shared" si="132"/>
        <v>2.6307049652682928E-2</v>
      </c>
      <c r="BG105" s="43">
        <f t="shared" si="133"/>
        <v>1.0302442276423729</v>
      </c>
      <c r="BH105" s="45">
        <f t="shared" si="134"/>
        <v>82.645441763674071</v>
      </c>
      <c r="BI105" s="7">
        <f t="shared" si="135"/>
        <v>-1.2881900608668023E-3</v>
      </c>
      <c r="BJ105" s="43">
        <f t="shared" si="136"/>
        <v>-0.10660035817780521</v>
      </c>
      <c r="BK105" s="117">
        <f t="shared" si="81"/>
        <v>81.238336960706278</v>
      </c>
      <c r="BL105" s="107"/>
      <c r="BM105" s="118">
        <f t="shared" si="137"/>
        <v>88</v>
      </c>
      <c r="BN105" s="45">
        <f t="shared" si="138"/>
        <v>89.886646929555724</v>
      </c>
      <c r="BO105" s="7">
        <f t="shared" si="139"/>
        <v>3.1838643109792977E-7</v>
      </c>
      <c r="BP105" s="45">
        <f t="shared" si="140"/>
        <v>2.8618679601243617E-5</v>
      </c>
      <c r="BQ105" s="107"/>
      <c r="BR105" s="107"/>
      <c r="BS105" s="40">
        <f t="shared" si="102"/>
        <v>88</v>
      </c>
      <c r="BT105" s="124">
        <f t="shared" ca="1" si="103"/>
        <v>66.481827622923944</v>
      </c>
      <c r="BU105" s="7">
        <f t="shared" ca="1" si="141"/>
        <v>0.18787177506005109</v>
      </c>
      <c r="BV105" s="43">
        <f t="shared" ca="1" si="104"/>
        <v>10.514652529835251</v>
      </c>
      <c r="BW105" s="44">
        <f t="shared" ca="1" si="105"/>
        <v>0.6893588753002553</v>
      </c>
      <c r="BX105" s="107"/>
      <c r="BY105" s="107"/>
      <c r="BZ105" s="40">
        <f t="shared" si="106"/>
        <v>88</v>
      </c>
      <c r="CA105" s="124">
        <f t="shared" ca="1" si="107"/>
        <v>6.1655219993662129</v>
      </c>
      <c r="CB105" s="7">
        <f t="shared" ca="1" si="142"/>
        <v>0.39467943765012781</v>
      </c>
      <c r="CC105" s="43">
        <f t="shared" ca="1" si="108"/>
        <v>1.7447771077985856</v>
      </c>
      <c r="CD105" s="44">
        <f t="shared" ca="1" si="109"/>
        <v>0.6893588753002553</v>
      </c>
      <c r="CE105" s="107"/>
      <c r="CF105" s="107"/>
      <c r="CG105" s="40">
        <f t="shared" si="110"/>
        <v>88</v>
      </c>
      <c r="CH105" s="45">
        <f t="shared" ca="1" si="111"/>
        <v>103.93168196377351</v>
      </c>
      <c r="CI105" s="7">
        <f t="shared" ca="1" si="143"/>
        <v>-3.7791396634368722E-3</v>
      </c>
      <c r="CJ105" s="43">
        <f t="shared" ca="1" si="147"/>
        <v>-0.39426231394543754</v>
      </c>
      <c r="CK105" s="43">
        <f t="shared" ca="1" si="82"/>
        <v>0.44467943765012763</v>
      </c>
      <c r="CL105" s="3">
        <f t="shared" ca="1" si="83"/>
        <v>103.44679437650127</v>
      </c>
      <c r="CM105" s="44">
        <f t="shared" ca="1" si="84"/>
        <v>0.6893588753002553</v>
      </c>
      <c r="CO105" s="40">
        <v>88</v>
      </c>
      <c r="CP105" s="45">
        <v>110.27573066475475</v>
      </c>
      <c r="CQ105" s="7">
        <v>-5.5464824020725223E-2</v>
      </c>
      <c r="CR105" s="43">
        <v>-6.4755915402897823</v>
      </c>
      <c r="CS105" s="43">
        <v>0.42370042637751637</v>
      </c>
      <c r="CT105" s="3">
        <v>103.23700426377516</v>
      </c>
      <c r="CU105" s="44">
        <v>0.64740085275503279</v>
      </c>
      <c r="CV105" s="44"/>
      <c r="CW105" s="40">
        <v>88</v>
      </c>
      <c r="CX105" s="45">
        <v>99.591269077126967</v>
      </c>
      <c r="CY105" s="7">
        <v>-1.7274658594733895E-5</v>
      </c>
      <c r="CZ105" s="43">
        <v>-1.7204348922527828E-3</v>
      </c>
      <c r="DA105" s="43">
        <v>3.0408350130419759E-3</v>
      </c>
      <c r="DB105" s="3">
        <v>99.030408350130415</v>
      </c>
      <c r="DC105" s="44">
        <v>-0.48479582493479012</v>
      </c>
      <c r="DD105" s="44"/>
    </row>
    <row r="106" spans="2:108" ht="15.9" customHeight="1" x14ac:dyDescent="0.65">
      <c r="B106" s="3">
        <v>89</v>
      </c>
      <c r="C106" s="45">
        <f t="shared" si="112"/>
        <v>90</v>
      </c>
      <c r="D106" s="119">
        <f t="shared" si="113"/>
        <v>1.1235955056179775E-2</v>
      </c>
      <c r="E106" s="120">
        <f t="shared" si="85"/>
        <v>1</v>
      </c>
      <c r="F106" s="107"/>
      <c r="G106" s="107"/>
      <c r="H106" s="3">
        <f t="shared" si="114"/>
        <v>89</v>
      </c>
      <c r="I106" s="124">
        <f t="shared" si="86"/>
        <v>76.886061951549024</v>
      </c>
      <c r="J106" s="119">
        <f t="shared" si="115"/>
        <v>4.999999999999994E-2</v>
      </c>
      <c r="K106" s="43">
        <f t="shared" si="87"/>
        <v>3.6612410453118587</v>
      </c>
      <c r="L106" s="107"/>
      <c r="M106" s="109">
        <f t="shared" si="88"/>
        <v>89</v>
      </c>
      <c r="N106" s="45">
        <f t="shared" si="89"/>
        <v>44.394524584557622</v>
      </c>
      <c r="O106" s="7">
        <f t="shared" si="90"/>
        <v>2.8416068185870665E-2</v>
      </c>
      <c r="P106" s="43">
        <f t="shared" si="91"/>
        <v>1.2266609562989643</v>
      </c>
      <c r="Q106" s="107"/>
      <c r="R106" s="109">
        <f t="shared" si="92"/>
        <v>89</v>
      </c>
      <c r="S106" s="109"/>
      <c r="T106" s="41"/>
      <c r="U106" s="41"/>
      <c r="V106" s="43">
        <f t="shared" si="93"/>
        <v>98.651533281193423</v>
      </c>
      <c r="W106" s="7">
        <f t="shared" si="94"/>
        <v>1.4958103003909293E-3</v>
      </c>
      <c r="X106" s="43"/>
      <c r="Y106" s="7"/>
      <c r="Z106" s="121">
        <f t="shared" si="95"/>
        <v>0.14734358158433541</v>
      </c>
      <c r="AA106" s="121"/>
      <c r="AB106" s="107"/>
      <c r="AC106" s="3">
        <f t="shared" si="116"/>
        <v>89</v>
      </c>
      <c r="AD106" s="128">
        <f t="shared" si="96"/>
        <v>52.687866776416868</v>
      </c>
      <c r="AE106" s="123">
        <f t="shared" si="97"/>
        <v>3.5871296366311076E-2</v>
      </c>
      <c r="AF106" s="116">
        <f>$AD$4*AD105*(1-AD105/$AF$12)</f>
        <v>1.8245336951369886</v>
      </c>
      <c r="AG106" s="107"/>
      <c r="AH106" s="3">
        <f t="shared" si="117"/>
        <v>89</v>
      </c>
      <c r="AI106" s="122">
        <f t="shared" si="118"/>
        <v>13.300037779597803</v>
      </c>
      <c r="AJ106" s="123">
        <f t="shared" si="98"/>
        <v>3.5534653789384377E-2</v>
      </c>
      <c r="AK106" s="114">
        <f t="shared" si="119"/>
        <v>0.45639442017153792</v>
      </c>
      <c r="AL106" s="115">
        <f t="shared" si="120"/>
        <v>44.394524584557622</v>
      </c>
      <c r="AM106" s="123">
        <f t="shared" si="144"/>
        <v>2.8416068185870665E-2</v>
      </c>
      <c r="AN106" s="116">
        <f t="shared" si="99"/>
        <v>1.2266609562989643</v>
      </c>
      <c r="AO106" s="122">
        <f t="shared" si="121"/>
        <v>44.394524584557622</v>
      </c>
      <c r="AP106" s="123">
        <f t="shared" si="122"/>
        <v>2.8416068185870665E-2</v>
      </c>
      <c r="AQ106" s="116">
        <f t="shared" si="123"/>
        <v>1.2266609562989643</v>
      </c>
      <c r="AS106" s="3">
        <f t="shared" si="124"/>
        <v>89</v>
      </c>
      <c r="AT106" s="122">
        <f t="shared" si="125"/>
        <v>41.974120233340457</v>
      </c>
      <c r="AU106" s="123">
        <f t="shared" si="100"/>
        <v>2.9616626641780122E-2</v>
      </c>
      <c r="AV106" s="114">
        <f t="shared" si="126"/>
        <v>1.2073735169008111</v>
      </c>
      <c r="AW106" s="115">
        <f t="shared" si="78"/>
        <v>100</v>
      </c>
      <c r="AX106" s="123">
        <f t="shared" si="145"/>
        <v>0</v>
      </c>
      <c r="AY106" s="116">
        <f t="shared" si="101"/>
        <v>0</v>
      </c>
      <c r="AZ106" s="122">
        <f t="shared" si="127"/>
        <v>44.394524584557622</v>
      </c>
      <c r="BA106" s="123">
        <f t="shared" si="128"/>
        <v>2.8416068185870665E-2</v>
      </c>
      <c r="BB106" s="116">
        <f t="shared" si="129"/>
        <v>1.2266609562989643</v>
      </c>
      <c r="BC106" s="107"/>
      <c r="BD106" s="3">
        <f t="shared" si="130"/>
        <v>89</v>
      </c>
      <c r="BE106" s="45">
        <f t="shared" si="131"/>
        <v>41.223571316093178</v>
      </c>
      <c r="BF106" s="7">
        <f t="shared" si="132"/>
        <v>2.5652530336790783E-2</v>
      </c>
      <c r="BG106" s="43">
        <f t="shared" si="133"/>
        <v>1.0310401256746211</v>
      </c>
      <c r="BH106" s="45">
        <f t="shared" si="134"/>
        <v>82.539441975673441</v>
      </c>
      <c r="BI106" s="7">
        <f t="shared" si="135"/>
        <v>-1.2825848073235394E-3</v>
      </c>
      <c r="BJ106" s="43">
        <f t="shared" si="136"/>
        <v>-0.105999788000636</v>
      </c>
      <c r="BK106" s="117">
        <f t="shared" si="81"/>
        <v>81.132037735886797</v>
      </c>
      <c r="BL106" s="107"/>
      <c r="BM106" s="118">
        <f t="shared" si="137"/>
        <v>89</v>
      </c>
      <c r="BN106" s="45">
        <f t="shared" si="138"/>
        <v>89.886671074136487</v>
      </c>
      <c r="BO106" s="7">
        <f t="shared" si="139"/>
        <v>2.6861142992780274E-7</v>
      </c>
      <c r="BP106" s="45">
        <f t="shared" si="140"/>
        <v>2.4144580764318314E-5</v>
      </c>
      <c r="BQ106" s="107"/>
      <c r="BR106" s="107"/>
      <c r="BS106" s="40">
        <f t="shared" si="102"/>
        <v>89</v>
      </c>
      <c r="BT106" s="124">
        <f t="shared" ca="1" si="103"/>
        <v>59.072720813461714</v>
      </c>
      <c r="BU106" s="7">
        <f t="shared" ca="1" si="141"/>
        <v>-0.11144559459895861</v>
      </c>
      <c r="BV106" s="43">
        <f t="shared" ca="1" si="104"/>
        <v>-7.4091068094622274</v>
      </c>
      <c r="BW106" s="44">
        <f t="shared" ca="1" si="105"/>
        <v>-0.80722797299479276</v>
      </c>
      <c r="BX106" s="107"/>
      <c r="BY106" s="107"/>
      <c r="BZ106" s="40">
        <f t="shared" si="106"/>
        <v>89</v>
      </c>
      <c r="CA106" s="124">
        <f t="shared" ca="1" si="107"/>
        <v>3.9853071863329288</v>
      </c>
      <c r="CB106" s="7">
        <f t="shared" ca="1" si="142"/>
        <v>-0.35361398649739634</v>
      </c>
      <c r="CC106" s="43">
        <f t="shared" ca="1" si="108"/>
        <v>-2.1802148130332841</v>
      </c>
      <c r="CD106" s="44">
        <f t="shared" ca="1" si="109"/>
        <v>-0.80722797299479276</v>
      </c>
      <c r="CE106" s="107"/>
      <c r="CF106" s="107"/>
      <c r="CG106" s="40">
        <f t="shared" si="110"/>
        <v>89</v>
      </c>
      <c r="CH106" s="45">
        <f t="shared" ca="1" si="111"/>
        <v>106.55168403657945</v>
      </c>
      <c r="CI106" s="7">
        <f t="shared" ca="1" si="143"/>
        <v>2.5208887447036227E-2</v>
      </c>
      <c r="CJ106" s="43">
        <f t="shared" ca="1" si="147"/>
        <v>2.620002072805931</v>
      </c>
      <c r="CK106" s="43">
        <f t="shared" ca="1" si="82"/>
        <v>-0.30361398649739635</v>
      </c>
      <c r="CL106" s="3">
        <f t="shared" ca="1" si="83"/>
        <v>95.963860135026039</v>
      </c>
      <c r="CM106" s="44">
        <f t="shared" ca="1" si="84"/>
        <v>-0.80722797299479276</v>
      </c>
      <c r="CO106" s="40">
        <v>89</v>
      </c>
      <c r="CP106" s="45">
        <v>110.92559185371286</v>
      </c>
      <c r="CQ106" s="7">
        <v>5.8930572034361049E-3</v>
      </c>
      <c r="CR106" s="43">
        <v>0.64986118895810929</v>
      </c>
      <c r="CS106" s="43">
        <v>-4.9325076403958362E-2</v>
      </c>
      <c r="CT106" s="3">
        <v>98.506749235960413</v>
      </c>
      <c r="CU106" s="44">
        <v>-0.29865015280791674</v>
      </c>
      <c r="CV106" s="44"/>
      <c r="CW106" s="40">
        <v>89</v>
      </c>
      <c r="CX106" s="45">
        <v>100.29380812718718</v>
      </c>
      <c r="CY106" s="7">
        <v>7.054223292567335E-3</v>
      </c>
      <c r="CZ106" s="43">
        <v>0.70253905006021478</v>
      </c>
      <c r="DA106" s="43">
        <v>0.29942080434475238</v>
      </c>
      <c r="DB106" s="3">
        <v>101.99420804344753</v>
      </c>
      <c r="DC106" s="44">
        <v>0.99710402172376167</v>
      </c>
      <c r="DD106" s="44"/>
    </row>
    <row r="107" spans="2:108" ht="15.9" customHeight="1" x14ac:dyDescent="0.65">
      <c r="B107" s="3">
        <v>90</v>
      </c>
      <c r="C107" s="45">
        <f t="shared" si="112"/>
        <v>91</v>
      </c>
      <c r="D107" s="119">
        <f t="shared" si="113"/>
        <v>1.1111111111111112E-2</v>
      </c>
      <c r="E107" s="120">
        <f t="shared" si="85"/>
        <v>1</v>
      </c>
      <c r="F107" s="107"/>
      <c r="G107" s="107"/>
      <c r="H107" s="3">
        <f t="shared" si="114"/>
        <v>90</v>
      </c>
      <c r="I107" s="124">
        <f t="shared" si="86"/>
        <v>80.730365049126476</v>
      </c>
      <c r="J107" s="119">
        <f t="shared" si="115"/>
        <v>5.000000000000001E-2</v>
      </c>
      <c r="K107" s="43">
        <f t="shared" si="87"/>
        <v>3.8443030975774515</v>
      </c>
      <c r="L107" s="107"/>
      <c r="M107" s="109">
        <f t="shared" si="88"/>
        <v>90</v>
      </c>
      <c r="N107" s="45">
        <f t="shared" si="89"/>
        <v>45.62881390724106</v>
      </c>
      <c r="O107" s="7">
        <f t="shared" si="90"/>
        <v>2.7802737707721237E-2</v>
      </c>
      <c r="P107" s="43">
        <f t="shared" si="91"/>
        <v>1.2342893226834357</v>
      </c>
      <c r="Q107" s="107"/>
      <c r="R107" s="109">
        <f t="shared" si="92"/>
        <v>90</v>
      </c>
      <c r="S107" s="109"/>
      <c r="T107" s="41"/>
      <c r="U107" s="41"/>
      <c r="V107" s="43">
        <f t="shared" si="93"/>
        <v>98.784561590582356</v>
      </c>
      <c r="W107" s="7">
        <f t="shared" si="94"/>
        <v>1.3484667188066255E-3</v>
      </c>
      <c r="X107" s="43"/>
      <c r="Y107" s="7"/>
      <c r="Z107" s="121">
        <f t="shared" si="95"/>
        <v>0.1330283093889284</v>
      </c>
      <c r="AA107" s="121"/>
      <c r="AB107" s="107"/>
      <c r="AC107" s="3">
        <f t="shared" si="116"/>
        <v>90</v>
      </c>
      <c r="AD107" s="125">
        <f t="shared" si="96"/>
        <v>54.591730824329964</v>
      </c>
      <c r="AE107" s="126">
        <f t="shared" si="97"/>
        <v>3.6134771900942997E-2</v>
      </c>
      <c r="AF107" s="127">
        <f>$AD$4*AD106*(1-AD106/$AF$13)</f>
        <v>1.903864047913093</v>
      </c>
      <c r="AG107" s="107"/>
      <c r="AH107" s="3">
        <f t="shared" si="117"/>
        <v>90</v>
      </c>
      <c r="AI107" s="122">
        <f t="shared" si="118"/>
        <v>13.771202715793503</v>
      </c>
      <c r="AJ107" s="123">
        <f t="shared" si="98"/>
        <v>3.5425834422701058E-2</v>
      </c>
      <c r="AK107" s="114">
        <f t="shared" si="119"/>
        <v>0.47116493619570093</v>
      </c>
      <c r="AL107" s="115">
        <f t="shared" si="120"/>
        <v>45.62881390724106</v>
      </c>
      <c r="AM107" s="123">
        <f t="shared" si="144"/>
        <v>2.7802737707721237E-2</v>
      </c>
      <c r="AN107" s="116">
        <f t="shared" si="99"/>
        <v>1.2342893226834357</v>
      </c>
      <c r="AO107" s="122">
        <f t="shared" si="121"/>
        <v>45.62881390724106</v>
      </c>
      <c r="AP107" s="123">
        <f t="shared" si="122"/>
        <v>2.7802737707721237E-2</v>
      </c>
      <c r="AQ107" s="116">
        <f t="shared" si="123"/>
        <v>1.2342893226834357</v>
      </c>
      <c r="AS107" s="3">
        <f t="shared" si="124"/>
        <v>90</v>
      </c>
      <c r="AT107" s="122">
        <f t="shared" si="125"/>
        <v>43.191912860326021</v>
      </c>
      <c r="AU107" s="123">
        <f t="shared" si="100"/>
        <v>2.9012939883329789E-2</v>
      </c>
      <c r="AV107" s="114">
        <f t="shared" si="126"/>
        <v>1.2177926269855623</v>
      </c>
      <c r="AW107" s="115">
        <f t="shared" si="78"/>
        <v>100</v>
      </c>
      <c r="AX107" s="123">
        <f t="shared" si="145"/>
        <v>0</v>
      </c>
      <c r="AY107" s="116">
        <f t="shared" si="101"/>
        <v>0</v>
      </c>
      <c r="AZ107" s="122">
        <f t="shared" si="127"/>
        <v>45.62881390724106</v>
      </c>
      <c r="BA107" s="123">
        <f t="shared" si="128"/>
        <v>2.7802737707721237E-2</v>
      </c>
      <c r="BB107" s="116">
        <f t="shared" si="129"/>
        <v>1.2342893226834357</v>
      </c>
      <c r="BC107" s="107"/>
      <c r="BD107" s="3">
        <f t="shared" si="130"/>
        <v>90</v>
      </c>
      <c r="BE107" s="45">
        <f t="shared" si="131"/>
        <v>42.253996699035646</v>
      </c>
      <c r="BF107" s="7">
        <f t="shared" si="132"/>
        <v>2.4996024120312026E-2</v>
      </c>
      <c r="BG107" s="43">
        <f t="shared" si="133"/>
        <v>1.0304253829424652</v>
      </c>
      <c r="BH107" s="45">
        <f t="shared" si="134"/>
        <v>82.4340327203345</v>
      </c>
      <c r="BI107" s="7">
        <f t="shared" si="135"/>
        <v>-1.2770773925271735E-3</v>
      </c>
      <c r="BJ107" s="43">
        <f t="shared" si="136"/>
        <v>-0.10540925533894598</v>
      </c>
      <c r="BK107" s="117">
        <f t="shared" si="81"/>
        <v>81.026334038989717</v>
      </c>
      <c r="BL107" s="107"/>
      <c r="BM107" s="118">
        <f t="shared" si="137"/>
        <v>90</v>
      </c>
      <c r="BN107" s="45">
        <f t="shared" si="138"/>
        <v>89.886691444075254</v>
      </c>
      <c r="BO107" s="7">
        <f t="shared" si="139"/>
        <v>2.2661801269802774E-7</v>
      </c>
      <c r="BP107" s="45">
        <f t="shared" si="140"/>
        <v>2.0369938773922098E-5</v>
      </c>
      <c r="BQ107" s="107"/>
      <c r="BR107" s="107"/>
      <c r="BS107" s="40">
        <f t="shared" si="102"/>
        <v>90</v>
      </c>
      <c r="BT107" s="124">
        <f t="shared" ca="1" si="103"/>
        <v>67.855364235818172</v>
      </c>
      <c r="BU107" s="7">
        <f t="shared" ca="1" si="141"/>
        <v>0.14867511266477904</v>
      </c>
      <c r="BV107" s="43">
        <f t="shared" ca="1" si="104"/>
        <v>8.7826434223564647</v>
      </c>
      <c r="BW107" s="44">
        <f t="shared" ca="1" si="105"/>
        <v>0.49337556332389571</v>
      </c>
      <c r="BX107" s="107"/>
      <c r="BY107" s="107"/>
      <c r="BZ107" s="40">
        <f t="shared" si="106"/>
        <v>90</v>
      </c>
      <c r="CA107" s="124">
        <f t="shared" ca="1" si="107"/>
        <v>5.1676991346874646</v>
      </c>
      <c r="CB107" s="7">
        <f t="shared" ca="1" si="142"/>
        <v>0.29668778166194787</v>
      </c>
      <c r="CC107" s="43">
        <f t="shared" ca="1" si="108"/>
        <v>1.1823919483545358</v>
      </c>
      <c r="CD107" s="44">
        <f t="shared" ca="1" si="109"/>
        <v>0.49337556332389571</v>
      </c>
      <c r="CE107" s="107"/>
      <c r="CF107" s="107"/>
      <c r="CG107" s="40">
        <f t="shared" si="110"/>
        <v>90</v>
      </c>
      <c r="CH107" s="45">
        <f t="shared" ca="1" si="111"/>
        <v>105.07907720962515</v>
      </c>
      <c r="CI107" s="7">
        <f t="shared" ca="1" si="143"/>
        <v>-1.3820587072549143E-2</v>
      </c>
      <c r="CJ107" s="43">
        <f t="shared" ca="1" si="147"/>
        <v>-1.4726068269542962</v>
      </c>
      <c r="CK107" s="43">
        <f t="shared" ca="1" si="82"/>
        <v>0.34668778166194786</v>
      </c>
      <c r="CL107" s="3">
        <f t="shared" ca="1" si="83"/>
        <v>102.46687781661947</v>
      </c>
      <c r="CM107" s="44">
        <f t="shared" ca="1" si="84"/>
        <v>0.49337556332389571</v>
      </c>
      <c r="CO107" s="40">
        <v>90</v>
      </c>
      <c r="CP107" s="45">
        <v>112.67740357358937</v>
      </c>
      <c r="CQ107" s="7">
        <v>1.5792674085406539E-2</v>
      </c>
      <c r="CR107" s="43">
        <v>1.7518117198765151</v>
      </c>
      <c r="CS107" s="43">
        <v>-0.11788779842079464</v>
      </c>
      <c r="CT107" s="3">
        <v>97.821122015792056</v>
      </c>
      <c r="CU107" s="44">
        <v>-0.43577559684158929</v>
      </c>
      <c r="CV107" s="44"/>
      <c r="CW107" s="40">
        <v>90</v>
      </c>
      <c r="CX107" s="45">
        <v>100.25217887476889</v>
      </c>
      <c r="CY107" s="7">
        <v>-4.1507300595762937E-4</v>
      </c>
      <c r="CZ107" s="43">
        <v>-4.1629252418296146E-2</v>
      </c>
      <c r="DA107" s="43">
        <v>7.1469839581063621E-2</v>
      </c>
      <c r="DB107" s="3">
        <v>99.714698395810643</v>
      </c>
      <c r="DC107" s="44">
        <v>-0.14265080209468192</v>
      </c>
      <c r="DD107" s="44"/>
    </row>
    <row r="108" spans="2:108" ht="15.9" customHeight="1" x14ac:dyDescent="0.65">
      <c r="B108" s="3">
        <v>91</v>
      </c>
      <c r="C108" s="45">
        <f t="shared" si="112"/>
        <v>92</v>
      </c>
      <c r="D108" s="119">
        <f t="shared" si="113"/>
        <v>1.098901098901099E-2</v>
      </c>
      <c r="E108" s="120">
        <f t="shared" si="85"/>
        <v>1</v>
      </c>
      <c r="F108" s="107"/>
      <c r="G108" s="107"/>
      <c r="H108" s="3">
        <f t="shared" si="114"/>
        <v>91</v>
      </c>
      <c r="I108" s="124">
        <f t="shared" si="86"/>
        <v>84.766883301582794</v>
      </c>
      <c r="J108" s="119">
        <f t="shared" si="115"/>
        <v>4.9999999999999926E-2</v>
      </c>
      <c r="K108" s="43">
        <f t="shared" si="87"/>
        <v>4.0365182524563243</v>
      </c>
      <c r="L108" s="107"/>
      <c r="M108" s="109">
        <f t="shared" si="88"/>
        <v>91</v>
      </c>
      <c r="N108" s="45">
        <f t="shared" si="89"/>
        <v>46.869260273312292</v>
      </c>
      <c r="O108" s="7">
        <f t="shared" si="90"/>
        <v>2.7185593046379405E-2</v>
      </c>
      <c r="P108" s="43">
        <f t="shared" si="91"/>
        <v>1.2404463660712355</v>
      </c>
      <c r="Q108" s="107"/>
      <c r="R108" s="109">
        <f t="shared" si="92"/>
        <v>91</v>
      </c>
      <c r="S108" s="109"/>
      <c r="T108" s="41"/>
      <c r="U108" s="41"/>
      <c r="V108" s="43">
        <f t="shared" si="93"/>
        <v>98.904628140997033</v>
      </c>
      <c r="W108" s="7">
        <f t="shared" si="94"/>
        <v>1.2154384094176464E-3</v>
      </c>
      <c r="X108" s="43"/>
      <c r="Y108" s="7"/>
      <c r="Z108" s="121">
        <f t="shared" si="95"/>
        <v>0.12006655041467694</v>
      </c>
      <c r="AA108" s="121"/>
      <c r="AB108" s="107"/>
      <c r="AC108" s="3">
        <f t="shared" si="116"/>
        <v>91</v>
      </c>
      <c r="AD108" s="128">
        <f t="shared" si="96"/>
        <v>56.537039188073805</v>
      </c>
      <c r="AE108" s="123">
        <f t="shared" si="97"/>
        <v>3.5633755046228961E-2</v>
      </c>
      <c r="AF108" s="116">
        <f t="shared" ref="AF108:AF111" si="149">$AD$4*AD107*(1-AD107/$AF$13)</f>
        <v>1.9453083637438409</v>
      </c>
      <c r="AG108" s="107"/>
      <c r="AH108" s="3">
        <f t="shared" si="117"/>
        <v>91</v>
      </c>
      <c r="AI108" s="122">
        <f t="shared" si="118"/>
        <v>14.2574489862335</v>
      </c>
      <c r="AJ108" s="123">
        <f t="shared" si="98"/>
        <v>3.5308918216877712E-2</v>
      </c>
      <c r="AK108" s="114">
        <f t="shared" si="119"/>
        <v>0.48624627043999713</v>
      </c>
      <c r="AL108" s="115">
        <f t="shared" si="120"/>
        <v>46.869260273312292</v>
      </c>
      <c r="AM108" s="123">
        <f t="shared" si="144"/>
        <v>2.7185593046379405E-2</v>
      </c>
      <c r="AN108" s="116">
        <f t="shared" si="99"/>
        <v>1.2404463660712355</v>
      </c>
      <c r="AO108" s="122">
        <f t="shared" si="121"/>
        <v>46.869260273312292</v>
      </c>
      <c r="AP108" s="123">
        <f t="shared" si="122"/>
        <v>2.7185593046379405E-2</v>
      </c>
      <c r="AQ108" s="116">
        <f t="shared" si="123"/>
        <v>1.2404463660712355</v>
      </c>
      <c r="AS108" s="3">
        <f t="shared" si="124"/>
        <v>91</v>
      </c>
      <c r="AT108" s="122">
        <f t="shared" si="125"/>
        <v>44.418737835075326</v>
      </c>
      <c r="AU108" s="123">
        <f t="shared" si="100"/>
        <v>2.840404356983706E-2</v>
      </c>
      <c r="AV108" s="114">
        <f t="shared" si="126"/>
        <v>1.226824974749303</v>
      </c>
      <c r="AW108" s="115">
        <f t="shared" si="78"/>
        <v>100</v>
      </c>
      <c r="AX108" s="123">
        <f t="shared" si="145"/>
        <v>0</v>
      </c>
      <c r="AY108" s="116">
        <f t="shared" si="101"/>
        <v>0</v>
      </c>
      <c r="AZ108" s="122">
        <f t="shared" si="127"/>
        <v>46.869260273312292</v>
      </c>
      <c r="BA108" s="123">
        <f t="shared" si="128"/>
        <v>2.7185593046379405E-2</v>
      </c>
      <c r="BB108" s="116">
        <f t="shared" si="129"/>
        <v>1.2404463660712355</v>
      </c>
      <c r="BC108" s="107"/>
      <c r="BD108" s="3">
        <f t="shared" si="130"/>
        <v>91</v>
      </c>
      <c r="BE108" s="45">
        <f t="shared" si="131"/>
        <v>43.28239099891276</v>
      </c>
      <c r="BF108" s="7">
        <f t="shared" si="132"/>
        <v>2.4338391163375668E-2</v>
      </c>
      <c r="BG108" s="43">
        <f t="shared" si="133"/>
        <v>1.0283942998771141</v>
      </c>
      <c r="BH108" s="45">
        <f t="shared" si="134"/>
        <v>82.329204236662306</v>
      </c>
      <c r="BI108" s="7">
        <f t="shared" si="135"/>
        <v>-1.2716651146721669E-3</v>
      </c>
      <c r="BJ108" s="43">
        <f t="shared" si="136"/>
        <v>-0.10482848367219183</v>
      </c>
      <c r="BK108" s="117">
        <f t="shared" si="81"/>
        <v>80.921215971661084</v>
      </c>
      <c r="BL108" s="107"/>
      <c r="BM108" s="118">
        <f t="shared" si="137"/>
        <v>91</v>
      </c>
      <c r="BN108" s="45">
        <f t="shared" si="138"/>
        <v>89.886708629479813</v>
      </c>
      <c r="BO108" s="7">
        <f t="shared" si="139"/>
        <v>1.9118964423854429E-7</v>
      </c>
      <c r="BP108" s="45">
        <f t="shared" si="140"/>
        <v>1.7185404554301899E-5</v>
      </c>
      <c r="BQ108" s="107"/>
      <c r="BR108" s="107"/>
      <c r="BS108" s="40">
        <f t="shared" si="102"/>
        <v>91</v>
      </c>
      <c r="BT108" s="124">
        <f t="shared" ca="1" si="103"/>
        <v>75.164033384682909</v>
      </c>
      <c r="BU108" s="7">
        <f t="shared" ca="1" si="141"/>
        <v>0.10770952644900518</v>
      </c>
      <c r="BV108" s="43">
        <f t="shared" ca="1" si="104"/>
        <v>7.3086691488647419</v>
      </c>
      <c r="BW108" s="44">
        <f t="shared" ca="1" si="105"/>
        <v>0.28854763224502622</v>
      </c>
      <c r="BX108" s="107"/>
      <c r="BY108" s="107"/>
      <c r="BZ108" s="40">
        <f t="shared" si="106"/>
        <v>91</v>
      </c>
      <c r="CA108" s="124">
        <f t="shared" ca="1" si="107"/>
        <v>6.171647766156207</v>
      </c>
      <c r="CB108" s="7">
        <f t="shared" ca="1" si="142"/>
        <v>0.19427381612251307</v>
      </c>
      <c r="CC108" s="43">
        <f t="shared" ca="1" si="108"/>
        <v>1.0039486314687425</v>
      </c>
      <c r="CD108" s="44">
        <f t="shared" ca="1" si="109"/>
        <v>0.28854763224502622</v>
      </c>
      <c r="CE108" s="107"/>
      <c r="CF108" s="107"/>
      <c r="CG108" s="40">
        <f t="shared" si="110"/>
        <v>91</v>
      </c>
      <c r="CH108" s="45">
        <f t="shared" ca="1" si="111"/>
        <v>104.15897394060582</v>
      </c>
      <c r="CI108" s="7">
        <f t="shared" ca="1" si="143"/>
        <v>-8.7562937689659795E-3</v>
      </c>
      <c r="CJ108" s="43">
        <f t="shared" ca="1" si="147"/>
        <v>-0.92010326901933059</v>
      </c>
      <c r="CK108" s="43">
        <f t="shared" ca="1" si="82"/>
        <v>0.24427381612251312</v>
      </c>
      <c r="CL108" s="3">
        <f t="shared" ca="1" si="83"/>
        <v>101.44273816122514</v>
      </c>
      <c r="CM108" s="44">
        <f t="shared" ca="1" si="84"/>
        <v>0.28854763224502622</v>
      </c>
      <c r="CO108" s="40">
        <v>91</v>
      </c>
      <c r="CP108" s="45">
        <v>111.47178466759509</v>
      </c>
      <c r="CQ108" s="7">
        <v>-1.0699739856952757E-2</v>
      </c>
      <c r="CR108" s="43">
        <v>-1.2056189059942877</v>
      </c>
      <c r="CS108" s="43">
        <v>8.3152871949390431E-2</v>
      </c>
      <c r="CT108" s="3">
        <v>99.831528719493903</v>
      </c>
      <c r="CU108" s="44">
        <v>-3.3694256101219157E-2</v>
      </c>
      <c r="CV108" s="44"/>
      <c r="CW108" s="40">
        <v>91</v>
      </c>
      <c r="CX108" s="45">
        <v>100.23112324272562</v>
      </c>
      <c r="CY108" s="7">
        <v>-2.1002667752062943E-4</v>
      </c>
      <c r="CZ108" s="43">
        <v>-2.105563204326474E-2</v>
      </c>
      <c r="DA108" s="43">
        <v>0.10525293282026699</v>
      </c>
      <c r="DB108" s="3">
        <v>100.05252932820267</v>
      </c>
      <c r="DC108" s="44">
        <v>2.6264664101334888E-2</v>
      </c>
      <c r="DD108" s="44"/>
    </row>
    <row r="109" spans="2:108" ht="15.9" customHeight="1" x14ac:dyDescent="0.65">
      <c r="B109" s="3">
        <v>92</v>
      </c>
      <c r="C109" s="45">
        <f t="shared" si="112"/>
        <v>93</v>
      </c>
      <c r="D109" s="119">
        <f t="shared" si="113"/>
        <v>1.0869565217391304E-2</v>
      </c>
      <c r="E109" s="120">
        <f t="shared" si="85"/>
        <v>1</v>
      </c>
      <c r="F109" s="107"/>
      <c r="G109" s="107"/>
      <c r="H109" s="3">
        <f t="shared" si="114"/>
        <v>92</v>
      </c>
      <c r="I109" s="124">
        <f t="shared" si="86"/>
        <v>89.005227466661935</v>
      </c>
      <c r="J109" s="119">
        <f t="shared" si="115"/>
        <v>5.0000000000000017E-2</v>
      </c>
      <c r="K109" s="43">
        <f t="shared" si="87"/>
        <v>4.2383441650791402</v>
      </c>
      <c r="L109" s="107"/>
      <c r="M109" s="109">
        <f t="shared" si="88"/>
        <v>92</v>
      </c>
      <c r="N109" s="45">
        <f t="shared" si="89"/>
        <v>48.114359507694161</v>
      </c>
      <c r="O109" s="7">
        <f t="shared" si="90"/>
        <v>2.6565369863343825E-2</v>
      </c>
      <c r="P109" s="43">
        <f t="shared" si="91"/>
        <v>1.2450992343818699</v>
      </c>
      <c r="Q109" s="107"/>
      <c r="R109" s="109">
        <f t="shared" si="92"/>
        <v>92</v>
      </c>
      <c r="S109" s="109"/>
      <c r="T109" s="41"/>
      <c r="U109" s="41"/>
      <c r="V109" s="43">
        <f t="shared" si="93"/>
        <v>99.012965487387831</v>
      </c>
      <c r="W109" s="7">
        <f t="shared" si="94"/>
        <v>1.0953718590029308E-3</v>
      </c>
      <c r="X109" s="43"/>
      <c r="Y109" s="7"/>
      <c r="Z109" s="121">
        <f t="shared" si="95"/>
        <v>0.10833734639080132</v>
      </c>
      <c r="AA109" s="121"/>
      <c r="AB109" s="107"/>
      <c r="AC109" s="3">
        <f t="shared" si="116"/>
        <v>92</v>
      </c>
      <c r="AD109" s="128">
        <f t="shared" si="96"/>
        <v>58.522723568489653</v>
      </c>
      <c r="AE109" s="123">
        <f t="shared" si="97"/>
        <v>3.5121831792612107E-2</v>
      </c>
      <c r="AF109" s="116">
        <f t="shared" si="149"/>
        <v>1.9856843804158499</v>
      </c>
      <c r="AG109" s="107"/>
      <c r="AH109" s="3">
        <f t="shared" si="117"/>
        <v>92</v>
      </c>
      <c r="AI109" s="122">
        <f t="shared" si="118"/>
        <v>14.759080078832795</v>
      </c>
      <c r="AJ109" s="123">
        <f t="shared" si="98"/>
        <v>3.5183790107448584E-2</v>
      </c>
      <c r="AK109" s="114">
        <f t="shared" si="119"/>
        <v>0.50163109259929461</v>
      </c>
      <c r="AL109" s="115">
        <f t="shared" si="120"/>
        <v>48.114359507694161</v>
      </c>
      <c r="AM109" s="123">
        <f t="shared" si="144"/>
        <v>2.6565369863343825E-2</v>
      </c>
      <c r="AN109" s="116">
        <f t="shared" si="99"/>
        <v>1.2450992343818699</v>
      </c>
      <c r="AO109" s="122">
        <f t="shared" si="121"/>
        <v>48.114359507694161</v>
      </c>
      <c r="AP109" s="123">
        <f t="shared" si="122"/>
        <v>2.6565369863343825E-2</v>
      </c>
      <c r="AQ109" s="116">
        <f t="shared" si="123"/>
        <v>1.2450992343818699</v>
      </c>
      <c r="AS109" s="3">
        <f t="shared" si="124"/>
        <v>92</v>
      </c>
      <c r="AT109" s="122">
        <f t="shared" si="125"/>
        <v>45.65316259139852</v>
      </c>
      <c r="AU109" s="123">
        <f t="shared" si="100"/>
        <v>2.7790631082462405E-2</v>
      </c>
      <c r="AV109" s="114">
        <f t="shared" si="126"/>
        <v>1.2344247563231903</v>
      </c>
      <c r="AW109" s="115">
        <f t="shared" si="78"/>
        <v>100</v>
      </c>
      <c r="AX109" s="123">
        <f t="shared" si="145"/>
        <v>0</v>
      </c>
      <c r="AY109" s="116">
        <f t="shared" si="101"/>
        <v>0</v>
      </c>
      <c r="AZ109" s="122">
        <f t="shared" si="127"/>
        <v>48.114359507694161</v>
      </c>
      <c r="BA109" s="123">
        <f t="shared" si="128"/>
        <v>2.6565369863343825E-2</v>
      </c>
      <c r="BB109" s="116">
        <f t="shared" si="129"/>
        <v>1.2450992343818699</v>
      </c>
      <c r="BC109" s="107"/>
      <c r="BD109" s="3">
        <f t="shared" si="130"/>
        <v>92</v>
      </c>
      <c r="BE109" s="45">
        <f t="shared" si="131"/>
        <v>44.307339629169263</v>
      </c>
      <c r="BF109" s="7">
        <f t="shared" si="132"/>
        <v>2.3680499311654238E-2</v>
      </c>
      <c r="BG109" s="43">
        <f t="shared" si="133"/>
        <v>1.0249486302565041</v>
      </c>
      <c r="BH109" s="45">
        <f t="shared" si="134"/>
        <v>82.224947029633768</v>
      </c>
      <c r="BI109" s="7">
        <f t="shared" si="135"/>
        <v>-1.2663453751944763E-3</v>
      </c>
      <c r="BJ109" s="43">
        <f t="shared" si="136"/>
        <v>-0.10425720702853739</v>
      </c>
      <c r="BK109" s="117">
        <f t="shared" si="81"/>
        <v>80.816673906749116</v>
      </c>
      <c r="BL109" s="107"/>
      <c r="BM109" s="118">
        <f t="shared" si="137"/>
        <v>92</v>
      </c>
      <c r="BN109" s="45">
        <f t="shared" si="138"/>
        <v>89.886723128203769</v>
      </c>
      <c r="BO109" s="7">
        <f t="shared" si="139"/>
        <v>1.6129997613217972E-7</v>
      </c>
      <c r="BP109" s="45">
        <f t="shared" si="140"/>
        <v>1.4498723953445114E-5</v>
      </c>
      <c r="BQ109" s="107"/>
      <c r="BR109" s="107"/>
      <c r="BS109" s="40">
        <f t="shared" si="102"/>
        <v>92</v>
      </c>
      <c r="BT109" s="124">
        <f t="shared" ca="1" si="103"/>
        <v>88.735504194231652</v>
      </c>
      <c r="BU109" s="7">
        <f t="shared" ca="1" si="141"/>
        <v>0.18055804350055496</v>
      </c>
      <c r="BV109" s="43">
        <f t="shared" ca="1" si="104"/>
        <v>13.571470809548737</v>
      </c>
      <c r="BW109" s="44">
        <f t="shared" ca="1" si="105"/>
        <v>0.65279021750277444</v>
      </c>
      <c r="BX109" s="107"/>
      <c r="BY109" s="107"/>
      <c r="BZ109" s="40">
        <f t="shared" si="106"/>
        <v>92</v>
      </c>
      <c r="CA109" s="124">
        <f t="shared" ca="1" si="107"/>
        <v>8.4946257982738285</v>
      </c>
      <c r="CB109" s="7">
        <f t="shared" ca="1" si="142"/>
        <v>0.37639510875138721</v>
      </c>
      <c r="CC109" s="43">
        <f t="shared" ca="1" si="108"/>
        <v>2.3229780321176214</v>
      </c>
      <c r="CD109" s="44">
        <f t="shared" ca="1" si="109"/>
        <v>0.65279021750277444</v>
      </c>
      <c r="CE109" s="107"/>
      <c r="CF109" s="107"/>
      <c r="CG109" s="40">
        <f t="shared" si="110"/>
        <v>92</v>
      </c>
      <c r="CH109" s="45">
        <f t="shared" ca="1" si="111"/>
        <v>103.77403283108423</v>
      </c>
      <c r="CI109" s="7">
        <f t="shared" ca="1" si="143"/>
        <v>-3.6957075800410138E-3</v>
      </c>
      <c r="CJ109" s="43">
        <f t="shared" ca="1" si="147"/>
        <v>-0.38494110952159721</v>
      </c>
      <c r="CK109" s="43">
        <f t="shared" ca="1" si="82"/>
        <v>0.4263951087513872</v>
      </c>
      <c r="CL109" s="3">
        <f t="shared" ca="1" si="83"/>
        <v>103.26395108751387</v>
      </c>
      <c r="CM109" s="44">
        <f t="shared" ca="1" si="84"/>
        <v>0.65279021750277444</v>
      </c>
      <c r="CO109" s="40">
        <v>92</v>
      </c>
      <c r="CP109" s="45">
        <v>113.75088236755592</v>
      </c>
      <c r="CQ109" s="7">
        <v>2.044551190022675E-2</v>
      </c>
      <c r="CR109" s="43">
        <v>2.2790976999608312</v>
      </c>
      <c r="CS109" s="43">
        <v>-0.14344485729840692</v>
      </c>
      <c r="CT109" s="3">
        <v>97.565551427015933</v>
      </c>
      <c r="CU109" s="44">
        <v>-0.48688971459681385</v>
      </c>
      <c r="CV109" s="44"/>
      <c r="CW109" s="40">
        <v>92</v>
      </c>
      <c r="CX109" s="45">
        <v>100.22289910191729</v>
      </c>
      <c r="CY109" s="7">
        <v>-8.2051767377757398E-5</v>
      </c>
      <c r="CZ109" s="43">
        <v>-8.2241408083261486E-3</v>
      </c>
      <c r="DA109" s="43">
        <v>0.1160293499141218</v>
      </c>
      <c r="DB109" s="3">
        <v>100.16029349914122</v>
      </c>
      <c r="DC109" s="44">
        <v>8.0146749570608938E-2</v>
      </c>
      <c r="DD109" s="44"/>
    </row>
    <row r="110" spans="2:108" ht="15.9" customHeight="1" x14ac:dyDescent="0.65">
      <c r="B110" s="3">
        <v>93</v>
      </c>
      <c r="C110" s="45">
        <f t="shared" si="112"/>
        <v>94</v>
      </c>
      <c r="D110" s="119">
        <f t="shared" si="113"/>
        <v>1.0752688172043012E-2</v>
      </c>
      <c r="E110" s="120">
        <f t="shared" si="85"/>
        <v>1</v>
      </c>
      <c r="F110" s="107"/>
      <c r="G110" s="107"/>
      <c r="H110" s="3">
        <f t="shared" si="114"/>
        <v>93</v>
      </c>
      <c r="I110" s="124">
        <f t="shared" si="86"/>
        <v>93.455488839995027</v>
      </c>
      <c r="J110" s="119">
        <f t="shared" si="115"/>
        <v>4.9999999999999947E-2</v>
      </c>
      <c r="K110" s="43">
        <f t="shared" si="87"/>
        <v>4.4502613733330971</v>
      </c>
      <c r="L110" s="107"/>
      <c r="M110" s="109">
        <f t="shared" si="88"/>
        <v>93</v>
      </c>
      <c r="N110" s="45">
        <f t="shared" si="89"/>
        <v>49.362581687661049</v>
      </c>
      <c r="O110" s="7">
        <f t="shared" si="90"/>
        <v>2.5942820246152909E-2</v>
      </c>
      <c r="P110" s="43">
        <f t="shared" si="91"/>
        <v>1.2482221799668884</v>
      </c>
      <c r="Q110" s="107"/>
      <c r="R110" s="109">
        <f t="shared" si="92"/>
        <v>93</v>
      </c>
      <c r="S110" s="109"/>
      <c r="T110" s="41"/>
      <c r="U110" s="41"/>
      <c r="V110" s="43">
        <f t="shared" si="93"/>
        <v>99.110694701519961</v>
      </c>
      <c r="W110" s="7">
        <f t="shared" si="94"/>
        <v>9.8703451261217528E-4</v>
      </c>
      <c r="X110" s="43"/>
      <c r="Y110" s="7"/>
      <c r="Z110" s="121">
        <f t="shared" si="95"/>
        <v>9.7729214132129733E-2</v>
      </c>
      <c r="AA110" s="121"/>
      <c r="AB110" s="107"/>
      <c r="AC110" s="3">
        <f t="shared" si="116"/>
        <v>93</v>
      </c>
      <c r="AD110" s="128">
        <f t="shared" si="96"/>
        <v>60.547567859052592</v>
      </c>
      <c r="AE110" s="123">
        <f t="shared" si="97"/>
        <v>3.4599283271450038E-2</v>
      </c>
      <c r="AF110" s="116">
        <f t="shared" si="149"/>
        <v>2.024844290562942</v>
      </c>
      <c r="AG110" s="107"/>
      <c r="AH110" s="3">
        <f t="shared" si="117"/>
        <v>93</v>
      </c>
      <c r="AI110" s="122">
        <f t="shared" si="118"/>
        <v>15.27639079657872</v>
      </c>
      <c r="AJ110" s="123">
        <f t="shared" si="98"/>
        <v>3.5050336130897662E-2</v>
      </c>
      <c r="AK110" s="114">
        <f t="shared" si="119"/>
        <v>0.51731071774592485</v>
      </c>
      <c r="AL110" s="115">
        <f t="shared" si="120"/>
        <v>49.362581687661049</v>
      </c>
      <c r="AM110" s="123">
        <f t="shared" si="144"/>
        <v>2.5942820246152909E-2</v>
      </c>
      <c r="AN110" s="116">
        <f t="shared" si="99"/>
        <v>1.2482221799668884</v>
      </c>
      <c r="AO110" s="122">
        <f t="shared" si="121"/>
        <v>49.362581687661049</v>
      </c>
      <c r="AP110" s="123">
        <f t="shared" si="122"/>
        <v>2.5942820246152909E-2</v>
      </c>
      <c r="AQ110" s="116">
        <f t="shared" si="123"/>
        <v>1.2482221799668884</v>
      </c>
      <c r="AS110" s="3">
        <f t="shared" si="124"/>
        <v>93</v>
      </c>
      <c r="AT110" s="122">
        <f t="shared" si="125"/>
        <v>46.89371509367011</v>
      </c>
      <c r="AU110" s="123">
        <f t="shared" si="100"/>
        <v>2.7173418704300723E-2</v>
      </c>
      <c r="AV110" s="114">
        <f t="shared" si="126"/>
        <v>1.2405525022715913</v>
      </c>
      <c r="AW110" s="115">
        <f t="shared" si="78"/>
        <v>100</v>
      </c>
      <c r="AX110" s="123">
        <f t="shared" si="145"/>
        <v>0</v>
      </c>
      <c r="AY110" s="116">
        <f t="shared" si="101"/>
        <v>0</v>
      </c>
      <c r="AZ110" s="122">
        <f t="shared" si="127"/>
        <v>49.362581687661049</v>
      </c>
      <c r="BA110" s="123">
        <f t="shared" si="128"/>
        <v>2.5942820246152909E-2</v>
      </c>
      <c r="BB110" s="116">
        <f t="shared" si="129"/>
        <v>1.2482221799668884</v>
      </c>
      <c r="BC110" s="107"/>
      <c r="BD110" s="3">
        <f t="shared" si="130"/>
        <v>93</v>
      </c>
      <c r="BE110" s="45">
        <f t="shared" si="131"/>
        <v>45.327437237264142</v>
      </c>
      <c r="BF110" s="7">
        <f t="shared" si="132"/>
        <v>2.3023219553071718E-2</v>
      </c>
      <c r="BG110" s="43">
        <f t="shared" si="133"/>
        <v>1.0200976080948758</v>
      </c>
      <c r="BH110" s="45">
        <f t="shared" si="134"/>
        <v>82.121251860160726</v>
      </c>
      <c r="BI110" s="7">
        <f t="shared" si="135"/>
        <v>-1.2611156737586016E-3</v>
      </c>
      <c r="BJ110" s="43">
        <f t="shared" si="136"/>
        <v>-0.10369516947304253</v>
      </c>
      <c r="BK110" s="117">
        <f t="shared" si="81"/>
        <v>80.71269847801409</v>
      </c>
      <c r="BL110" s="107"/>
      <c r="BM110" s="118">
        <f t="shared" si="137"/>
        <v>93</v>
      </c>
      <c r="BN110" s="45">
        <f t="shared" si="138"/>
        <v>89.886735360269029</v>
      </c>
      <c r="BO110" s="7">
        <f t="shared" si="139"/>
        <v>1.3608311476554793E-7</v>
      </c>
      <c r="BP110" s="45">
        <f t="shared" si="140"/>
        <v>1.2232065258096382E-5</v>
      </c>
      <c r="BQ110" s="107"/>
      <c r="BR110" s="107"/>
      <c r="BS110" s="40">
        <f t="shared" si="102"/>
        <v>93</v>
      </c>
      <c r="BT110" s="124">
        <f t="shared" ca="1" si="103"/>
        <v>92.664926817999699</v>
      </c>
      <c r="BU110" s="7">
        <f t="shared" ca="1" si="141"/>
        <v>4.4282417274228818E-2</v>
      </c>
      <c r="BV110" s="43">
        <f t="shared" ca="1" si="104"/>
        <v>3.9294226237680441</v>
      </c>
      <c r="BW110" s="44">
        <f t="shared" ca="1" si="105"/>
        <v>-2.8587913628856123E-2</v>
      </c>
      <c r="BX110" s="107"/>
      <c r="BY110" s="107"/>
      <c r="BZ110" s="40">
        <f t="shared" si="106"/>
        <v>93</v>
      </c>
      <c r="CA110" s="124">
        <f t="shared" ca="1" si="107"/>
        <v>8.7979352738722678</v>
      </c>
      <c r="CB110" s="7">
        <f t="shared" ca="1" si="142"/>
        <v>3.5706043185572002E-2</v>
      </c>
      <c r="CC110" s="43">
        <f t="shared" ca="1" si="108"/>
        <v>0.30330947559843885</v>
      </c>
      <c r="CD110" s="44">
        <f t="shared" ca="1" si="109"/>
        <v>-2.8587913628856123E-2</v>
      </c>
      <c r="CE110" s="107"/>
      <c r="CF110" s="107"/>
      <c r="CG110" s="40">
        <f t="shared" si="110"/>
        <v>93</v>
      </c>
      <c r="CH110" s="45">
        <f t="shared" ca="1" si="111"/>
        <v>103.42515620484016</v>
      </c>
      <c r="CI110" s="7">
        <f t="shared" ca="1" si="143"/>
        <v>-3.3618875235574518E-3</v>
      </c>
      <c r="CJ110" s="43">
        <f t="shared" ca="1" si="147"/>
        <v>-0.34887662624405646</v>
      </c>
      <c r="CK110" s="43">
        <f t="shared" ca="1" si="82"/>
        <v>8.5706043185571942E-2</v>
      </c>
      <c r="CL110" s="3">
        <f t="shared" ca="1" si="83"/>
        <v>99.857060431855714</v>
      </c>
      <c r="CM110" s="44">
        <f t="shared" ca="1" si="84"/>
        <v>-2.8587913628856123E-2</v>
      </c>
      <c r="CO110" s="40">
        <v>93</v>
      </c>
      <c r="CP110" s="45">
        <v>117.01404120640164</v>
      </c>
      <c r="CQ110" s="7">
        <v>2.8686888144759094E-2</v>
      </c>
      <c r="CR110" s="43">
        <v>3.263158838845726</v>
      </c>
      <c r="CS110" s="43">
        <v>-0.16970621964711155</v>
      </c>
      <c r="CT110" s="3">
        <v>97.302937803528891</v>
      </c>
      <c r="CU110" s="44">
        <v>-0.53941243929422311</v>
      </c>
      <c r="CV110" s="44"/>
      <c r="CW110" s="40">
        <v>93</v>
      </c>
      <c r="CX110" s="45">
        <v>100.20869249188611</v>
      </c>
      <c r="CY110" s="7">
        <v>-1.4175014052161925E-4</v>
      </c>
      <c r="CZ110" s="43">
        <v>-1.4206610031180868E-2</v>
      </c>
      <c r="DA110" s="43">
        <v>1.2838026499119817E-2</v>
      </c>
      <c r="DB110" s="3">
        <v>99.128380264991193</v>
      </c>
      <c r="DC110" s="44">
        <v>-0.43580986750440093</v>
      </c>
      <c r="DD110" s="44"/>
    </row>
    <row r="111" spans="2:108" ht="15.9" customHeight="1" x14ac:dyDescent="0.65">
      <c r="B111" s="3">
        <v>94</v>
      </c>
      <c r="C111" s="45">
        <f t="shared" si="112"/>
        <v>95</v>
      </c>
      <c r="D111" s="119">
        <f t="shared" si="113"/>
        <v>1.0638297872340425E-2</v>
      </c>
      <c r="E111" s="120">
        <f t="shared" si="85"/>
        <v>1</v>
      </c>
      <c r="F111" s="107"/>
      <c r="G111" s="107"/>
      <c r="H111" s="3">
        <f t="shared" si="114"/>
        <v>94</v>
      </c>
      <c r="I111" s="124">
        <f t="shared" si="86"/>
        <v>98.128263281994776</v>
      </c>
      <c r="J111" s="119">
        <f t="shared" si="115"/>
        <v>4.9999999999999975E-2</v>
      </c>
      <c r="K111" s="43">
        <f t="shared" si="87"/>
        <v>4.6727744419997519</v>
      </c>
      <c r="L111" s="107"/>
      <c r="M111" s="109">
        <f t="shared" si="88"/>
        <v>94</v>
      </c>
      <c r="N111" s="45">
        <f t="shared" si="89"/>
        <v>50.612378536608595</v>
      </c>
      <c r="O111" s="7">
        <f t="shared" si="90"/>
        <v>2.5318709156169461E-2</v>
      </c>
      <c r="P111" s="43">
        <f t="shared" si="91"/>
        <v>1.2497968489475475</v>
      </c>
      <c r="Q111" s="107"/>
      <c r="R111" s="109">
        <f t="shared" si="92"/>
        <v>94</v>
      </c>
      <c r="S111" s="109"/>
      <c r="T111" s="41"/>
      <c r="U111" s="41"/>
      <c r="V111" s="43">
        <f t="shared" si="93"/>
        <v>99.198834367454054</v>
      </c>
      <c r="W111" s="7">
        <f t="shared" si="94"/>
        <v>8.8930529847998233E-4</v>
      </c>
      <c r="X111" s="43"/>
      <c r="Y111" s="7"/>
      <c r="Z111" s="121">
        <f t="shared" si="95"/>
        <v>8.8139665934098985E-2</v>
      </c>
      <c r="AA111" s="121"/>
      <c r="AB111" s="107"/>
      <c r="AC111" s="3">
        <f t="shared" si="116"/>
        <v>94</v>
      </c>
      <c r="AD111" s="129">
        <f t="shared" si="96"/>
        <v>62.610207311571912</v>
      </c>
      <c r="AE111" s="130">
        <f t="shared" si="97"/>
        <v>3.4066429510775653E-2</v>
      </c>
      <c r="AF111" s="131">
        <f t="shared" si="149"/>
        <v>2.0626394525193192</v>
      </c>
      <c r="AG111" s="107"/>
      <c r="AH111" s="3">
        <f t="shared" si="117"/>
        <v>94</v>
      </c>
      <c r="AI111" s="122">
        <f t="shared" si="118"/>
        <v>15.809665830777481</v>
      </c>
      <c r="AJ111" s="123">
        <f t="shared" si="98"/>
        <v>3.4908444101743749E-2</v>
      </c>
      <c r="AK111" s="114">
        <f t="shared" si="119"/>
        <v>0.5332750341987601</v>
      </c>
      <c r="AL111" s="115">
        <f t="shared" si="120"/>
        <v>50.612378536608595</v>
      </c>
      <c r="AM111" s="123">
        <f t="shared" si="144"/>
        <v>2.5318709156169461E-2</v>
      </c>
      <c r="AN111" s="116">
        <f t="shared" si="99"/>
        <v>1.2497968489475475</v>
      </c>
      <c r="AO111" s="122">
        <f t="shared" si="121"/>
        <v>50.612378536608595</v>
      </c>
      <c r="AP111" s="123">
        <f t="shared" si="122"/>
        <v>2.5318709156169461E-2</v>
      </c>
      <c r="AQ111" s="116">
        <f t="shared" si="123"/>
        <v>1.2497968489475475</v>
      </c>
      <c r="AS111" s="3">
        <f t="shared" si="124"/>
        <v>94</v>
      </c>
      <c r="AT111" s="122">
        <f t="shared" si="125"/>
        <v>48.138890590710467</v>
      </c>
      <c r="AU111" s="123">
        <f t="shared" si="100"/>
        <v>2.6553142453165018E-2</v>
      </c>
      <c r="AV111" s="114">
        <f t="shared" si="126"/>
        <v>1.2451754970403537</v>
      </c>
      <c r="AW111" s="115">
        <f t="shared" si="78"/>
        <v>100</v>
      </c>
      <c r="AX111" s="123">
        <f t="shared" si="145"/>
        <v>0</v>
      </c>
      <c r="AY111" s="116">
        <f t="shared" si="101"/>
        <v>0</v>
      </c>
      <c r="AZ111" s="122">
        <f t="shared" si="127"/>
        <v>50.612378536608595</v>
      </c>
      <c r="BA111" s="123">
        <f t="shared" si="128"/>
        <v>2.5318709156169461E-2</v>
      </c>
      <c r="BB111" s="116">
        <f t="shared" si="129"/>
        <v>1.2497968489475475</v>
      </c>
      <c r="BC111" s="107"/>
      <c r="BD111" s="3">
        <f t="shared" si="130"/>
        <v>94</v>
      </c>
      <c r="BE111" s="45">
        <f t="shared" si="131"/>
        <v>46.341295128052522</v>
      </c>
      <c r="BF111" s="7">
        <f t="shared" si="132"/>
        <v>2.2367421424718821E-2</v>
      </c>
      <c r="BG111" s="43">
        <f t="shared" si="133"/>
        <v>1.0138578907883764</v>
      </c>
      <c r="BH111" s="45">
        <f t="shared" si="134"/>
        <v>82.01810973553485</v>
      </c>
      <c r="BI111" s="7">
        <f t="shared" si="135"/>
        <v>-1.255973603538221E-3</v>
      </c>
      <c r="BJ111" s="43">
        <f t="shared" si="136"/>
        <v>-0.10314212462587934</v>
      </c>
      <c r="BK111" s="117">
        <f t="shared" si="81"/>
        <v>80.609280570334676</v>
      </c>
      <c r="BL111" s="107"/>
      <c r="BM111" s="118">
        <f t="shared" si="137"/>
        <v>94</v>
      </c>
      <c r="BN111" s="45">
        <f t="shared" si="138"/>
        <v>89.886745680033528</v>
      </c>
      <c r="BO111" s="7">
        <f t="shared" si="139"/>
        <v>1.148085360713463E-7</v>
      </c>
      <c r="BP111" s="45">
        <f t="shared" si="140"/>
        <v>1.0319764496912387E-5</v>
      </c>
      <c r="BQ111" s="107"/>
      <c r="BR111" s="107"/>
      <c r="BS111" s="40">
        <f t="shared" si="102"/>
        <v>94</v>
      </c>
      <c r="BT111" s="124">
        <f t="shared" ca="1" si="103"/>
        <v>95.886730615669222</v>
      </c>
      <c r="BU111" s="7">
        <f t="shared" ca="1" si="141"/>
        <v>3.4768319668534005E-2</v>
      </c>
      <c r="BV111" s="43">
        <f t="shared" ca="1" si="104"/>
        <v>3.2218037976695246</v>
      </c>
      <c r="BW111" s="44">
        <f t="shared" ca="1" si="105"/>
        <v>-7.6158401657329913E-2</v>
      </c>
      <c r="BX111" s="107"/>
      <c r="BY111" s="107"/>
      <c r="BZ111" s="40">
        <f t="shared" si="106"/>
        <v>94</v>
      </c>
      <c r="CA111" s="124">
        <f t="shared" ca="1" si="107"/>
        <v>8.9028136933945046</v>
      </c>
      <c r="CB111" s="7">
        <f t="shared" ca="1" si="142"/>
        <v>1.1920799171335143E-2</v>
      </c>
      <c r="CC111" s="43">
        <f t="shared" ca="1" si="108"/>
        <v>0.10487841952223592</v>
      </c>
      <c r="CD111" s="44">
        <f t="shared" ca="1" si="109"/>
        <v>-7.6158401657329913E-2</v>
      </c>
      <c r="CE111" s="107"/>
      <c r="CF111" s="107"/>
      <c r="CG111" s="40">
        <f t="shared" si="110"/>
        <v>94</v>
      </c>
      <c r="CH111" s="45">
        <f t="shared" ca="1" si="111"/>
        <v>103.18048518716549</v>
      </c>
      <c r="CI111" s="7">
        <f t="shared" ca="1" si="143"/>
        <v>-2.3656818771449527E-3</v>
      </c>
      <c r="CJ111" s="43">
        <f t="shared" ca="1" si="147"/>
        <v>-0.24467101767467309</v>
      </c>
      <c r="CK111" s="43">
        <f t="shared" ca="1" si="82"/>
        <v>6.1920799171335049E-2</v>
      </c>
      <c r="CL111" s="3">
        <f t="shared" ca="1" si="83"/>
        <v>99.619207991713353</v>
      </c>
      <c r="CM111" s="44">
        <f t="shared" ca="1" si="84"/>
        <v>-7.6158401657329913E-2</v>
      </c>
      <c r="CO111" s="40">
        <v>94</v>
      </c>
      <c r="CP111" s="45">
        <v>114.70049619150321</v>
      </c>
      <c r="CQ111" s="7">
        <v>-1.9771516230411734E-2</v>
      </c>
      <c r="CR111" s="43">
        <v>-2.3135450148984327</v>
      </c>
      <c r="CS111" s="43">
        <v>0.11763089520802036</v>
      </c>
      <c r="CT111" s="3">
        <v>100.17630895208021</v>
      </c>
      <c r="CU111" s="44">
        <v>3.5261790416040703E-2</v>
      </c>
      <c r="CV111" s="44"/>
      <c r="CW111" s="40">
        <v>94</v>
      </c>
      <c r="CX111" s="45">
        <v>100.32987198084824</v>
      </c>
      <c r="CY111" s="7">
        <v>1.2092712313548973E-3</v>
      </c>
      <c r="CZ111" s="43">
        <v>0.12117948896213346</v>
      </c>
      <c r="DA111" s="43">
        <v>0.18632922979013766</v>
      </c>
      <c r="DB111" s="3">
        <v>100.86329229790138</v>
      </c>
      <c r="DC111" s="44">
        <v>0.43164614895068831</v>
      </c>
      <c r="DD111" s="44"/>
    </row>
    <row r="112" spans="2:108" ht="15.9" customHeight="1" x14ac:dyDescent="0.65">
      <c r="B112" s="3">
        <v>95</v>
      </c>
      <c r="C112" s="45">
        <f t="shared" si="112"/>
        <v>96</v>
      </c>
      <c r="D112" s="119">
        <f t="shared" si="113"/>
        <v>1.0526315789473684E-2</v>
      </c>
      <c r="E112" s="120">
        <f t="shared" si="85"/>
        <v>1</v>
      </c>
      <c r="F112" s="107"/>
      <c r="G112" s="107"/>
      <c r="H112" s="3">
        <f t="shared" si="114"/>
        <v>95</v>
      </c>
      <c r="I112" s="124">
        <f t="shared" si="86"/>
        <v>103.03467644609452</v>
      </c>
      <c r="J112" s="119">
        <f t="shared" si="115"/>
        <v>5.0000000000000072E-2</v>
      </c>
      <c r="K112" s="43">
        <f t="shared" si="87"/>
        <v>4.9064131640997388</v>
      </c>
      <c r="L112" s="107"/>
      <c r="M112" s="109">
        <f t="shared" si="88"/>
        <v>95</v>
      </c>
      <c r="N112" s="45">
        <f t="shared" si="89"/>
        <v>51.862191032872545</v>
      </c>
      <c r="O112" s="7">
        <f t="shared" si="90"/>
        <v>2.469381073169568E-2</v>
      </c>
      <c r="P112" s="43">
        <f t="shared" si="91"/>
        <v>1.2498124962639505</v>
      </c>
      <c r="Q112" s="107"/>
      <c r="R112" s="109">
        <f t="shared" si="92"/>
        <v>95</v>
      </c>
      <c r="S112" s="109"/>
      <c r="T112" s="41"/>
      <c r="U112" s="41"/>
      <c r="V112" s="43">
        <f t="shared" si="93"/>
        <v>99.278309064337876</v>
      </c>
      <c r="W112" s="7">
        <f t="shared" si="94"/>
        <v>8.0116563254593876E-4</v>
      </c>
      <c r="X112" s="43"/>
      <c r="Y112" s="7"/>
      <c r="Z112" s="121">
        <f t="shared" si="95"/>
        <v>7.9474696883821416E-2</v>
      </c>
      <c r="AA112" s="121"/>
      <c r="AB112" s="107"/>
      <c r="AC112" s="3">
        <f t="shared" si="116"/>
        <v>95</v>
      </c>
      <c r="AD112" s="128">
        <f t="shared" si="96"/>
        <v>64.760708162251007</v>
      </c>
      <c r="AE112" s="123">
        <f t="shared" si="97"/>
        <v>3.4347448172107053E-2</v>
      </c>
      <c r="AF112" s="116">
        <f t="shared" ref="AF112:AF143" si="150">$AD$4*AD111*(1-AD111/$AF$14)</f>
        <v>2.1505008506790926</v>
      </c>
      <c r="AG112" s="107"/>
      <c r="AH112" s="3">
        <f t="shared" si="117"/>
        <v>95</v>
      </c>
      <c r="AI112" s="122">
        <f t="shared" si="118"/>
        <v>16.359178264063928</v>
      </c>
      <c r="AJ112" s="123">
        <f t="shared" si="98"/>
        <v>3.4758004322689912E-2</v>
      </c>
      <c r="AK112" s="114">
        <f t="shared" si="119"/>
        <v>0.54951243328644639</v>
      </c>
      <c r="AL112" s="115">
        <f t="shared" si="120"/>
        <v>51.862191032872545</v>
      </c>
      <c r="AM112" s="123">
        <f t="shared" si="144"/>
        <v>2.469381073169568E-2</v>
      </c>
      <c r="AN112" s="116">
        <f t="shared" si="99"/>
        <v>1.2498124962639505</v>
      </c>
      <c r="AO112" s="122">
        <f t="shared" si="121"/>
        <v>51.862191032872545</v>
      </c>
      <c r="AP112" s="123">
        <f t="shared" si="122"/>
        <v>2.469381073169568E-2</v>
      </c>
      <c r="AQ112" s="116">
        <f t="shared" si="123"/>
        <v>1.2498124962639505</v>
      </c>
      <c r="AS112" s="3">
        <f t="shared" si="124"/>
        <v>95</v>
      </c>
      <c r="AT112" s="122">
        <f t="shared" si="125"/>
        <v>49.387158726593796</v>
      </c>
      <c r="AU112" s="123">
        <f t="shared" si="100"/>
        <v>2.5930554704644809E-2</v>
      </c>
      <c r="AV112" s="114">
        <f t="shared" si="126"/>
        <v>1.2482681358833274</v>
      </c>
      <c r="AW112" s="115">
        <f t="shared" si="78"/>
        <v>100</v>
      </c>
      <c r="AX112" s="123">
        <f t="shared" si="145"/>
        <v>0</v>
      </c>
      <c r="AY112" s="116">
        <f t="shared" si="101"/>
        <v>0</v>
      </c>
      <c r="AZ112" s="122">
        <f t="shared" si="127"/>
        <v>51.862191032872545</v>
      </c>
      <c r="BA112" s="123">
        <f t="shared" si="128"/>
        <v>2.469381073169568E-2</v>
      </c>
      <c r="BB112" s="116">
        <f t="shared" si="129"/>
        <v>1.2498124962639505</v>
      </c>
      <c r="BC112" s="107"/>
      <c r="BD112" s="3">
        <f t="shared" si="130"/>
        <v>95</v>
      </c>
      <c r="BE112" s="45">
        <f t="shared" si="131"/>
        <v>47.347548547062587</v>
      </c>
      <c r="BF112" s="7">
        <f t="shared" si="132"/>
        <v>2.1713968421243655E-2</v>
      </c>
      <c r="BG112" s="43">
        <f t="shared" si="133"/>
        <v>1.0062534190100627</v>
      </c>
      <c r="BH112" s="45">
        <f t="shared" si="134"/>
        <v>81.915511900326337</v>
      </c>
      <c r="BI112" s="7">
        <f t="shared" si="135"/>
        <v>-1.2509168467712459E-3</v>
      </c>
      <c r="BJ112" s="43">
        <f t="shared" si="136"/>
        <v>-0.10259783520851541</v>
      </c>
      <c r="BK112" s="117">
        <f t="shared" si="81"/>
        <v>80.506411310382077</v>
      </c>
      <c r="BL112" s="107"/>
      <c r="BM112" s="118">
        <f t="shared" si="137"/>
        <v>95</v>
      </c>
      <c r="BN112" s="45">
        <f t="shared" si="138"/>
        <v>89.886754386456744</v>
      </c>
      <c r="BO112" s="7">
        <f t="shared" si="139"/>
        <v>9.6859922453369359E-8</v>
      </c>
      <c r="BP112" s="45">
        <f t="shared" si="140"/>
        <v>8.7064232211770363E-6</v>
      </c>
      <c r="BQ112" s="107"/>
      <c r="BR112" s="107"/>
      <c r="BS112" s="40">
        <f t="shared" si="102"/>
        <v>95</v>
      </c>
      <c r="BT112" s="124">
        <f t="shared" ca="1" si="103"/>
        <v>106.38532335890874</v>
      </c>
      <c r="BU112" s="7">
        <f t="shared" ca="1" si="141"/>
        <v>0.10948952660947121</v>
      </c>
      <c r="BV112" s="43">
        <f t="shared" ca="1" si="104"/>
        <v>10.498592743239511</v>
      </c>
      <c r="BW112" s="44">
        <f t="shared" ca="1" si="105"/>
        <v>0.29744763304735594</v>
      </c>
      <c r="BX112" s="107"/>
      <c r="BY112" s="107"/>
      <c r="BZ112" s="40">
        <f t="shared" si="106"/>
        <v>95</v>
      </c>
      <c r="CA112" s="124">
        <f t="shared" ca="1" si="107"/>
        <v>10.672014808345121</v>
      </c>
      <c r="CB112" s="7">
        <f t="shared" ca="1" si="142"/>
        <v>0.1987238165236779</v>
      </c>
      <c r="CC112" s="43">
        <f t="shared" ca="1" si="108"/>
        <v>1.7692011149506173</v>
      </c>
      <c r="CD112" s="44">
        <f t="shared" ca="1" si="109"/>
        <v>0.29744763304735594</v>
      </c>
      <c r="CE112" s="107"/>
      <c r="CF112" s="107"/>
      <c r="CG112" s="40">
        <f t="shared" si="110"/>
        <v>95</v>
      </c>
      <c r="CH112" s="45">
        <f t="shared" ca="1" si="111"/>
        <v>102.75230770373341</v>
      </c>
      <c r="CI112" s="7">
        <f t="shared" ca="1" si="143"/>
        <v>-4.149791335593957E-3</v>
      </c>
      <c r="CJ112" s="43">
        <f t="shared" ca="1" si="147"/>
        <v>-0.42817748343208201</v>
      </c>
      <c r="CK112" s="43">
        <f t="shared" ca="1" si="82"/>
        <v>0.24872381652367798</v>
      </c>
      <c r="CL112" s="3">
        <f t="shared" ca="1" si="83"/>
        <v>101.48723816523677</v>
      </c>
      <c r="CM112" s="44">
        <f t="shared" ca="1" si="84"/>
        <v>0.29744763304735594</v>
      </c>
      <c r="CO112" s="40">
        <v>95</v>
      </c>
      <c r="CP112" s="45">
        <v>112.22960544303571</v>
      </c>
      <c r="CQ112" s="7">
        <v>-2.1542110370142718E-2</v>
      </c>
      <c r="CR112" s="43">
        <v>-2.4708907484675033</v>
      </c>
      <c r="CS112" s="43">
        <v>0.15280224097755032</v>
      </c>
      <c r="CT112" s="3">
        <v>100.5280224097755</v>
      </c>
      <c r="CU112" s="44">
        <v>0.10560448195510065</v>
      </c>
      <c r="CV112" s="44"/>
      <c r="CW112" s="40">
        <v>95</v>
      </c>
      <c r="CX112" s="45">
        <v>100.29075005830326</v>
      </c>
      <c r="CY112" s="7">
        <v>-3.8993294591711146E-4</v>
      </c>
      <c r="CZ112" s="43">
        <v>-3.9121922544985192E-2</v>
      </c>
      <c r="DA112" s="43">
        <v>8.9432428539837378E-2</v>
      </c>
      <c r="DB112" s="3">
        <v>99.894324285398369</v>
      </c>
      <c r="DC112" s="44">
        <v>-5.2837857300813106E-2</v>
      </c>
      <c r="DD112" s="44"/>
    </row>
    <row r="113" spans="2:108" ht="15.9" customHeight="1" x14ac:dyDescent="0.65">
      <c r="B113" s="3">
        <v>96</v>
      </c>
      <c r="C113" s="45">
        <f t="shared" si="112"/>
        <v>97</v>
      </c>
      <c r="D113" s="119">
        <f t="shared" si="113"/>
        <v>1.0416666666666666E-2</v>
      </c>
      <c r="E113" s="120">
        <f t="shared" si="85"/>
        <v>1</v>
      </c>
      <c r="F113" s="107"/>
      <c r="G113" s="107"/>
      <c r="H113" s="3">
        <f t="shared" si="114"/>
        <v>96</v>
      </c>
      <c r="I113" s="124">
        <f t="shared" si="86"/>
        <v>108.18641026839924</v>
      </c>
      <c r="J113" s="119">
        <f t="shared" si="115"/>
        <v>4.9999999999999947E-2</v>
      </c>
      <c r="K113" s="43">
        <f t="shared" si="87"/>
        <v>5.1517338223047267</v>
      </c>
      <c r="L113" s="107"/>
      <c r="M113" s="109">
        <f t="shared" si="88"/>
        <v>96</v>
      </c>
      <c r="N113" s="45">
        <f t="shared" si="89"/>
        <v>53.110457155151089</v>
      </c>
      <c r="O113" s="7">
        <f t="shared" si="90"/>
        <v>2.4068904483563715E-2</v>
      </c>
      <c r="P113" s="43">
        <f t="shared" si="91"/>
        <v>1.2482661222785447</v>
      </c>
      <c r="Q113" s="107"/>
      <c r="R113" s="109">
        <f t="shared" si="92"/>
        <v>96</v>
      </c>
      <c r="S113" s="109"/>
      <c r="T113" s="41"/>
      <c r="U113" s="41"/>
      <c r="V113" s="43">
        <f t="shared" si="93"/>
        <v>99.349957320097474</v>
      </c>
      <c r="W113" s="7">
        <f t="shared" si="94"/>
        <v>7.2169093566214996E-4</v>
      </c>
      <c r="X113" s="43"/>
      <c r="Y113" s="7"/>
      <c r="Z113" s="121">
        <f t="shared" si="95"/>
        <v>7.1648255759595394E-2</v>
      </c>
      <c r="AA113" s="121"/>
      <c r="AB113" s="107"/>
      <c r="AC113" s="3">
        <f t="shared" si="116"/>
        <v>96</v>
      </c>
      <c r="AD113" s="128">
        <f t="shared" si="96"/>
        <v>66.950256239944494</v>
      </c>
      <c r="AE113" s="123">
        <f t="shared" si="97"/>
        <v>3.380982295943722E-2</v>
      </c>
      <c r="AF113" s="116">
        <f t="shared" si="150"/>
        <v>2.1895480776934897</v>
      </c>
      <c r="AG113" s="107"/>
      <c r="AH113" s="3">
        <f t="shared" si="117"/>
        <v>96</v>
      </c>
      <c r="AI113" s="122">
        <f t="shared" si="118"/>
        <v>16.925188005851016</v>
      </c>
      <c r="AJ113" s="123">
        <f t="shared" si="98"/>
        <v>3.4598910327325968E-2</v>
      </c>
      <c r="AK113" s="114">
        <f t="shared" si="119"/>
        <v>0.56600974178708729</v>
      </c>
      <c r="AL113" s="115">
        <f t="shared" si="120"/>
        <v>53.110457155151089</v>
      </c>
      <c r="AM113" s="123">
        <f t="shared" si="144"/>
        <v>2.4068904483563715E-2</v>
      </c>
      <c r="AN113" s="116">
        <f t="shared" si="99"/>
        <v>1.2482661222785447</v>
      </c>
      <c r="AO113" s="122">
        <f t="shared" si="121"/>
        <v>53.110457155151089</v>
      </c>
      <c r="AP113" s="123">
        <f t="shared" si="122"/>
        <v>2.4068904483563715E-2</v>
      </c>
      <c r="AQ113" s="116">
        <f t="shared" si="123"/>
        <v>1.2482661222785447</v>
      </c>
      <c r="AS113" s="3">
        <f t="shared" si="124"/>
        <v>96</v>
      </c>
      <c r="AT113" s="122">
        <f t="shared" si="125"/>
        <v>50.636970939380603</v>
      </c>
      <c r="AU113" s="123">
        <f t="shared" si="100"/>
        <v>2.5306420636703148E-2</v>
      </c>
      <c r="AV113" s="114">
        <f t="shared" si="126"/>
        <v>1.249812212786805</v>
      </c>
      <c r="AW113" s="115">
        <f t="shared" si="78"/>
        <v>100</v>
      </c>
      <c r="AX113" s="123">
        <f t="shared" si="145"/>
        <v>0</v>
      </c>
      <c r="AY113" s="116">
        <f t="shared" si="101"/>
        <v>0</v>
      </c>
      <c r="AZ113" s="122">
        <f t="shared" si="127"/>
        <v>53.110457155151089</v>
      </c>
      <c r="BA113" s="123">
        <f t="shared" si="128"/>
        <v>2.4068904483563715E-2</v>
      </c>
      <c r="BB113" s="116">
        <f t="shared" si="129"/>
        <v>1.2482661222785447</v>
      </c>
      <c r="BC113" s="107"/>
      <c r="BD113" s="3">
        <f t="shared" si="130"/>
        <v>96</v>
      </c>
      <c r="BE113" s="45">
        <f t="shared" si="131"/>
        <v>48.344863742510448</v>
      </c>
      <c r="BF113" s="7">
        <f t="shared" si="132"/>
        <v>2.1063713456179217E-2</v>
      </c>
      <c r="BG113" s="43">
        <f t="shared" si="133"/>
        <v>0.99731519544786296</v>
      </c>
      <c r="BH113" s="45">
        <f t="shared" si="134"/>
        <v>81.813449827710372</v>
      </c>
      <c r="BI113" s="7">
        <f t="shared" si="135"/>
        <v>-1.2459431705700943E-3</v>
      </c>
      <c r="BJ113" s="43">
        <f t="shared" si="136"/>
        <v>-0.10206207261596577</v>
      </c>
      <c r="BK113" s="117">
        <f t="shared" si="81"/>
        <v>80.40408205773457</v>
      </c>
      <c r="BL113" s="107"/>
      <c r="BM113" s="118">
        <f t="shared" si="137"/>
        <v>96</v>
      </c>
      <c r="BN113" s="45">
        <f t="shared" si="138"/>
        <v>89.886761731760402</v>
      </c>
      <c r="BO113" s="7">
        <f t="shared" si="139"/>
        <v>8.1717308716892101E-8</v>
      </c>
      <c r="BP113" s="45">
        <f t="shared" si="140"/>
        <v>7.3453036615703075E-6</v>
      </c>
      <c r="BQ113" s="107"/>
      <c r="BR113" s="107"/>
      <c r="BS113" s="40">
        <f t="shared" si="102"/>
        <v>96</v>
      </c>
      <c r="BT113" s="124">
        <f t="shared" ca="1" si="103"/>
        <v>119.91625208063407</v>
      </c>
      <c r="BU113" s="7">
        <f t="shared" ca="1" si="141"/>
        <v>0.12718792681652594</v>
      </c>
      <c r="BV113" s="43">
        <f t="shared" ca="1" si="104"/>
        <v>13.530928721725331</v>
      </c>
      <c r="BW113" s="44">
        <f t="shared" ca="1" si="105"/>
        <v>0.38593963408262971</v>
      </c>
      <c r="BX113" s="107"/>
      <c r="BY113" s="107"/>
      <c r="BZ113" s="40">
        <f t="shared" si="106"/>
        <v>96</v>
      </c>
      <c r="CA113" s="124">
        <f t="shared" ca="1" si="107"/>
        <v>13.264992293790939</v>
      </c>
      <c r="CB113" s="7">
        <f t="shared" ca="1" si="142"/>
        <v>0.24296981704131496</v>
      </c>
      <c r="CC113" s="43">
        <f t="shared" ca="1" si="108"/>
        <v>2.5929774854458172</v>
      </c>
      <c r="CD113" s="44">
        <f t="shared" ca="1" si="109"/>
        <v>0.38593963408262971</v>
      </c>
      <c r="CE113" s="107"/>
      <c r="CF113" s="107"/>
      <c r="CG113" s="40">
        <f t="shared" si="110"/>
        <v>96</v>
      </c>
      <c r="CH113" s="45">
        <f t="shared" ca="1" si="111"/>
        <v>102.50936298398858</v>
      </c>
      <c r="CI113" s="7">
        <f t="shared" ca="1" si="143"/>
        <v>-2.3643723939058524E-3</v>
      </c>
      <c r="CJ113" s="43">
        <f t="shared" ca="1" si="147"/>
        <v>-0.24294471974482434</v>
      </c>
      <c r="CK113" s="43">
        <f t="shared" ca="1" si="82"/>
        <v>0.29296981704131486</v>
      </c>
      <c r="CL113" s="3">
        <f t="shared" ca="1" si="83"/>
        <v>101.92969817041315</v>
      </c>
      <c r="CM113" s="44">
        <f t="shared" ca="1" si="84"/>
        <v>0.38593963408262971</v>
      </c>
      <c r="CO113" s="40">
        <v>96</v>
      </c>
      <c r="CP113" s="45">
        <v>111.21714848601606</v>
      </c>
      <c r="CQ113" s="7">
        <v>-9.0213001553635808E-3</v>
      </c>
      <c r="CR113" s="43">
        <v>-1.0124569570196547</v>
      </c>
      <c r="CS113" s="43">
        <v>7.190705038617648E-2</v>
      </c>
      <c r="CT113" s="3">
        <v>99.719070503861758</v>
      </c>
      <c r="CU113" s="44">
        <v>-5.6185899227647051E-2</v>
      </c>
      <c r="CV113" s="44"/>
      <c r="CW113" s="40">
        <v>96</v>
      </c>
      <c r="CX113" s="45">
        <v>100.41222024529863</v>
      </c>
      <c r="CY113" s="7">
        <v>1.2111803623439988E-3</v>
      </c>
      <c r="CZ113" s="43">
        <v>0.12147018699536588</v>
      </c>
      <c r="DA113" s="43">
        <v>-6.2270831438478752E-2</v>
      </c>
      <c r="DB113" s="3">
        <v>98.377291685615219</v>
      </c>
      <c r="DC113" s="44">
        <v>-0.81135415719239379</v>
      </c>
      <c r="DD113" s="44"/>
    </row>
    <row r="114" spans="2:108" ht="15.9" customHeight="1" x14ac:dyDescent="0.65">
      <c r="B114" s="3">
        <v>97</v>
      </c>
      <c r="C114" s="45">
        <f t="shared" si="112"/>
        <v>98</v>
      </c>
      <c r="D114" s="119">
        <f t="shared" si="113"/>
        <v>1.0309278350515464E-2</v>
      </c>
      <c r="E114" s="120">
        <f t="shared" ref="E114:E137" si="151">$D$12</f>
        <v>1</v>
      </c>
      <c r="F114" s="107"/>
      <c r="G114" s="107"/>
      <c r="H114" s="3">
        <f t="shared" si="114"/>
        <v>97</v>
      </c>
      <c r="I114" s="124">
        <f t="shared" si="86"/>
        <v>113.5957307818192</v>
      </c>
      <c r="J114" s="119">
        <f t="shared" si="115"/>
        <v>4.9999999999999947E-2</v>
      </c>
      <c r="K114" s="43">
        <f t="shared" ref="K114:K137" si="152">$I$12*I113</f>
        <v>5.4093205134199627</v>
      </c>
      <c r="L114" s="107"/>
      <c r="M114" s="109">
        <f t="shared" si="88"/>
        <v>97</v>
      </c>
      <c r="N114" s="45">
        <f t="shared" si="89"/>
        <v>54.355619683294073</v>
      </c>
      <c r="O114" s="7">
        <f t="shared" si="90"/>
        <v>2.3444771422424446E-2</v>
      </c>
      <c r="P114" s="43">
        <f t="shared" si="91"/>
        <v>1.2451625281429848</v>
      </c>
      <c r="Q114" s="107"/>
      <c r="R114" s="109">
        <f t="shared" si="92"/>
        <v>97</v>
      </c>
      <c r="S114" s="109"/>
      <c r="T114" s="41"/>
      <c r="U114" s="41"/>
      <c r="V114" s="43">
        <f t="shared" si="93"/>
        <v>99.414539032602036</v>
      </c>
      <c r="W114" s="7">
        <f t="shared" si="94"/>
        <v>6.5004267990257346E-4</v>
      </c>
      <c r="X114" s="43"/>
      <c r="Y114" s="7"/>
      <c r="Z114" s="121">
        <f t="shared" si="95"/>
        <v>6.4581712504558075E-2</v>
      </c>
      <c r="AA114" s="121"/>
      <c r="AB114" s="107"/>
      <c r="AC114" s="3">
        <f t="shared" si="116"/>
        <v>97</v>
      </c>
      <c r="AD114" s="128">
        <f t="shared" si="96"/>
        <v>69.177184849293155</v>
      </c>
      <c r="AE114" s="123">
        <f t="shared" si="97"/>
        <v>3.3262435940013775E-2</v>
      </c>
      <c r="AF114" s="116">
        <f t="shared" si="150"/>
        <v>2.2269286093486684</v>
      </c>
      <c r="AG114" s="107"/>
      <c r="AH114" s="3">
        <f t="shared" si="117"/>
        <v>97</v>
      </c>
      <c r="AI114" s="122">
        <f t="shared" si="118"/>
        <v>17.507940163743896</v>
      </c>
      <c r="AJ114" s="123">
        <f t="shared" si="98"/>
        <v>3.443105965448795E-2</v>
      </c>
      <c r="AK114" s="114">
        <f t="shared" si="119"/>
        <v>0.58275215789287882</v>
      </c>
      <c r="AL114" s="115">
        <f t="shared" si="120"/>
        <v>54.355619683294073</v>
      </c>
      <c r="AM114" s="123">
        <f t="shared" si="144"/>
        <v>2.3444771422424446E-2</v>
      </c>
      <c r="AN114" s="116">
        <f t="shared" si="99"/>
        <v>1.2451625281429848</v>
      </c>
      <c r="AO114" s="122">
        <f t="shared" si="121"/>
        <v>54.355619683294073</v>
      </c>
      <c r="AP114" s="123">
        <f t="shared" si="122"/>
        <v>2.3444771422424446E-2</v>
      </c>
      <c r="AQ114" s="116">
        <f t="shared" si="123"/>
        <v>1.2451625281429848</v>
      </c>
      <c r="AS114" s="3">
        <f t="shared" si="124"/>
        <v>97</v>
      </c>
      <c r="AT114" s="122">
        <f t="shared" si="125"/>
        <v>51.886768073391792</v>
      </c>
      <c r="AU114" s="123">
        <f t="shared" si="100"/>
        <v>2.4681514530309631E-2</v>
      </c>
      <c r="AV114" s="114">
        <f t="shared" si="126"/>
        <v>1.2497971340111924</v>
      </c>
      <c r="AW114" s="115">
        <f t="shared" si="78"/>
        <v>100</v>
      </c>
      <c r="AX114" s="123">
        <f t="shared" si="145"/>
        <v>0</v>
      </c>
      <c r="AY114" s="116">
        <f t="shared" si="101"/>
        <v>0</v>
      </c>
      <c r="AZ114" s="122">
        <f t="shared" si="127"/>
        <v>54.355619683294073</v>
      </c>
      <c r="BA114" s="123">
        <f t="shared" si="128"/>
        <v>2.3444771422424446E-2</v>
      </c>
      <c r="BB114" s="116">
        <f t="shared" si="129"/>
        <v>1.2451625281429848</v>
      </c>
      <c r="BC114" s="107"/>
      <c r="BD114" s="3">
        <f t="shared" si="130"/>
        <v>97</v>
      </c>
      <c r="BE114" s="45">
        <f t="shared" si="131"/>
        <v>49.331944728541444</v>
      </c>
      <c r="BF114" s="7">
        <f t="shared" si="132"/>
        <v>2.0417494426880334E-2</v>
      </c>
      <c r="BG114" s="43">
        <f t="shared" si="133"/>
        <v>0.98708098603099304</v>
      </c>
      <c r="BH114" s="45">
        <f t="shared" si="134"/>
        <v>81.71191521119701</v>
      </c>
      <c r="BI114" s="7">
        <f t="shared" si="135"/>
        <v>-1.2410504229705783E-3</v>
      </c>
      <c r="BJ114" s="43">
        <f t="shared" si="136"/>
        <v>-0.10153461651336192</v>
      </c>
      <c r="BK114" s="117">
        <f t="shared" si="81"/>
        <v>80.302284396407799</v>
      </c>
      <c r="BL114" s="107"/>
      <c r="BM114" s="118">
        <f t="shared" si="137"/>
        <v>97</v>
      </c>
      <c r="BN114" s="45">
        <f t="shared" si="138"/>
        <v>89.886767928735168</v>
      </c>
      <c r="BO114" s="7">
        <f t="shared" si="139"/>
        <v>6.894201823310787E-8</v>
      </c>
      <c r="BP114" s="45">
        <f t="shared" si="140"/>
        <v>6.1969747728835076E-6</v>
      </c>
      <c r="BQ114" s="107"/>
      <c r="BR114" s="107"/>
      <c r="BS114" s="40">
        <f t="shared" si="102"/>
        <v>97</v>
      </c>
      <c r="BT114" s="124">
        <f t="shared" ca="1" si="103"/>
        <v>117.53383512471484</v>
      </c>
      <c r="BU114" s="7">
        <f t="shared" ca="1" si="141"/>
        <v>-1.9867340035921412E-2</v>
      </c>
      <c r="BV114" s="43">
        <f t="shared" ca="1" si="104"/>
        <v>-2.3824169559192274</v>
      </c>
      <c r="BW114" s="44">
        <f t="shared" ca="1" si="105"/>
        <v>-0.34933670017960711</v>
      </c>
      <c r="BX114" s="107"/>
      <c r="BY114" s="107"/>
      <c r="BZ114" s="40">
        <f t="shared" si="106"/>
        <v>97</v>
      </c>
      <c r="CA114" s="124">
        <f t="shared" ca="1" si="107"/>
        <v>11.611267590570064</v>
      </c>
      <c r="CB114" s="7">
        <f t="shared" ca="1" si="142"/>
        <v>-0.12466835008980361</v>
      </c>
      <c r="CC114" s="43">
        <f t="shared" ca="1" si="108"/>
        <v>-1.6537247032208751</v>
      </c>
      <c r="CD114" s="44">
        <f t="shared" ca="1" si="109"/>
        <v>-0.34933670017960711</v>
      </c>
      <c r="CE114" s="107"/>
      <c r="CF114" s="107"/>
      <c r="CG114" s="40">
        <f t="shared" si="110"/>
        <v>97</v>
      </c>
      <c r="CH114" s="45">
        <f t="shared" ca="1" si="111"/>
        <v>102.84092077213656</v>
      </c>
      <c r="CI114" s="7">
        <f t="shared" ca="1" si="143"/>
        <v>3.2344146768306715E-3</v>
      </c>
      <c r="CJ114" s="43">
        <f t="shared" ca="1" si="147"/>
        <v>0.33155778814798215</v>
      </c>
      <c r="CK114" s="43">
        <f t="shared" ca="1" si="82"/>
        <v>-7.4668350089803548E-2</v>
      </c>
      <c r="CL114" s="3">
        <f t="shared" ca="1" si="83"/>
        <v>98.25331649910197</v>
      </c>
      <c r="CM114" s="44">
        <f t="shared" ca="1" si="84"/>
        <v>-0.34933670017960711</v>
      </c>
      <c r="CO114" s="40">
        <v>97</v>
      </c>
      <c r="CP114" s="45">
        <v>108.24397126218123</v>
      </c>
      <c r="CQ114" s="7">
        <v>-2.6733082661336692E-2</v>
      </c>
      <c r="CR114" s="43">
        <v>-2.9731772238348286</v>
      </c>
      <c r="CS114" s="43">
        <v>0.29361946791896887</v>
      </c>
      <c r="CT114" s="3">
        <v>101.93619467918968</v>
      </c>
      <c r="CU114" s="44">
        <v>0.38723893583793778</v>
      </c>
      <c r="CV114" s="44"/>
      <c r="CW114" s="40">
        <v>97</v>
      </c>
      <c r="CX114" s="45">
        <v>100.42534663402715</v>
      </c>
      <c r="CY114" s="7">
        <v>1.3072501231878184E-4</v>
      </c>
      <c r="CZ114" s="43">
        <v>1.3126388728520037E-2</v>
      </c>
      <c r="DA114" s="43">
        <v>-8.6289060917832811E-3</v>
      </c>
      <c r="DB114" s="3">
        <v>98.913710939082165</v>
      </c>
      <c r="DC114" s="44">
        <v>-0.54314453045891642</v>
      </c>
      <c r="DD114" s="44"/>
    </row>
    <row r="115" spans="2:108" ht="15.9" customHeight="1" x14ac:dyDescent="0.65">
      <c r="B115" s="3">
        <v>98</v>
      </c>
      <c r="C115" s="45">
        <f t="shared" si="112"/>
        <v>99</v>
      </c>
      <c r="D115" s="119">
        <f t="shared" si="113"/>
        <v>1.020408163265306E-2</v>
      </c>
      <c r="E115" s="120">
        <f t="shared" si="151"/>
        <v>1</v>
      </c>
      <c r="F115" s="107"/>
      <c r="G115" s="107"/>
      <c r="H115" s="3">
        <f t="shared" si="114"/>
        <v>98</v>
      </c>
      <c r="I115" s="124">
        <f t="shared" si="86"/>
        <v>119.27551732091015</v>
      </c>
      <c r="J115" s="119">
        <f t="shared" si="115"/>
        <v>4.9999999999999954E-2</v>
      </c>
      <c r="K115" s="43">
        <f t="shared" si="152"/>
        <v>5.6797865390909603</v>
      </c>
      <c r="L115" s="107"/>
      <c r="M115" s="109">
        <f t="shared" si="88"/>
        <v>98</v>
      </c>
      <c r="N115" s="45">
        <f t="shared" si="89"/>
        <v>55.596133971881322</v>
      </c>
      <c r="O115" s="7">
        <f t="shared" si="90"/>
        <v>2.2822190158352941E-2</v>
      </c>
      <c r="P115" s="43">
        <f t="shared" si="91"/>
        <v>1.2405142885872507</v>
      </c>
      <c r="Q115" s="107"/>
      <c r="R115" s="109">
        <f t="shared" si="92"/>
        <v>98</v>
      </c>
      <c r="S115" s="109"/>
      <c r="T115" s="41"/>
      <c r="U115" s="41"/>
      <c r="V115" s="43">
        <f t="shared" si="93"/>
        <v>99.472742364797483</v>
      </c>
      <c r="W115" s="7">
        <f t="shared" si="94"/>
        <v>5.8546096739793476E-4</v>
      </c>
      <c r="X115" s="43"/>
      <c r="Y115" s="7"/>
      <c r="Z115" s="121">
        <f t="shared" si="95"/>
        <v>5.8203332195450042E-2</v>
      </c>
      <c r="AA115" s="121"/>
      <c r="AB115" s="107"/>
      <c r="AC115" s="3">
        <f t="shared" si="116"/>
        <v>98</v>
      </c>
      <c r="AD115" s="128">
        <f t="shared" si="96"/>
        <v>71.439673365839496</v>
      </c>
      <c r="AE115" s="123">
        <f t="shared" si="97"/>
        <v>3.2705703787676739E-2</v>
      </c>
      <c r="AF115" s="116">
        <f t="shared" si="150"/>
        <v>2.2624885165463393</v>
      </c>
      <c r="AG115" s="107"/>
      <c r="AH115" s="3">
        <f t="shared" si="117"/>
        <v>98</v>
      </c>
      <c r="AI115" s="122">
        <f t="shared" si="118"/>
        <v>18.107663355355761</v>
      </c>
      <c r="AJ115" s="123">
        <f t="shared" si="98"/>
        <v>3.4254354652970227E-2</v>
      </c>
      <c r="AK115" s="114">
        <f t="shared" si="119"/>
        <v>0.59972319161186582</v>
      </c>
      <c r="AL115" s="115">
        <f t="shared" si="120"/>
        <v>55.596133971881322</v>
      </c>
      <c r="AM115" s="123">
        <f t="shared" si="144"/>
        <v>2.2822190158352941E-2</v>
      </c>
      <c r="AN115" s="116">
        <f t="shared" si="99"/>
        <v>1.2405142885872507</v>
      </c>
      <c r="AO115" s="122">
        <f t="shared" si="121"/>
        <v>55.596133971881322</v>
      </c>
      <c r="AP115" s="123">
        <f t="shared" si="122"/>
        <v>2.2822190158352941E-2</v>
      </c>
      <c r="AQ115" s="116">
        <f t="shared" si="123"/>
        <v>1.2405142885872507</v>
      </c>
      <c r="AS115" s="3">
        <f t="shared" si="124"/>
        <v>98</v>
      </c>
      <c r="AT115" s="122">
        <f t="shared" si="125"/>
        <v>53.134988126510407</v>
      </c>
      <c r="AU115" s="123">
        <f t="shared" si="100"/>
        <v>2.4056615963304114E-2</v>
      </c>
      <c r="AV115" s="114">
        <f t="shared" si="126"/>
        <v>1.2482200531186149</v>
      </c>
      <c r="AW115" s="115">
        <f t="shared" si="78"/>
        <v>100</v>
      </c>
      <c r="AX115" s="123">
        <f t="shared" si="145"/>
        <v>0</v>
      </c>
      <c r="AY115" s="116">
        <f t="shared" si="101"/>
        <v>0</v>
      </c>
      <c r="AZ115" s="122">
        <f t="shared" si="127"/>
        <v>55.596133971881322</v>
      </c>
      <c r="BA115" s="123">
        <f t="shared" si="128"/>
        <v>2.2822190158352941E-2</v>
      </c>
      <c r="BB115" s="116">
        <f t="shared" si="129"/>
        <v>1.2405142885872507</v>
      </c>
      <c r="BC115" s="107"/>
      <c r="BD115" s="3">
        <f t="shared" si="130"/>
        <v>98</v>
      </c>
      <c r="BE115" s="45">
        <f t="shared" si="131"/>
        <v>50.307539677290137</v>
      </c>
      <c r="BF115" s="7">
        <f t="shared" si="132"/>
        <v>1.9776129931975979E-2</v>
      </c>
      <c r="BG115" s="43">
        <f t="shared" si="133"/>
        <v>0.97559494874869246</v>
      </c>
      <c r="BH115" s="45">
        <f t="shared" si="134"/>
        <v>81.61089995674179</v>
      </c>
      <c r="BI115" s="7">
        <f t="shared" si="135"/>
        <v>-1.2362365292029982E-3</v>
      </c>
      <c r="BJ115" s="43">
        <f t="shared" si="136"/>
        <v>-0.10101525445522107</v>
      </c>
      <c r="BK115" s="117">
        <f t="shared" si="81"/>
        <v>80.201010126776666</v>
      </c>
      <c r="BL115" s="107"/>
      <c r="BM115" s="118">
        <f t="shared" si="137"/>
        <v>98</v>
      </c>
      <c r="BN115" s="45">
        <f t="shared" si="138"/>
        <v>89.886773156905107</v>
      </c>
      <c r="BO115" s="7">
        <f t="shared" si="139"/>
        <v>5.816395516397638E-8</v>
      </c>
      <c r="BP115" s="45">
        <f t="shared" si="140"/>
        <v>5.228169945657754E-6</v>
      </c>
      <c r="BQ115" s="107"/>
      <c r="BR115" s="107"/>
      <c r="BS115" s="40">
        <f t="shared" si="102"/>
        <v>98</v>
      </c>
      <c r="BT115" s="124">
        <f t="shared" ca="1" si="103"/>
        <v>124.40171304983929</v>
      </c>
      <c r="BU115" s="7">
        <f t="shared" ca="1" si="141"/>
        <v>5.8433198557989362E-2</v>
      </c>
      <c r="BV115" s="43">
        <f t="shared" ca="1" si="104"/>
        <v>6.8678779251244437</v>
      </c>
      <c r="BW115" s="44">
        <f t="shared" ca="1" si="105"/>
        <v>4.2165992789946663E-2</v>
      </c>
      <c r="BX115" s="107"/>
      <c r="BY115" s="107"/>
      <c r="BZ115" s="40">
        <f t="shared" si="106"/>
        <v>98</v>
      </c>
      <c r="CA115" s="124">
        <f t="shared" ca="1" si="107"/>
        <v>12.436631282851627</v>
      </c>
      <c r="CB115" s="7">
        <f t="shared" ca="1" si="142"/>
        <v>7.1082996394973369E-2</v>
      </c>
      <c r="CC115" s="43">
        <f t="shared" ca="1" si="108"/>
        <v>0.82536369228156259</v>
      </c>
      <c r="CD115" s="44">
        <f t="shared" ca="1" si="109"/>
        <v>4.2165992789946663E-2</v>
      </c>
      <c r="CE115" s="107"/>
      <c r="CF115" s="107"/>
      <c r="CG115" s="40">
        <f t="shared" si="110"/>
        <v>98</v>
      </c>
      <c r="CH115" s="45">
        <f t="shared" ca="1" si="111"/>
        <v>102.51410334962617</v>
      </c>
      <c r="CI115" s="7">
        <f t="shared" ca="1" si="143"/>
        <v>-3.1778928081995037E-3</v>
      </c>
      <c r="CJ115" s="43">
        <f t="shared" ca="1" si="147"/>
        <v>-0.32681742251038498</v>
      </c>
      <c r="CK115" s="43">
        <f t="shared" ca="1" si="82"/>
        <v>0.12108299639497333</v>
      </c>
      <c r="CL115" s="3">
        <f t="shared" ca="1" si="83"/>
        <v>100.21082996394973</v>
      </c>
      <c r="CM115" s="44">
        <f t="shared" ca="1" si="84"/>
        <v>4.2165992789946663E-2</v>
      </c>
      <c r="CO115" s="40">
        <v>98</v>
      </c>
      <c r="CP115" s="45">
        <v>107.84567096241921</v>
      </c>
      <c r="CQ115" s="7">
        <v>-3.6796534265847603E-3</v>
      </c>
      <c r="CR115" s="43">
        <v>-0.39830029976203302</v>
      </c>
      <c r="CS115" s="43">
        <v>4.1429628726321506E-2</v>
      </c>
      <c r="CT115" s="3">
        <v>99.414296287263213</v>
      </c>
      <c r="CU115" s="44">
        <v>-0.117140742547357</v>
      </c>
      <c r="CV115" s="44"/>
      <c r="CW115" s="40">
        <v>98</v>
      </c>
      <c r="CX115" s="45">
        <v>100.46097004788432</v>
      </c>
      <c r="CY115" s="7">
        <v>3.5472532633605276E-4</v>
      </c>
      <c r="CZ115" s="43">
        <v>3.5623413857162313E-2</v>
      </c>
      <c r="DA115" s="43">
        <v>0.16426777922797473</v>
      </c>
      <c r="DB115" s="3">
        <v>100.64267779227974</v>
      </c>
      <c r="DC115" s="44">
        <v>0.3213388961398736</v>
      </c>
      <c r="DD115" s="44"/>
    </row>
    <row r="116" spans="2:108" ht="15.9" customHeight="1" x14ac:dyDescent="0.65">
      <c r="B116" s="3">
        <v>99</v>
      </c>
      <c r="C116" s="45">
        <f t="shared" si="112"/>
        <v>100</v>
      </c>
      <c r="D116" s="119">
        <f t="shared" si="113"/>
        <v>1.0101010101010102E-2</v>
      </c>
      <c r="E116" s="120">
        <f t="shared" si="151"/>
        <v>1</v>
      </c>
      <c r="F116" s="107"/>
      <c r="G116" s="107"/>
      <c r="H116" s="3">
        <f t="shared" si="114"/>
        <v>99</v>
      </c>
      <c r="I116" s="124">
        <f t="shared" si="86"/>
        <v>125.23929318695566</v>
      </c>
      <c r="J116" s="119">
        <f t="shared" si="115"/>
        <v>5.000000000000001E-2</v>
      </c>
      <c r="K116" s="43">
        <f t="shared" si="152"/>
        <v>5.9637758660455082</v>
      </c>
      <c r="L116" s="107"/>
      <c r="M116" s="109">
        <f t="shared" si="88"/>
        <v>99</v>
      </c>
      <c r="N116" s="45">
        <f t="shared" si="89"/>
        <v>56.830475614165699</v>
      </c>
      <c r="O116" s="7">
        <f t="shared" si="90"/>
        <v>2.220193301405933E-2</v>
      </c>
      <c r="P116" s="43">
        <f t="shared" si="91"/>
        <v>1.234341642284378</v>
      </c>
      <c r="Q116" s="107"/>
      <c r="R116" s="109">
        <f t="shared" si="92"/>
        <v>99</v>
      </c>
      <c r="S116" s="109"/>
      <c r="T116" s="41"/>
      <c r="U116" s="41"/>
      <c r="V116" s="43">
        <f t="shared" si="93"/>
        <v>99.525190127703851</v>
      </c>
      <c r="W116" s="7">
        <f t="shared" si="94"/>
        <v>5.2725763520247541E-4</v>
      </c>
      <c r="X116" s="43"/>
      <c r="Y116" s="7"/>
      <c r="Z116" s="121">
        <f t="shared" si="95"/>
        <v>5.2447762906372257E-2</v>
      </c>
      <c r="AA116" s="121"/>
      <c r="AB116" s="107"/>
      <c r="AC116" s="3">
        <f t="shared" si="116"/>
        <v>99</v>
      </c>
      <c r="AD116" s="129">
        <f t="shared" si="96"/>
        <v>73.735750301477012</v>
      </c>
      <c r="AE116" s="130">
        <f t="shared" si="97"/>
        <v>3.2140081658540119E-2</v>
      </c>
      <c r="AF116" s="131">
        <f t="shared" si="150"/>
        <v>2.2960769356375157</v>
      </c>
      <c r="AG116" s="107"/>
      <c r="AH116" s="3">
        <f t="shared" si="117"/>
        <v>99</v>
      </c>
      <c r="AI116" s="122">
        <f t="shared" si="118"/>
        <v>18.724567965934451</v>
      </c>
      <c r="AJ116" s="123">
        <f t="shared" si="98"/>
        <v>3.4068703314844094E-2</v>
      </c>
      <c r="AK116" s="114">
        <f t="shared" si="119"/>
        <v>0.61690461057869095</v>
      </c>
      <c r="AL116" s="115">
        <f t="shared" si="120"/>
        <v>56.830475614165699</v>
      </c>
      <c r="AM116" s="123">
        <f t="shared" si="144"/>
        <v>2.220193301405933E-2</v>
      </c>
      <c r="AN116" s="116">
        <f t="shared" si="99"/>
        <v>1.234341642284378</v>
      </c>
      <c r="AO116" s="122">
        <f t="shared" si="121"/>
        <v>56.830475614165699</v>
      </c>
      <c r="AP116" s="123">
        <f t="shared" si="122"/>
        <v>2.220193301405933E-2</v>
      </c>
      <c r="AQ116" s="116">
        <f t="shared" si="123"/>
        <v>1.234341642284378</v>
      </c>
      <c r="AS116" s="3">
        <f t="shared" si="124"/>
        <v>99</v>
      </c>
      <c r="AT116" s="122">
        <f t="shared" si="125"/>
        <v>54.380074051233727</v>
      </c>
      <c r="AU116" s="123">
        <f t="shared" si="100"/>
        <v>2.3432505936744803E-2</v>
      </c>
      <c r="AV116" s="114">
        <f t="shared" si="126"/>
        <v>1.2450859247233195</v>
      </c>
      <c r="AW116" s="115">
        <f t="shared" si="78"/>
        <v>100</v>
      </c>
      <c r="AX116" s="123">
        <f t="shared" si="145"/>
        <v>0</v>
      </c>
      <c r="AY116" s="116">
        <f t="shared" si="101"/>
        <v>0</v>
      </c>
      <c r="AZ116" s="122">
        <f t="shared" si="127"/>
        <v>56.830475614165699</v>
      </c>
      <c r="BA116" s="123">
        <f t="shared" si="128"/>
        <v>2.220193301405933E-2</v>
      </c>
      <c r="BB116" s="116">
        <f t="shared" si="129"/>
        <v>1.234341642284378</v>
      </c>
      <c r="BC116" s="107"/>
      <c r="BD116" s="3">
        <f t="shared" si="130"/>
        <v>99</v>
      </c>
      <c r="BE116" s="45">
        <f t="shared" si="131"/>
        <v>51.270446873778212</v>
      </c>
      <c r="BF116" s="7">
        <f t="shared" si="132"/>
        <v>1.9140415187561863E-2</v>
      </c>
      <c r="BG116" s="43">
        <f t="shared" si="133"/>
        <v>0.96290719648807566</v>
      </c>
      <c r="BH116" s="45">
        <f t="shared" si="134"/>
        <v>81.510396175215874</v>
      </c>
      <c r="BI116" s="7">
        <f t="shared" si="135"/>
        <v>-1.2314994881711663E-3</v>
      </c>
      <c r="BJ116" s="43">
        <f t="shared" si="136"/>
        <v>-0.10050378152592121</v>
      </c>
      <c r="BK116" s="117">
        <f t="shared" si="81"/>
        <v>80.100251257867598</v>
      </c>
      <c r="BL116" s="107"/>
      <c r="BM116" s="118">
        <f t="shared" si="137"/>
        <v>99</v>
      </c>
      <c r="BN116" s="45">
        <f t="shared" si="138"/>
        <v>89.886777567728402</v>
      </c>
      <c r="BO116" s="7">
        <f t="shared" si="139"/>
        <v>4.9070882614351275E-8</v>
      </c>
      <c r="BP116" s="45">
        <f t="shared" si="140"/>
        <v>4.4108232948889799E-6</v>
      </c>
      <c r="BQ116" s="107"/>
      <c r="BR116" s="107"/>
      <c r="BS116" s="40">
        <f t="shared" si="102"/>
        <v>99</v>
      </c>
      <c r="BT116" s="124">
        <f t="shared" ca="1" si="103"/>
        <v>105.57455624863405</v>
      </c>
      <c r="BU116" s="7">
        <f t="shared" ca="1" si="141"/>
        <v>-0.15134162014041139</v>
      </c>
      <c r="BV116" s="43">
        <f t="shared" ca="1" si="104"/>
        <v>-18.827156801205231</v>
      </c>
      <c r="BW116" s="44">
        <f t="shared" ca="1" si="105"/>
        <v>-1.0067081007020566</v>
      </c>
      <c r="BX116" s="107"/>
      <c r="BY116" s="107"/>
      <c r="BZ116" s="40">
        <f t="shared" si="106"/>
        <v>99</v>
      </c>
      <c r="CA116" s="124">
        <f t="shared" ca="1" si="107"/>
        <v>6.7984341180485366</v>
      </c>
      <c r="CB116" s="7">
        <f t="shared" ca="1" si="142"/>
        <v>-0.45335405035102833</v>
      </c>
      <c r="CC116" s="43">
        <f t="shared" ca="1" si="108"/>
        <v>-5.6381971648030902</v>
      </c>
      <c r="CD116" s="44">
        <f t="shared" ca="1" si="109"/>
        <v>-1.0067081007020566</v>
      </c>
      <c r="CE116" s="107"/>
      <c r="CF116" s="107"/>
      <c r="CG116" s="40">
        <f t="shared" si="110"/>
        <v>99</v>
      </c>
      <c r="CH116" s="45">
        <f t="shared" ca="1" si="111"/>
        <v>105.8004335043085</v>
      </c>
      <c r="CI116" s="7">
        <f t="shared" ca="1" si="143"/>
        <v>3.2057346719155756E-2</v>
      </c>
      <c r="CJ116" s="43">
        <f t="shared" ca="1" si="147"/>
        <v>3.2863301546823291</v>
      </c>
      <c r="CK116" s="43">
        <f t="shared" ca="1" si="82"/>
        <v>-0.40335405035102834</v>
      </c>
      <c r="CL116" s="3">
        <f t="shared" ca="1" si="83"/>
        <v>94.966459496489719</v>
      </c>
      <c r="CM116" s="44">
        <f t="shared" ca="1" si="84"/>
        <v>-1.0067081007020566</v>
      </c>
      <c r="CO116" s="40">
        <v>99</v>
      </c>
      <c r="CP116" s="45">
        <v>110.47237617628451</v>
      </c>
      <c r="CQ116" s="7">
        <v>2.4356148841436859E-2</v>
      </c>
      <c r="CR116" s="43">
        <v>2.6267052138653066</v>
      </c>
      <c r="CS116" s="43">
        <v>-0.21461329097207724</v>
      </c>
      <c r="CT116" s="3">
        <v>96.853867090279223</v>
      </c>
      <c r="CU116" s="44">
        <v>-0.62922658194415448</v>
      </c>
      <c r="CV116" s="44"/>
      <c r="CW116" s="40">
        <v>99</v>
      </c>
      <c r="CX116" s="45">
        <v>100.53055622634308</v>
      </c>
      <c r="CY116" s="7">
        <v>6.9266878893958024E-4</v>
      </c>
      <c r="CZ116" s="43">
        <v>6.9586178458761444E-2</v>
      </c>
      <c r="DA116" s="43">
        <v>-3.7258780765099891E-2</v>
      </c>
      <c r="DB116" s="3">
        <v>98.627412192348999</v>
      </c>
      <c r="DC116" s="44">
        <v>-0.68629390382549949</v>
      </c>
      <c r="DD116" s="44"/>
    </row>
    <row r="117" spans="2:108" ht="15.9" customHeight="1" x14ac:dyDescent="0.65">
      <c r="B117" s="3">
        <v>100</v>
      </c>
      <c r="C117" s="45">
        <f t="shared" si="112"/>
        <v>101</v>
      </c>
      <c r="D117" s="119">
        <f t="shared" si="113"/>
        <v>0.01</v>
      </c>
      <c r="E117" s="120">
        <f t="shared" si="151"/>
        <v>1</v>
      </c>
      <c r="F117" s="107"/>
      <c r="G117" s="107"/>
      <c r="H117" s="3">
        <f t="shared" si="114"/>
        <v>100</v>
      </c>
      <c r="I117" s="124">
        <f t="shared" si="86"/>
        <v>131.50125784630345</v>
      </c>
      <c r="J117" s="119">
        <f t="shared" si="115"/>
        <v>4.9999999999999996E-2</v>
      </c>
      <c r="K117" s="43">
        <f t="shared" si="152"/>
        <v>6.2619646593477833</v>
      </c>
      <c r="L117" s="107"/>
      <c r="M117" s="109">
        <f t="shared" si="88"/>
        <v>100</v>
      </c>
      <c r="N117" s="45">
        <f t="shared" si="89"/>
        <v>58.057147915607842</v>
      </c>
      <c r="O117" s="7">
        <f t="shared" si="90"/>
        <v>2.1584762192917134E-2</v>
      </c>
      <c r="P117" s="43">
        <f t="shared" si="91"/>
        <v>1.2266723014421439</v>
      </c>
      <c r="Q117" s="107"/>
      <c r="R117" s="109">
        <f t="shared" si="92"/>
        <v>100</v>
      </c>
      <c r="S117" s="109">
        <v>0</v>
      </c>
      <c r="T117" s="41">
        <v>1</v>
      </c>
      <c r="U117" s="41"/>
      <c r="V117" s="43">
        <f t="shared" si="93"/>
        <v>99.572445670518633</v>
      </c>
      <c r="W117" s="7">
        <f t="shared" si="94"/>
        <v>4.7480987229611259E-4</v>
      </c>
      <c r="X117" s="43">
        <f>SUM(T117+V117)</f>
        <v>100.57244567051863</v>
      </c>
      <c r="Y117" s="7"/>
      <c r="Z117" s="121">
        <f t="shared" si="95"/>
        <v>4.7255542814784592E-2</v>
      </c>
      <c r="AA117" s="121"/>
      <c r="AB117" s="107"/>
      <c r="AC117" s="3">
        <f t="shared" si="116"/>
        <v>100</v>
      </c>
      <c r="AD117" s="45">
        <f t="shared" si="96"/>
        <v>76.063297598420419</v>
      </c>
      <c r="AE117" s="7">
        <f t="shared" si="97"/>
        <v>3.1566062424630732E-2</v>
      </c>
      <c r="AF117" s="43">
        <f t="shared" si="150"/>
        <v>2.327547296943409</v>
      </c>
      <c r="AG117" s="107"/>
      <c r="AH117" s="3">
        <f t="shared" si="117"/>
        <v>100</v>
      </c>
      <c r="AI117" s="122">
        <f t="shared" si="118"/>
        <v>19.358844358234819</v>
      </c>
      <c r="AJ117" s="123">
        <f t="shared" si="98"/>
        <v>3.3874020135167077E-2</v>
      </c>
      <c r="AK117" s="114">
        <f t="shared" si="119"/>
        <v>0.63427639230036692</v>
      </c>
      <c r="AL117" s="115">
        <f t="shared" si="120"/>
        <v>58.057147915607842</v>
      </c>
      <c r="AM117" s="123">
        <f t="shared" si="144"/>
        <v>2.1584762192917134E-2</v>
      </c>
      <c r="AN117" s="116">
        <f t="shared" si="99"/>
        <v>1.2266723014421439</v>
      </c>
      <c r="AO117" s="122">
        <f t="shared" si="121"/>
        <v>58.057147915607842</v>
      </c>
      <c r="AP117" s="123">
        <f t="shared" si="122"/>
        <v>2.1584762192917134E-2</v>
      </c>
      <c r="AQ117" s="116">
        <f t="shared" si="123"/>
        <v>1.2266723014421439</v>
      </c>
      <c r="AS117" s="3">
        <f t="shared" si="124"/>
        <v>100</v>
      </c>
      <c r="AT117" s="122">
        <f t="shared" si="125"/>
        <v>55.620481526886579</v>
      </c>
      <c r="AU117" s="123">
        <f t="shared" si="100"/>
        <v>2.2809962974383084E-2</v>
      </c>
      <c r="AV117" s="114">
        <f t="shared" si="126"/>
        <v>1.2404074756528545</v>
      </c>
      <c r="AW117" s="115">
        <f t="shared" si="78"/>
        <v>100</v>
      </c>
      <c r="AX117" s="123">
        <f t="shared" si="145"/>
        <v>0</v>
      </c>
      <c r="AY117" s="116">
        <f t="shared" si="101"/>
        <v>0</v>
      </c>
      <c r="AZ117" s="122">
        <f t="shared" si="127"/>
        <v>58.057147915607842</v>
      </c>
      <c r="BA117" s="123">
        <f t="shared" si="128"/>
        <v>2.1584762192917134E-2</v>
      </c>
      <c r="BB117" s="116">
        <f t="shared" si="129"/>
        <v>1.2266723014421439</v>
      </c>
      <c r="BC117" s="107"/>
      <c r="BD117" s="3">
        <f t="shared" si="130"/>
        <v>100</v>
      </c>
      <c r="BE117" s="45">
        <f t="shared" si="131"/>
        <v>52.219520175246906</v>
      </c>
      <c r="BF117" s="7">
        <f t="shared" si="132"/>
        <v>1.8511118184813179E-2</v>
      </c>
      <c r="BG117" s="43">
        <f t="shared" si="133"/>
        <v>0.94907330146869373</v>
      </c>
      <c r="BH117" s="45">
        <f t="shared" si="134"/>
        <v>81.41039617521588</v>
      </c>
      <c r="BI117" s="7">
        <f t="shared" si="135"/>
        <v>-1.2268373691256872E-3</v>
      </c>
      <c r="BJ117" s="43">
        <f t="shared" si="136"/>
        <v>-0.1</v>
      </c>
      <c r="BK117" s="117">
        <f t="shared" si="81"/>
        <v>80</v>
      </c>
      <c r="BL117" s="107"/>
      <c r="BM117" s="118">
        <f t="shared" si="137"/>
        <v>100</v>
      </c>
      <c r="BN117" s="45">
        <f t="shared" si="138"/>
        <v>89.886781288985006</v>
      </c>
      <c r="BO117" s="7">
        <f t="shared" si="139"/>
        <v>4.1399377137427241E-8</v>
      </c>
      <c r="BP117" s="45">
        <f t="shared" si="140"/>
        <v>3.7212566087269122E-6</v>
      </c>
      <c r="BQ117" s="107"/>
      <c r="BR117" s="107"/>
      <c r="BS117" s="40">
        <f t="shared" si="102"/>
        <v>100</v>
      </c>
      <c r="BT117" s="124">
        <f t="shared" ca="1" si="103"/>
        <v>123.3246694943486</v>
      </c>
      <c r="BU117" s="7">
        <f t="shared" ca="1" si="141"/>
        <v>0.16812870332044799</v>
      </c>
      <c r="BV117" s="43">
        <f t="shared" ca="1" si="104"/>
        <v>17.750113245714537</v>
      </c>
      <c r="BW117" s="44">
        <f t="shared" ca="1" si="105"/>
        <v>0.59064351660223957</v>
      </c>
      <c r="BX117" s="107"/>
      <c r="BY117" s="107"/>
      <c r="BZ117" s="40">
        <f t="shared" si="106"/>
        <v>100</v>
      </c>
      <c r="CA117" s="124">
        <f t="shared" ca="1" si="107"/>
        <v>9.1460813413873794</v>
      </c>
      <c r="CB117" s="7">
        <f t="shared" ca="1" si="142"/>
        <v>0.34532175830111972</v>
      </c>
      <c r="CC117" s="43">
        <f t="shared" ca="1" si="108"/>
        <v>2.3476472233388437</v>
      </c>
      <c r="CD117" s="44">
        <f t="shared" ca="1" si="109"/>
        <v>0.59064351660223957</v>
      </c>
      <c r="CE117" s="107"/>
      <c r="CF117" s="107"/>
      <c r="CG117" s="40">
        <f t="shared" si="110"/>
        <v>100</v>
      </c>
      <c r="CH117" s="45">
        <f t="shared" ca="1" si="111"/>
        <v>104.64373907255212</v>
      </c>
      <c r="CI117" s="7">
        <f t="shared" ca="1" si="143"/>
        <v>-1.093279482365518E-2</v>
      </c>
      <c r="CJ117" s="43">
        <f t="shared" ca="1" si="147"/>
        <v>-1.1566944317563777</v>
      </c>
      <c r="CK117" s="43">
        <f t="shared" ca="1" si="82"/>
        <v>0.39532175830111982</v>
      </c>
      <c r="CL117" s="3">
        <f t="shared" ca="1" si="83"/>
        <v>102.9532175830112</v>
      </c>
      <c r="CM117" s="44">
        <f t="shared" ca="1" si="84"/>
        <v>0.59064351660223957</v>
      </c>
      <c r="CO117" s="40">
        <v>100</v>
      </c>
      <c r="CP117" s="45">
        <v>109.82587735479987</v>
      </c>
      <c r="CQ117" s="7">
        <v>-5.8521310381972899E-3</v>
      </c>
      <c r="CR117" s="43">
        <v>-0.64649882148464821</v>
      </c>
      <c r="CS117" s="43">
        <v>5.3243122586440032E-2</v>
      </c>
      <c r="CT117" s="3">
        <v>99.5324312258644</v>
      </c>
      <c r="CU117" s="44">
        <v>-9.3513754827119946E-2</v>
      </c>
      <c r="CV117" s="44"/>
      <c r="CW117" s="40">
        <v>100</v>
      </c>
      <c r="CX117" s="45">
        <v>101.18732757677287</v>
      </c>
      <c r="CY117" s="7">
        <v>6.5330519901937237E-3</v>
      </c>
      <c r="CZ117" s="43">
        <v>0.65677135042979029</v>
      </c>
      <c r="DA117" s="43">
        <v>0.3463357993214834</v>
      </c>
      <c r="DB117" s="3">
        <v>102.46335799321483</v>
      </c>
      <c r="DC117" s="44">
        <v>1.2316789966074171</v>
      </c>
      <c r="DD117" s="44"/>
    </row>
    <row r="118" spans="2:108" ht="15.9" customHeight="1" x14ac:dyDescent="0.65">
      <c r="B118" s="3">
        <v>101</v>
      </c>
      <c r="C118" s="45">
        <f t="shared" si="112"/>
        <v>102</v>
      </c>
      <c r="D118" s="119">
        <f t="shared" si="113"/>
        <v>9.9009900990099011E-3</v>
      </c>
      <c r="E118" s="120">
        <f t="shared" si="151"/>
        <v>1</v>
      </c>
      <c r="F118" s="107"/>
      <c r="G118" s="107"/>
      <c r="H118" s="3">
        <f t="shared" si="114"/>
        <v>101</v>
      </c>
      <c r="I118" s="124">
        <f t="shared" si="86"/>
        <v>138.07632073861862</v>
      </c>
      <c r="J118" s="119">
        <f t="shared" si="115"/>
        <v>5.000000000000001E-2</v>
      </c>
      <c r="K118" s="43">
        <f t="shared" si="152"/>
        <v>6.5750628923151728</v>
      </c>
      <c r="L118" s="107"/>
      <c r="M118" s="109">
        <f t="shared" si="88"/>
        <v>101</v>
      </c>
      <c r="N118" s="45">
        <f t="shared" si="89"/>
        <v>59.274689099340847</v>
      </c>
      <c r="O118" s="7">
        <f t="shared" si="90"/>
        <v>2.0971426042196019E-2</v>
      </c>
      <c r="P118" s="43">
        <f t="shared" si="91"/>
        <v>1.2175411837330081</v>
      </c>
      <c r="Q118" s="107"/>
      <c r="R118" s="109">
        <f t="shared" si="92"/>
        <v>101</v>
      </c>
      <c r="S118" s="109">
        <v>1</v>
      </c>
      <c r="T118" s="41">
        <f t="shared" ref="T118:T149" si="153">T117+AA118*$S$14</f>
        <v>1.099</v>
      </c>
      <c r="U118" s="7">
        <f>(T118-T117)/T117</f>
        <v>9.8999999999999977E-2</v>
      </c>
      <c r="V118" s="43">
        <f t="shared" si="93"/>
        <v>99.615018300762117</v>
      </c>
      <c r="W118" s="7">
        <f t="shared" si="94"/>
        <v>4.2755432948142187E-4</v>
      </c>
      <c r="X118" s="43">
        <f t="shared" ref="X118:X181" si="154">SUM(T118+V118)</f>
        <v>100.71401830076212</v>
      </c>
      <c r="Y118" s="7">
        <f t="shared" ref="Y118:Y149" si="155">(X118-X117)/X117</f>
        <v>1.4076681669578572E-3</v>
      </c>
      <c r="Z118" s="121">
        <f t="shared" si="95"/>
        <v>4.2572630243478959E-2</v>
      </c>
      <c r="AA118" s="121">
        <f t="shared" ref="AA118:AA149" si="156">$S$10*T117*(1-T117/$U$11)</f>
        <v>9.9000000000000005E-2</v>
      </c>
      <c r="AB118" s="107"/>
      <c r="AC118" s="3">
        <f t="shared" si="116"/>
        <v>101</v>
      </c>
      <c r="AD118" s="45">
        <f t="shared" si="96"/>
        <v>78.420056167954968</v>
      </c>
      <c r="AE118" s="7">
        <f t="shared" si="97"/>
        <v>3.098417560039483E-2</v>
      </c>
      <c r="AF118" s="43">
        <f t="shared" si="150"/>
        <v>2.3567585695345534</v>
      </c>
      <c r="AG118" s="107"/>
      <c r="AH118" s="3">
        <f t="shared" si="117"/>
        <v>101</v>
      </c>
      <c r="AI118" s="122">
        <f t="shared" si="118"/>
        <v>20.01066104214479</v>
      </c>
      <c r="AJ118" s="123">
        <f t="shared" si="98"/>
        <v>3.3670226995378597E-2</v>
      </c>
      <c r="AK118" s="114">
        <f t="shared" si="119"/>
        <v>0.65181668390997127</v>
      </c>
      <c r="AL118" s="115">
        <f t="shared" si="120"/>
        <v>59.274689099340847</v>
      </c>
      <c r="AM118" s="123">
        <f t="shared" si="144"/>
        <v>2.0971426042196019E-2</v>
      </c>
      <c r="AN118" s="116">
        <f t="shared" si="99"/>
        <v>1.2175411837330081</v>
      </c>
      <c r="AO118" s="122">
        <f t="shared" si="121"/>
        <v>59.274689099340847</v>
      </c>
      <c r="AP118" s="123">
        <f t="shared" si="122"/>
        <v>2.0971426042196019E-2</v>
      </c>
      <c r="AQ118" s="116">
        <f t="shared" si="123"/>
        <v>1.2175411837330081</v>
      </c>
      <c r="AS118" s="3">
        <f t="shared" si="124"/>
        <v>101</v>
      </c>
      <c r="AT118" s="122">
        <f t="shared" si="125"/>
        <v>57.370292948136665</v>
      </c>
      <c r="AU118" s="123">
        <f t="shared" si="100"/>
        <v>3.1459839491037832E-2</v>
      </c>
      <c r="AV118" s="114">
        <f t="shared" si="126"/>
        <v>1.7498114212500855</v>
      </c>
      <c r="AW118" s="115">
        <f>$AW$12*$AW$11*3</f>
        <v>150</v>
      </c>
      <c r="AX118" s="123">
        <f t="shared" si="145"/>
        <v>0.5</v>
      </c>
      <c r="AY118" s="116">
        <f t="shared" si="101"/>
        <v>0</v>
      </c>
      <c r="AZ118" s="122">
        <f t="shared" si="127"/>
        <v>59.274689099340847</v>
      </c>
      <c r="BA118" s="123">
        <f t="shared" si="128"/>
        <v>2.0971426042196019E-2</v>
      </c>
      <c r="BB118" s="116">
        <f t="shared" si="129"/>
        <v>1.2175411837330081</v>
      </c>
      <c r="BC118" s="107"/>
      <c r="BD118" s="3">
        <f t="shared" si="130"/>
        <v>101</v>
      </c>
      <c r="BE118" s="45">
        <f t="shared" si="131"/>
        <v>53.153673925046782</v>
      </c>
      <c r="BF118" s="7">
        <f t="shared" si="132"/>
        <v>1.7888976127411513E-2</v>
      </c>
      <c r="BG118" s="43">
        <f t="shared" si="133"/>
        <v>0.93415374979987797</v>
      </c>
      <c r="BH118" s="45">
        <f t="shared" si="134"/>
        <v>81.310892456194878</v>
      </c>
      <c r="BI118" s="7">
        <f t="shared" si="135"/>
        <v>-1.2222483085187793E-3</v>
      </c>
      <c r="BJ118" s="43">
        <f t="shared" si="136"/>
        <v>-9.9503719020998915E-2</v>
      </c>
      <c r="BK118" s="117">
        <f t="shared" si="81"/>
        <v>79.90024875775822</v>
      </c>
      <c r="BL118" s="107"/>
      <c r="BM118" s="118">
        <f t="shared" si="137"/>
        <v>101</v>
      </c>
      <c r="BN118" s="45">
        <f t="shared" si="138"/>
        <v>89.886784428478407</v>
      </c>
      <c r="BO118" s="7">
        <f t="shared" si="139"/>
        <v>3.4927197928649838E-8</v>
      </c>
      <c r="BP118" s="45">
        <f t="shared" si="140"/>
        <v>3.1394934042827319E-6</v>
      </c>
      <c r="BQ118" s="107"/>
      <c r="BR118" s="107"/>
      <c r="BS118" s="40">
        <f t="shared" si="102"/>
        <v>101</v>
      </c>
      <c r="BT118" s="124">
        <f t="shared" ca="1" si="103"/>
        <v>123.80239066085339</v>
      </c>
      <c r="BU118" s="7">
        <f t="shared" ca="1" si="141"/>
        <v>3.8736869797707804E-3</v>
      </c>
      <c r="BV118" s="43">
        <f t="shared" ca="1" si="104"/>
        <v>0.47772116650479024</v>
      </c>
      <c r="BW118" s="44">
        <f t="shared" ca="1" si="105"/>
        <v>-0.23063156510114621</v>
      </c>
      <c r="BX118" s="107"/>
      <c r="BY118" s="107"/>
      <c r="BZ118" s="40">
        <f t="shared" si="106"/>
        <v>101</v>
      </c>
      <c r="CA118" s="124">
        <f t="shared" ca="1" si="107"/>
        <v>8.5486978813034682</v>
      </c>
      <c r="CB118" s="7">
        <f t="shared" ca="1" si="142"/>
        <v>-6.5315782550573007E-2</v>
      </c>
      <c r="CC118" s="43">
        <f t="shared" ca="1" si="108"/>
        <v>-0.59738346008391197</v>
      </c>
      <c r="CD118" s="44">
        <f t="shared" ca="1" si="109"/>
        <v>-0.23063156510114621</v>
      </c>
      <c r="CE118" s="107"/>
      <c r="CF118" s="107"/>
      <c r="CG118" s="40">
        <f t="shared" si="110"/>
        <v>101</v>
      </c>
      <c r="CH118" s="45">
        <f t="shared" ca="1" si="111"/>
        <v>104.73772984472754</v>
      </c>
      <c r="CI118" s="7">
        <f t="shared" ca="1" si="143"/>
        <v>8.9819776136105557E-4</v>
      </c>
      <c r="CJ118" s="43">
        <f t="shared" ca="1" si="147"/>
        <v>9.3990772175422552E-2</v>
      </c>
      <c r="CK118" s="43">
        <f t="shared" ca="1" si="82"/>
        <v>-1.5315782550573101E-2</v>
      </c>
      <c r="CL118" s="3">
        <f t="shared" ca="1" si="83"/>
        <v>98.84684217449427</v>
      </c>
      <c r="CM118" s="44">
        <f t="shared" ca="1" si="84"/>
        <v>-0.23063156510114621</v>
      </c>
      <c r="CO118" s="40">
        <v>101</v>
      </c>
      <c r="CP118" s="45">
        <v>108.58463545952431</v>
      </c>
      <c r="CQ118" s="7">
        <v>-1.1301907393515729E-2</v>
      </c>
      <c r="CR118" s="43">
        <v>-1.2412418952755626</v>
      </c>
      <c r="CS118" s="43">
        <v>0.11728368064575982</v>
      </c>
      <c r="CT118" s="3">
        <v>100.1728368064576</v>
      </c>
      <c r="CU118" s="44">
        <v>3.456736129151964E-2</v>
      </c>
      <c r="CV118" s="44"/>
      <c r="CW118" s="40">
        <v>101</v>
      </c>
      <c r="CX118" s="45">
        <v>101.10423846806094</v>
      </c>
      <c r="CY118" s="7">
        <v>-8.2114144825981116E-4</v>
      </c>
      <c r="CZ118" s="43">
        <v>-8.3089108711925055E-2</v>
      </c>
      <c r="DA118" s="43">
        <v>4.7783365102032863E-2</v>
      </c>
      <c r="DB118" s="3">
        <v>99.477833651020333</v>
      </c>
      <c r="DC118" s="44">
        <v>-0.2610831744898357</v>
      </c>
      <c r="DD118" s="44"/>
    </row>
    <row r="119" spans="2:108" ht="15.9" customHeight="1" x14ac:dyDescent="0.65">
      <c r="B119" s="3">
        <v>102</v>
      </c>
      <c r="C119" s="45">
        <f t="shared" si="112"/>
        <v>103</v>
      </c>
      <c r="D119" s="119">
        <f t="shared" si="113"/>
        <v>9.8039215686274508E-3</v>
      </c>
      <c r="E119" s="120">
        <f t="shared" si="151"/>
        <v>1</v>
      </c>
      <c r="F119" s="107"/>
      <c r="G119" s="107"/>
      <c r="H119" s="3">
        <f t="shared" si="114"/>
        <v>102</v>
      </c>
      <c r="I119" s="124">
        <f t="shared" si="86"/>
        <v>144.98013677554954</v>
      </c>
      <c r="J119" s="119">
        <f t="shared" si="115"/>
        <v>4.999999999999992E-2</v>
      </c>
      <c r="K119" s="43">
        <f t="shared" si="152"/>
        <v>6.9038160369309312</v>
      </c>
      <c r="L119" s="107"/>
      <c r="M119" s="109">
        <f t="shared" si="88"/>
        <v>102</v>
      </c>
      <c r="N119" s="45">
        <f t="shared" si="89"/>
        <v>60.481679170396134</v>
      </c>
      <c r="O119" s="7">
        <f t="shared" si="90"/>
        <v>2.0362655450329632E-2</v>
      </c>
      <c r="P119" s="43">
        <f t="shared" si="91"/>
        <v>1.2069900710552839</v>
      </c>
      <c r="Q119" s="107"/>
      <c r="R119" s="109">
        <f t="shared" si="92"/>
        <v>102</v>
      </c>
      <c r="S119" s="109">
        <v>2</v>
      </c>
      <c r="T119" s="41">
        <f t="shared" si="153"/>
        <v>1.207692199</v>
      </c>
      <c r="U119" s="7">
        <f>(T119-T118)/T118</f>
        <v>9.8901000000000044E-2</v>
      </c>
      <c r="V119" s="43">
        <f t="shared" si="93"/>
        <v>99.653368259777153</v>
      </c>
      <c r="W119" s="7">
        <f t="shared" si="94"/>
        <v>3.8498169923784537E-4</v>
      </c>
      <c r="X119" s="43">
        <f t="shared" si="154"/>
        <v>100.86106045877715</v>
      </c>
      <c r="Y119" s="7">
        <f t="shared" si="155"/>
        <v>1.4599969348448999E-3</v>
      </c>
      <c r="Z119" s="121">
        <f t="shared" si="95"/>
        <v>3.834995901504043E-2</v>
      </c>
      <c r="AA119" s="121">
        <f t="shared" si="156"/>
        <v>0.10869219899999999</v>
      </c>
      <c r="AB119" s="107"/>
      <c r="AC119" s="3">
        <f t="shared" si="116"/>
        <v>102</v>
      </c>
      <c r="AD119" s="45">
        <f t="shared" si="96"/>
        <v>80.803632674006408</v>
      </c>
      <c r="AE119" s="7">
        <f t="shared" si="97"/>
        <v>3.0394985958011194E-2</v>
      </c>
      <c r="AF119" s="43">
        <f t="shared" si="150"/>
        <v>2.3835765060514453</v>
      </c>
      <c r="AG119" s="107"/>
      <c r="AH119" s="3">
        <f t="shared" si="117"/>
        <v>102</v>
      </c>
      <c r="AI119" s="122">
        <f t="shared" si="118"/>
        <v>20.680162812683704</v>
      </c>
      <c r="AJ119" s="123">
        <f t="shared" si="98"/>
        <v>3.3457254067162795E-2</v>
      </c>
      <c r="AK119" s="114">
        <f t="shared" si="119"/>
        <v>0.66950177053891347</v>
      </c>
      <c r="AL119" s="115">
        <f t="shared" si="120"/>
        <v>60.481679170396134</v>
      </c>
      <c r="AM119" s="123">
        <f t="shared" si="144"/>
        <v>2.0362655450329632E-2</v>
      </c>
      <c r="AN119" s="116">
        <f t="shared" si="99"/>
        <v>1.2069900710552839</v>
      </c>
      <c r="AO119" s="122">
        <f t="shared" si="121"/>
        <v>60.481679170396134</v>
      </c>
      <c r="AP119" s="123">
        <f t="shared" si="122"/>
        <v>2.0362655450329632E-2</v>
      </c>
      <c r="AQ119" s="116">
        <f t="shared" si="123"/>
        <v>1.2069900710552839</v>
      </c>
      <c r="AS119" s="3">
        <f t="shared" si="124"/>
        <v>102</v>
      </c>
      <c r="AT119" s="122">
        <f t="shared" si="125"/>
        <v>59.141690757891823</v>
      </c>
      <c r="AU119" s="123">
        <f t="shared" si="100"/>
        <v>3.0876569017287733E-2</v>
      </c>
      <c r="AV119" s="114">
        <f t="shared" si="126"/>
        <v>1.7713978097551601</v>
      </c>
      <c r="AW119" s="115">
        <f t="shared" ref="AW119:AW167" si="157">$AW$12*$AW$11*3</f>
        <v>150</v>
      </c>
      <c r="AX119" s="123">
        <f t="shared" si="145"/>
        <v>0</v>
      </c>
      <c r="AY119" s="116">
        <f t="shared" si="101"/>
        <v>-3.75</v>
      </c>
      <c r="AZ119" s="122">
        <f t="shared" si="127"/>
        <v>60.481679170396134</v>
      </c>
      <c r="BA119" s="123">
        <f t="shared" si="128"/>
        <v>2.0362655450329632E-2</v>
      </c>
      <c r="BB119" s="116">
        <f t="shared" si="129"/>
        <v>1.2069900710552839</v>
      </c>
      <c r="BC119" s="107"/>
      <c r="BD119" s="3">
        <f t="shared" si="130"/>
        <v>102</v>
      </c>
      <c r="BE119" s="45">
        <f t="shared" si="131"/>
        <v>54.071887280457467</v>
      </c>
      <c r="BF119" s="7">
        <f t="shared" si="132"/>
        <v>1.7274692182246504E-2</v>
      </c>
      <c r="BG119" s="43">
        <f t="shared" si="133"/>
        <v>0.91821335541068472</v>
      </c>
      <c r="BH119" s="45">
        <f t="shared" si="134"/>
        <v>81.211877701897208</v>
      </c>
      <c r="BI119" s="7">
        <f t="shared" si="135"/>
        <v>-1.2177305070290906E-3</v>
      </c>
      <c r="BJ119" s="43">
        <f t="shared" si="136"/>
        <v>-9.9014754297667443E-2</v>
      </c>
      <c r="BK119" s="117">
        <f t="shared" si="81"/>
        <v>79.800990123275852</v>
      </c>
      <c r="BL119" s="107"/>
      <c r="BM119" s="118">
        <f t="shared" si="137"/>
        <v>102</v>
      </c>
      <c r="BN119" s="45">
        <f t="shared" si="138"/>
        <v>89.88678707715863</v>
      </c>
      <c r="BO119" s="7">
        <f t="shared" si="139"/>
        <v>2.9466848097263903E-8</v>
      </c>
      <c r="BP119" s="45">
        <f t="shared" si="140"/>
        <v>2.6486802196407271E-6</v>
      </c>
      <c r="BQ119" s="107"/>
      <c r="BR119" s="107"/>
      <c r="BS119" s="40">
        <f t="shared" si="102"/>
        <v>102</v>
      </c>
      <c r="BT119" s="124">
        <f t="shared" ca="1" si="103"/>
        <v>155.59008550944549</v>
      </c>
      <c r="BU119" s="7">
        <f t="shared" ca="1" si="141"/>
        <v>0.25676155911780335</v>
      </c>
      <c r="BV119" s="43">
        <f t="shared" ca="1" si="104"/>
        <v>31.787694848592107</v>
      </c>
      <c r="BW119" s="44">
        <f t="shared" ca="1" si="105"/>
        <v>1.0338077955890173</v>
      </c>
      <c r="BX119" s="107"/>
      <c r="BY119" s="107"/>
      <c r="BZ119" s="40">
        <f t="shared" si="106"/>
        <v>102</v>
      </c>
      <c r="CA119" s="124">
        <f t="shared" ca="1" si="107"/>
        <v>13.394988031282061</v>
      </c>
      <c r="CB119" s="7">
        <f t="shared" ca="1" si="142"/>
        <v>0.56690389779450856</v>
      </c>
      <c r="CC119" s="43">
        <f t="shared" ca="1" si="108"/>
        <v>4.8462901499785938</v>
      </c>
      <c r="CD119" s="44">
        <f t="shared" ca="1" si="109"/>
        <v>1.0338077955890173</v>
      </c>
      <c r="CE119" s="107"/>
      <c r="CF119" s="107"/>
      <c r="CG119" s="40">
        <f t="shared" si="110"/>
        <v>102</v>
      </c>
      <c r="CH119" s="45">
        <f t="shared" ca="1" si="111"/>
        <v>105.00271492372934</v>
      </c>
      <c r="CI119" s="7">
        <f t="shared" ca="1" si="143"/>
        <v>2.529986848050276E-3</v>
      </c>
      <c r="CJ119" s="43">
        <f t="shared" ca="1" si="147"/>
        <v>0.26498507900179796</v>
      </c>
      <c r="CK119" s="43">
        <f t="shared" ca="1" si="82"/>
        <v>0.6169038977945086</v>
      </c>
      <c r="CL119" s="3">
        <f t="shared" ca="1" si="83"/>
        <v>105.16903897794509</v>
      </c>
      <c r="CM119" s="44">
        <f t="shared" ca="1" si="84"/>
        <v>1.0338077955890173</v>
      </c>
      <c r="CO119" s="40">
        <v>102</v>
      </c>
      <c r="CP119" s="45">
        <v>111.43208475921719</v>
      </c>
      <c r="CQ119" s="7">
        <v>2.622331684075405E-2</v>
      </c>
      <c r="CR119" s="43">
        <v>2.8474492996928795</v>
      </c>
      <c r="CS119" s="43">
        <v>-0.21618524915405105</v>
      </c>
      <c r="CT119" s="3">
        <v>96.838147508459485</v>
      </c>
      <c r="CU119" s="44">
        <v>-0.6323704983081021</v>
      </c>
      <c r="CV119" s="44"/>
      <c r="CW119" s="40">
        <v>102</v>
      </c>
      <c r="CX119" s="45">
        <v>101.19779789976201</v>
      </c>
      <c r="CY119" s="7">
        <v>9.2537595968958787E-4</v>
      </c>
      <c r="CZ119" s="43">
        <v>9.3559431701069701E-2</v>
      </c>
      <c r="DA119" s="43">
        <v>-3.6902895580346817E-2</v>
      </c>
      <c r="DB119" s="3">
        <v>98.630971044196528</v>
      </c>
      <c r="DC119" s="44">
        <v>-0.68451447790173414</v>
      </c>
      <c r="DD119" s="44"/>
    </row>
    <row r="120" spans="2:108" ht="15.9" customHeight="1" x14ac:dyDescent="0.65">
      <c r="B120" s="3">
        <v>103</v>
      </c>
      <c r="C120" s="45">
        <f t="shared" si="112"/>
        <v>104</v>
      </c>
      <c r="D120" s="119">
        <f t="shared" si="113"/>
        <v>9.7087378640776691E-3</v>
      </c>
      <c r="E120" s="120">
        <f t="shared" si="151"/>
        <v>1</v>
      </c>
      <c r="F120" s="107"/>
      <c r="G120" s="107"/>
      <c r="H120" s="3">
        <f t="shared" si="114"/>
        <v>103</v>
      </c>
      <c r="I120" s="124">
        <f t="shared" si="86"/>
        <v>152.22914361432703</v>
      </c>
      <c r="J120" s="119">
        <f t="shared" si="115"/>
        <v>5.0000000000000086E-2</v>
      </c>
      <c r="K120" s="43">
        <f t="shared" si="152"/>
        <v>7.2490068387774773</v>
      </c>
      <c r="L120" s="107"/>
      <c r="M120" s="109">
        <f t="shared" si="88"/>
        <v>103</v>
      </c>
      <c r="N120" s="45">
        <f t="shared" si="89"/>
        <v>61.676746371280579</v>
      </c>
      <c r="O120" s="7">
        <f t="shared" si="90"/>
        <v>1.9759160414801982E-2</v>
      </c>
      <c r="P120" s="43">
        <f t="shared" si="91"/>
        <v>1.1950672008844421</v>
      </c>
      <c r="Q120" s="107"/>
      <c r="R120" s="109">
        <f t="shared" si="92"/>
        <v>103</v>
      </c>
      <c r="S120" s="109">
        <v>3</v>
      </c>
      <c r="T120" s="41">
        <f t="shared" si="153"/>
        <v>1.3270028984524747</v>
      </c>
      <c r="U120" s="7">
        <f t="shared" ref="U120:U183" si="158">(T120-T119)/T119</f>
        <v>9.8792307801000068E-2</v>
      </c>
      <c r="V120" s="43">
        <f t="shared" si="93"/>
        <v>99.687911280236108</v>
      </c>
      <c r="W120" s="7">
        <f t="shared" si="94"/>
        <v>3.4663174022284664E-4</v>
      </c>
      <c r="X120" s="43">
        <f t="shared" si="154"/>
        <v>101.01491417868858</v>
      </c>
      <c r="Y120" s="7">
        <f t="shared" si="155"/>
        <v>1.5254025608259409E-3</v>
      </c>
      <c r="Z120" s="121">
        <f t="shared" si="95"/>
        <v>3.4543020458954771E-2</v>
      </c>
      <c r="AA120" s="121">
        <f t="shared" si="156"/>
        <v>0.11931069945247455</v>
      </c>
      <c r="AB120" s="107"/>
      <c r="AC120" s="3">
        <f t="shared" si="116"/>
        <v>103</v>
      </c>
      <c r="AD120" s="45">
        <f t="shared" si="96"/>
        <v>83.211507544377795</v>
      </c>
      <c r="AE120" s="7">
        <f t="shared" si="97"/>
        <v>2.9799091831498467E-2</v>
      </c>
      <c r="AF120" s="43">
        <f t="shared" si="150"/>
        <v>2.4078748703713813</v>
      </c>
      <c r="AG120" s="107"/>
      <c r="AH120" s="3">
        <f t="shared" si="117"/>
        <v>103</v>
      </c>
      <c r="AI120" s="122">
        <f t="shared" si="118"/>
        <v>21.367468866128796</v>
      </c>
      <c r="AJ120" s="123">
        <f t="shared" si="98"/>
        <v>3.3235040733023052E-2</v>
      </c>
      <c r="AK120" s="114">
        <f t="shared" si="119"/>
        <v>0.6873060534450921</v>
      </c>
      <c r="AL120" s="115">
        <f t="shared" si="120"/>
        <v>61.676746371280579</v>
      </c>
      <c r="AM120" s="123">
        <f t="shared" si="144"/>
        <v>1.9759160414801982E-2</v>
      </c>
      <c r="AN120" s="116">
        <f t="shared" si="99"/>
        <v>1.1950672008844421</v>
      </c>
      <c r="AO120" s="122">
        <f t="shared" si="121"/>
        <v>61.676746371280579</v>
      </c>
      <c r="AP120" s="123">
        <f t="shared" si="122"/>
        <v>1.9759160414801982E-2</v>
      </c>
      <c r="AQ120" s="116">
        <f t="shared" si="123"/>
        <v>1.1950672008844421</v>
      </c>
      <c r="AS120" s="3">
        <f t="shared" si="124"/>
        <v>103</v>
      </c>
      <c r="AT120" s="122">
        <f t="shared" si="125"/>
        <v>60.932862100552377</v>
      </c>
      <c r="AU120" s="123">
        <f t="shared" si="100"/>
        <v>3.028610308070271E-2</v>
      </c>
      <c r="AV120" s="114">
        <f t="shared" si="126"/>
        <v>1.7911713426605553</v>
      </c>
      <c r="AW120" s="115">
        <f t="shared" si="157"/>
        <v>150</v>
      </c>
      <c r="AX120" s="123">
        <f t="shared" si="145"/>
        <v>0</v>
      </c>
      <c r="AY120" s="116">
        <f t="shared" si="101"/>
        <v>-3.75</v>
      </c>
      <c r="AZ120" s="122">
        <f t="shared" si="127"/>
        <v>61.676746371280579</v>
      </c>
      <c r="BA120" s="123">
        <f t="shared" si="128"/>
        <v>1.9759160414801982E-2</v>
      </c>
      <c r="BB120" s="116">
        <f t="shared" si="129"/>
        <v>1.1950672008844421</v>
      </c>
      <c r="BC120" s="107"/>
      <c r="BD120" s="3">
        <f t="shared" si="130"/>
        <v>103</v>
      </c>
      <c r="BE120" s="45">
        <f t="shared" si="131"/>
        <v>54.973207923544614</v>
      </c>
      <c r="BF120" s="7">
        <f t="shared" si="132"/>
        <v>1.6668932571415895E-2</v>
      </c>
      <c r="BG120" s="43">
        <f t="shared" si="133"/>
        <v>0.90132064308714843</v>
      </c>
      <c r="BH120" s="45">
        <f t="shared" si="134"/>
        <v>81.113344774080772</v>
      </c>
      <c r="BI120" s="7">
        <f t="shared" si="135"/>
        <v>-1.2132822267466659E-3</v>
      </c>
      <c r="BJ120" s="43">
        <f t="shared" si="136"/>
        <v>-9.8532927816429319E-2</v>
      </c>
      <c r="BK120" s="117">
        <f t="shared" si="81"/>
        <v>79.702216869815558</v>
      </c>
      <c r="BL120" s="107"/>
      <c r="BM120" s="118">
        <f t="shared" si="137"/>
        <v>103</v>
      </c>
      <c r="BN120" s="45">
        <f t="shared" si="138"/>
        <v>89.886789311757013</v>
      </c>
      <c r="BO120" s="7">
        <f t="shared" si="139"/>
        <v>2.4860143034677871E-8</v>
      </c>
      <c r="BP120" s="45">
        <f t="shared" si="140"/>
        <v>2.2345983775722285E-6</v>
      </c>
      <c r="BQ120" s="107"/>
      <c r="BR120" s="107"/>
      <c r="BS120" s="40">
        <f t="shared" si="102"/>
        <v>103</v>
      </c>
      <c r="BT120" s="124">
        <f t="shared" ca="1" si="103"/>
        <v>169.53543989600502</v>
      </c>
      <c r="BU120" s="7">
        <f t="shared" ca="1" si="141"/>
        <v>8.9628811121856097E-2</v>
      </c>
      <c r="BV120" s="43">
        <f t="shared" ca="1" si="104"/>
        <v>13.945354386559535</v>
      </c>
      <c r="BW120" s="44">
        <f t="shared" ca="1" si="105"/>
        <v>0.19814405560928067</v>
      </c>
      <c r="BX120" s="107"/>
      <c r="BY120" s="107"/>
      <c r="BZ120" s="40">
        <f t="shared" si="106"/>
        <v>103</v>
      </c>
      <c r="CA120" s="124">
        <f t="shared" ca="1" si="107"/>
        <v>15.391806059524164</v>
      </c>
      <c r="CB120" s="7">
        <f t="shared" ca="1" si="142"/>
        <v>0.14907202780464027</v>
      </c>
      <c r="CC120" s="43">
        <f t="shared" ca="1" si="108"/>
        <v>1.996818028242104</v>
      </c>
      <c r="CD120" s="44">
        <f t="shared" ca="1" si="109"/>
        <v>0.19814405560928067</v>
      </c>
      <c r="CE120" s="107"/>
      <c r="CF120" s="107"/>
      <c r="CG120" s="40">
        <f t="shared" si="110"/>
        <v>103</v>
      </c>
      <c r="CH120" s="45">
        <f t="shared" ca="1" si="111"/>
        <v>104.17231051996509</v>
      </c>
      <c r="CI120" s="7">
        <f t="shared" ca="1" si="143"/>
        <v>-7.9084088860695446E-3</v>
      </c>
      <c r="CJ120" s="43">
        <f t="shared" ca="1" si="147"/>
        <v>-0.83040440376424407</v>
      </c>
      <c r="CK120" s="43">
        <f t="shared" ca="1" si="82"/>
        <v>0.19907202780464034</v>
      </c>
      <c r="CL120" s="3">
        <f t="shared" ca="1" si="83"/>
        <v>100.99072027804641</v>
      </c>
      <c r="CM120" s="44">
        <f t="shared" ca="1" si="84"/>
        <v>0.19814405560928067</v>
      </c>
      <c r="CO120" s="40">
        <v>103</v>
      </c>
      <c r="CP120" s="45">
        <v>108.8641398904671</v>
      </c>
      <c r="CQ120" s="7">
        <v>-2.3044932474331006E-2</v>
      </c>
      <c r="CR120" s="43">
        <v>-2.5679448687500837</v>
      </c>
      <c r="CS120" s="43">
        <v>0.23053607395642225</v>
      </c>
      <c r="CT120" s="3">
        <v>101.30536073956422</v>
      </c>
      <c r="CU120" s="44">
        <v>0.2610721479128445</v>
      </c>
      <c r="CV120" s="44"/>
      <c r="CW120" s="40">
        <v>103</v>
      </c>
      <c r="CX120" s="45">
        <v>101.1191233241809</v>
      </c>
      <c r="CY120" s="7">
        <v>-7.7743367162032924E-4</v>
      </c>
      <c r="CZ120" s="43">
        <v>-7.8674575581100054E-2</v>
      </c>
      <c r="DA120" s="43">
        <v>0.17502914674356213</v>
      </c>
      <c r="DB120" s="3">
        <v>100.75029146743562</v>
      </c>
      <c r="DC120" s="44">
        <v>0.37514573371781063</v>
      </c>
      <c r="DD120" s="44"/>
    </row>
    <row r="121" spans="2:108" ht="15.9" customHeight="1" x14ac:dyDescent="0.65">
      <c r="B121" s="3">
        <v>104</v>
      </c>
      <c r="C121" s="45">
        <f t="shared" si="112"/>
        <v>105</v>
      </c>
      <c r="D121" s="119">
        <f t="shared" si="113"/>
        <v>9.6153846153846159E-3</v>
      </c>
      <c r="E121" s="120">
        <f t="shared" si="151"/>
        <v>1</v>
      </c>
      <c r="F121" s="107"/>
      <c r="G121" s="107"/>
      <c r="H121" s="3">
        <f t="shared" si="114"/>
        <v>104</v>
      </c>
      <c r="I121" s="124">
        <f t="shared" si="86"/>
        <v>159.84060079504337</v>
      </c>
      <c r="J121" s="119">
        <f t="shared" si="115"/>
        <v>4.9999999999999947E-2</v>
      </c>
      <c r="K121" s="43">
        <f t="shared" si="152"/>
        <v>7.6114571807163518</v>
      </c>
      <c r="L121" s="107"/>
      <c r="M121" s="109">
        <f t="shared" si="88"/>
        <v>104</v>
      </c>
      <c r="N121" s="45">
        <f t="shared" si="89"/>
        <v>62.858573168370974</v>
      </c>
      <c r="O121" s="7">
        <f t="shared" si="90"/>
        <v>1.9161626814359737E-2</v>
      </c>
      <c r="P121" s="43">
        <f t="shared" si="91"/>
        <v>1.1818267970903931</v>
      </c>
      <c r="Q121" s="107"/>
      <c r="R121" s="109">
        <f t="shared" si="92"/>
        <v>104</v>
      </c>
      <c r="S121" s="109">
        <v>4</v>
      </c>
      <c r="T121" s="41">
        <f t="shared" si="153"/>
        <v>1.457942251605221</v>
      </c>
      <c r="U121" s="7">
        <f t="shared" si="158"/>
        <v>9.8672997101547602E-2</v>
      </c>
      <c r="V121" s="43">
        <f t="shared" si="93"/>
        <v>99.7190227528435</v>
      </c>
      <c r="W121" s="7">
        <f t="shared" si="94"/>
        <v>3.120887197639633E-4</v>
      </c>
      <c r="X121" s="43">
        <f t="shared" si="154"/>
        <v>101.17696500444872</v>
      </c>
      <c r="Y121" s="7">
        <f t="shared" si="155"/>
        <v>1.6042267330295006E-3</v>
      </c>
      <c r="Z121" s="121">
        <f t="shared" si="95"/>
        <v>3.1111472607385355E-2</v>
      </c>
      <c r="AA121" s="121">
        <f t="shared" si="156"/>
        <v>0.13093935315274621</v>
      </c>
      <c r="AB121" s="107"/>
      <c r="AC121" s="3">
        <f t="shared" si="116"/>
        <v>104</v>
      </c>
      <c r="AD121" s="45">
        <f t="shared" si="96"/>
        <v>85.641044174644676</v>
      </c>
      <c r="AE121" s="7">
        <f t="shared" si="97"/>
        <v>2.9197123113905574E-2</v>
      </c>
      <c r="AF121" s="43">
        <f t="shared" si="150"/>
        <v>2.4295366302668793</v>
      </c>
      <c r="AG121" s="107"/>
      <c r="AH121" s="3">
        <f t="shared" si="117"/>
        <v>104</v>
      </c>
      <c r="AI121" s="122">
        <f t="shared" si="118"/>
        <v>22.072670905176636</v>
      </c>
      <c r="AJ121" s="123">
        <f t="shared" si="98"/>
        <v>3.3003536519279078E-2</v>
      </c>
      <c r="AK121" s="114">
        <f t="shared" si="119"/>
        <v>0.70520203904784085</v>
      </c>
      <c r="AL121" s="115">
        <f t="shared" si="120"/>
        <v>62.858573168370974</v>
      </c>
      <c r="AM121" s="123">
        <f t="shared" si="144"/>
        <v>1.9161626814359737E-2</v>
      </c>
      <c r="AN121" s="116">
        <f t="shared" si="99"/>
        <v>1.1818267970903931</v>
      </c>
      <c r="AO121" s="122">
        <f t="shared" si="121"/>
        <v>62.858573168370974</v>
      </c>
      <c r="AP121" s="123">
        <f t="shared" si="122"/>
        <v>1.9161626814359737E-2</v>
      </c>
      <c r="AQ121" s="116">
        <f t="shared" si="123"/>
        <v>1.1818267970903931</v>
      </c>
      <c r="AS121" s="3">
        <f t="shared" si="124"/>
        <v>104</v>
      </c>
      <c r="AT121" s="122">
        <f t="shared" si="125"/>
        <v>62.741900644325021</v>
      </c>
      <c r="AU121" s="123">
        <f t="shared" si="100"/>
        <v>2.9689045966482582E-2</v>
      </c>
      <c r="AV121" s="114">
        <f t="shared" si="126"/>
        <v>1.8090385437726415</v>
      </c>
      <c r="AW121" s="115">
        <f t="shared" si="157"/>
        <v>150</v>
      </c>
      <c r="AX121" s="123">
        <f t="shared" si="145"/>
        <v>0</v>
      </c>
      <c r="AY121" s="116">
        <f t="shared" si="101"/>
        <v>-3.75</v>
      </c>
      <c r="AZ121" s="122">
        <f t="shared" si="127"/>
        <v>62.858573168370974</v>
      </c>
      <c r="BA121" s="123">
        <f t="shared" si="128"/>
        <v>1.9161626814359737E-2</v>
      </c>
      <c r="BB121" s="116">
        <f t="shared" si="129"/>
        <v>1.1818267970903931</v>
      </c>
      <c r="BC121" s="107"/>
      <c r="BD121" s="3">
        <f t="shared" si="130"/>
        <v>104</v>
      </c>
      <c r="BE121" s="45">
        <f t="shared" si="131"/>
        <v>55.856755134136854</v>
      </c>
      <c r="BF121" s="7">
        <f t="shared" si="132"/>
        <v>1.6072324027752872E-2</v>
      </c>
      <c r="BG121" s="43">
        <f t="shared" si="133"/>
        <v>0.88354721059223906</v>
      </c>
      <c r="BH121" s="45">
        <f t="shared" si="134"/>
        <v>81.015286706511674</v>
      </c>
      <c r="BI121" s="7">
        <f t="shared" si="135"/>
        <v>-1.2089017885061071E-3</v>
      </c>
      <c r="BJ121" s="43">
        <f t="shared" si="136"/>
        <v>-9.8058067569092022E-2</v>
      </c>
      <c r="BK121" s="117">
        <f t="shared" si="81"/>
        <v>79.603921945628855</v>
      </c>
      <c r="BL121" s="107"/>
      <c r="BM121" s="118">
        <f t="shared" si="137"/>
        <v>104</v>
      </c>
      <c r="BN121" s="45">
        <f t="shared" si="138"/>
        <v>89.886791197009089</v>
      </c>
      <c r="BO121" s="7">
        <f t="shared" si="139"/>
        <v>2.0973627935481974E-8</v>
      </c>
      <c r="BP121" s="45">
        <f t="shared" si="140"/>
        <v>1.8852520772486894E-6</v>
      </c>
      <c r="BQ121" s="107"/>
      <c r="BR121" s="107"/>
      <c r="BS121" s="40">
        <f t="shared" si="102"/>
        <v>104</v>
      </c>
      <c r="BT121" s="124">
        <f t="shared" ca="1" si="103"/>
        <v>169.0721847412741</v>
      </c>
      <c r="BU121" s="7">
        <f t="shared" ca="1" si="141"/>
        <v>-2.7324974354334544E-3</v>
      </c>
      <c r="BV121" s="43">
        <f t="shared" ca="1" si="104"/>
        <v>-0.46325515473091272</v>
      </c>
      <c r="BW121" s="44">
        <f t="shared" ca="1" si="105"/>
        <v>-0.26366248717716717</v>
      </c>
      <c r="BX121" s="107"/>
      <c r="BY121" s="107"/>
      <c r="BZ121" s="40">
        <f t="shared" si="106"/>
        <v>104</v>
      </c>
      <c r="CA121" s="124">
        <f t="shared" ca="1" si="107"/>
        <v>14.132275428599005</v>
      </c>
      <c r="CB121" s="7">
        <f t="shared" ca="1" si="142"/>
        <v>-8.183124358858361E-2</v>
      </c>
      <c r="CC121" s="43">
        <f t="shared" ca="1" si="108"/>
        <v>-1.259530630925159</v>
      </c>
      <c r="CD121" s="44">
        <f t="shared" ca="1" si="109"/>
        <v>-0.26366248717716717</v>
      </c>
      <c r="CE121" s="107"/>
      <c r="CF121" s="107"/>
      <c r="CG121" s="40">
        <f t="shared" si="110"/>
        <v>104</v>
      </c>
      <c r="CH121" s="45">
        <f t="shared" ca="1" si="111"/>
        <v>104.35680821999955</v>
      </c>
      <c r="CI121" s="7">
        <f t="shared" ca="1" si="143"/>
        <v>1.7710819613537883E-3</v>
      </c>
      <c r="CJ121" s="43">
        <f t="shared" ca="1" si="147"/>
        <v>0.1844977000344625</v>
      </c>
      <c r="CK121" s="43">
        <f t="shared" ca="1" si="82"/>
        <v>-3.183124358858358E-2</v>
      </c>
      <c r="CL121" s="3">
        <f t="shared" ca="1" si="83"/>
        <v>98.681687564114171</v>
      </c>
      <c r="CM121" s="44">
        <f t="shared" ca="1" si="84"/>
        <v>-0.26366248717716717</v>
      </c>
      <c r="CO121" s="40">
        <v>104</v>
      </c>
      <c r="CP121" s="45">
        <v>107.00306152465018</v>
      </c>
      <c r="CQ121" s="7">
        <v>-1.7095421574904589E-2</v>
      </c>
      <c r="CR121" s="43">
        <v>-1.8610783658169168</v>
      </c>
      <c r="CS121" s="43">
        <v>0.22843682625053047</v>
      </c>
      <c r="CT121" s="3">
        <v>101.28436826250531</v>
      </c>
      <c r="CU121" s="44">
        <v>0.25687365250106092</v>
      </c>
      <c r="CV121" s="44"/>
      <c r="CW121" s="40">
        <v>104</v>
      </c>
      <c r="CX121" s="45">
        <v>101.00568430801881</v>
      </c>
      <c r="CY121" s="7">
        <v>-1.12183543955788E-3</v>
      </c>
      <c r="CZ121" s="43">
        <v>-0.1134390161620861</v>
      </c>
      <c r="DA121" s="43">
        <v>0.10398544265456931</v>
      </c>
      <c r="DB121" s="3">
        <v>100.03985442654569</v>
      </c>
      <c r="DC121" s="44">
        <v>1.9927213272846515E-2</v>
      </c>
      <c r="DD121" s="44"/>
    </row>
    <row r="122" spans="2:108" ht="15.9" customHeight="1" x14ac:dyDescent="0.65">
      <c r="B122" s="3">
        <v>105</v>
      </c>
      <c r="C122" s="45">
        <f t="shared" si="112"/>
        <v>106</v>
      </c>
      <c r="D122" s="119">
        <f t="shared" si="113"/>
        <v>9.5238095238095247E-3</v>
      </c>
      <c r="E122" s="120">
        <f t="shared" si="151"/>
        <v>1</v>
      </c>
      <c r="F122" s="107"/>
      <c r="G122" s="107"/>
      <c r="H122" s="3">
        <f t="shared" si="114"/>
        <v>105</v>
      </c>
      <c r="I122" s="124">
        <f t="shared" si="86"/>
        <v>167.83263083479554</v>
      </c>
      <c r="J122" s="119">
        <f t="shared" si="115"/>
        <v>4.9999999999999982E-2</v>
      </c>
      <c r="K122" s="43">
        <f t="shared" si="152"/>
        <v>7.9920300397521693</v>
      </c>
      <c r="L122" s="107"/>
      <c r="M122" s="109">
        <f t="shared" si="88"/>
        <v>105</v>
      </c>
      <c r="N122" s="45">
        <f t="shared" si="89"/>
        <v>64.025901716407802</v>
      </c>
      <c r="O122" s="7">
        <f t="shared" si="90"/>
        <v>1.8570713415814559E-2</v>
      </c>
      <c r="P122" s="43">
        <f t="shared" si="91"/>
        <v>1.167328548036825</v>
      </c>
      <c r="Q122" s="107"/>
      <c r="R122" s="109">
        <f t="shared" si="92"/>
        <v>105</v>
      </c>
      <c r="S122" s="109">
        <v>5</v>
      </c>
      <c r="T122" s="41">
        <f t="shared" si="153"/>
        <v>1.6016108811567273</v>
      </c>
      <c r="U122" s="7">
        <f t="shared" si="158"/>
        <v>9.8542057748394779E-2</v>
      </c>
      <c r="V122" s="43">
        <f t="shared" si="93"/>
        <v>99.747041529345736</v>
      </c>
      <c r="W122" s="7">
        <f t="shared" si="94"/>
        <v>2.8097724715655826E-4</v>
      </c>
      <c r="X122" s="43">
        <f t="shared" si="154"/>
        <v>101.34865241050247</v>
      </c>
      <c r="Y122" s="7">
        <f t="shared" si="155"/>
        <v>1.6969021164669267E-3</v>
      </c>
      <c r="Z122" s="121">
        <f t="shared" si="95"/>
        <v>2.8018776502230329E-2</v>
      </c>
      <c r="AA122" s="121">
        <f t="shared" si="156"/>
        <v>0.14366862955150639</v>
      </c>
      <c r="AB122" s="107"/>
      <c r="AC122" s="3">
        <f t="shared" si="116"/>
        <v>105</v>
      </c>
      <c r="AD122" s="45">
        <f t="shared" si="96"/>
        <v>88.089499271546046</v>
      </c>
      <c r="AE122" s="7">
        <f t="shared" si="97"/>
        <v>2.8589738956338786E-2</v>
      </c>
      <c r="AF122" s="43">
        <f t="shared" si="150"/>
        <v>2.4484550969013736</v>
      </c>
      <c r="AG122" s="107"/>
      <c r="AH122" s="3">
        <f t="shared" si="117"/>
        <v>105</v>
      </c>
      <c r="AI122" s="122">
        <f t="shared" si="118"/>
        <v>22.795831245195647</v>
      </c>
      <c r="AJ122" s="123">
        <f t="shared" si="98"/>
        <v>3.2762702036635255E-2</v>
      </c>
      <c r="AK122" s="114">
        <f t="shared" si="119"/>
        <v>0.72316034001900897</v>
      </c>
      <c r="AL122" s="115">
        <f t="shared" si="120"/>
        <v>64.025901716407802</v>
      </c>
      <c r="AM122" s="123">
        <f t="shared" si="144"/>
        <v>1.8570713415814559E-2</v>
      </c>
      <c r="AN122" s="116">
        <f t="shared" si="99"/>
        <v>1.167328548036825</v>
      </c>
      <c r="AO122" s="122">
        <f t="shared" si="121"/>
        <v>64.025901716407802</v>
      </c>
      <c r="AP122" s="123">
        <f t="shared" si="122"/>
        <v>1.8570713415814559E-2</v>
      </c>
      <c r="AQ122" s="116">
        <f t="shared" si="123"/>
        <v>1.167328548036825</v>
      </c>
      <c r="AS122" s="3">
        <f t="shared" si="124"/>
        <v>105</v>
      </c>
      <c r="AT122" s="122">
        <f t="shared" si="125"/>
        <v>64.566813644387153</v>
      </c>
      <c r="AU122" s="123">
        <f t="shared" si="100"/>
        <v>2.9086033118558303E-2</v>
      </c>
      <c r="AV122" s="114">
        <f t="shared" si="126"/>
        <v>1.8249130000621341</v>
      </c>
      <c r="AW122" s="115">
        <f t="shared" si="157"/>
        <v>150</v>
      </c>
      <c r="AX122" s="123">
        <f t="shared" si="145"/>
        <v>0</v>
      </c>
      <c r="AY122" s="116">
        <f t="shared" si="101"/>
        <v>-3.75</v>
      </c>
      <c r="AZ122" s="122">
        <f t="shared" si="127"/>
        <v>64.025901716407802</v>
      </c>
      <c r="BA122" s="123">
        <f t="shared" si="128"/>
        <v>1.8570713415814559E-2</v>
      </c>
      <c r="BB122" s="116">
        <f t="shared" si="129"/>
        <v>1.167328548036825</v>
      </c>
      <c r="BC122" s="107"/>
      <c r="BD122" s="3">
        <f t="shared" si="130"/>
        <v>105</v>
      </c>
      <c r="BE122" s="45">
        <f t="shared" si="131"/>
        <v>56.7217222139803</v>
      </c>
      <c r="BF122" s="7">
        <f t="shared" si="132"/>
        <v>1.5485451630089788E-2</v>
      </c>
      <c r="BG122" s="43">
        <f t="shared" si="133"/>
        <v>0.86496707984344601</v>
      </c>
      <c r="BH122" s="45">
        <f t="shared" si="134"/>
        <v>80.917696699216819</v>
      </c>
      <c r="BI122" s="7">
        <f t="shared" si="135"/>
        <v>-1.204587569360671E-3</v>
      </c>
      <c r="BJ122" s="43">
        <f t="shared" si="136"/>
        <v>-9.7590007294853329E-2</v>
      </c>
      <c r="BK122" s="117">
        <f t="shared" si="81"/>
        <v>79.506098468080808</v>
      </c>
      <c r="BL122" s="107"/>
      <c r="BM122" s="118">
        <f t="shared" si="137"/>
        <v>105</v>
      </c>
      <c r="BN122" s="45">
        <f t="shared" si="138"/>
        <v>89.88679278752997</v>
      </c>
      <c r="BO122" s="7">
        <f t="shared" si="139"/>
        <v>1.7694711982061769E-8</v>
      </c>
      <c r="BP122" s="45">
        <f t="shared" si="140"/>
        <v>1.5905208813489567E-6</v>
      </c>
      <c r="BQ122" s="107"/>
      <c r="BR122" s="107"/>
      <c r="BS122" s="40">
        <f t="shared" si="102"/>
        <v>105</v>
      </c>
      <c r="BT122" s="124">
        <f t="shared" ca="1" si="103"/>
        <v>165.54468237424095</v>
      </c>
      <c r="BU122" s="7">
        <f t="shared" ca="1" si="141"/>
        <v>-2.0863883508876271E-2</v>
      </c>
      <c r="BV122" s="43">
        <f t="shared" ca="1" si="104"/>
        <v>-3.5275023670331542</v>
      </c>
      <c r="BW122" s="44">
        <f t="shared" ca="1" si="105"/>
        <v>-0.35431941754438145</v>
      </c>
      <c r="BX122" s="107"/>
      <c r="BY122" s="107"/>
      <c r="BZ122" s="40">
        <f t="shared" si="106"/>
        <v>105</v>
      </c>
      <c r="CA122" s="124">
        <f t="shared" ca="1" si="107"/>
        <v>12.335219400809969</v>
      </c>
      <c r="CB122" s="7">
        <f t="shared" ca="1" si="142"/>
        <v>-0.12715970877219074</v>
      </c>
      <c r="CC122" s="43">
        <f t="shared" ca="1" si="108"/>
        <v>-1.7970560277890362</v>
      </c>
      <c r="CD122" s="44">
        <f t="shared" ca="1" si="109"/>
        <v>-0.35431941754438145</v>
      </c>
      <c r="CE122" s="107"/>
      <c r="CF122" s="107"/>
      <c r="CG122" s="40">
        <f t="shared" si="110"/>
        <v>105</v>
      </c>
      <c r="CH122" s="45">
        <f t="shared" ca="1" si="111"/>
        <v>104.85917598487086</v>
      </c>
      <c r="CI122" s="7">
        <f t="shared" ca="1" si="143"/>
        <v>4.8139433683353329E-3</v>
      </c>
      <c r="CJ122" s="43">
        <f t="shared" ca="1" si="147"/>
        <v>0.50236776487131107</v>
      </c>
      <c r="CK122" s="43">
        <f t="shared" ca="1" si="82"/>
        <v>-7.7159708772190722E-2</v>
      </c>
      <c r="CL122" s="3">
        <f t="shared" ca="1" si="83"/>
        <v>98.228402912278099</v>
      </c>
      <c r="CM122" s="44">
        <f t="shared" ca="1" si="84"/>
        <v>-0.35431941754438145</v>
      </c>
      <c r="CO122" s="40">
        <v>105</v>
      </c>
      <c r="CP122" s="45">
        <v>105.7055324747074</v>
      </c>
      <c r="CQ122" s="7">
        <v>-1.2126092762718485E-2</v>
      </c>
      <c r="CR122" s="43">
        <v>-1.2975290499427878</v>
      </c>
      <c r="CS122" s="43">
        <v>0.58186285343636956</v>
      </c>
      <c r="CT122" s="3">
        <v>104.8186285343637</v>
      </c>
      <c r="CU122" s="44">
        <v>0.96372570687273906</v>
      </c>
      <c r="CV122" s="44"/>
      <c r="CW122" s="40">
        <v>105</v>
      </c>
      <c r="CX122" s="45">
        <v>100.92110884798467</v>
      </c>
      <c r="CY122" s="7">
        <v>-8.3733366704620842E-4</v>
      </c>
      <c r="CZ122" s="43">
        <v>-8.4575460034146899E-2</v>
      </c>
      <c r="DA122" s="43">
        <v>5.8834773691556444E-2</v>
      </c>
      <c r="DB122" s="3">
        <v>99.588347736915566</v>
      </c>
      <c r="DC122" s="44">
        <v>-0.20582613154221779</v>
      </c>
      <c r="DD122" s="44"/>
    </row>
    <row r="123" spans="2:108" ht="15.9" customHeight="1" x14ac:dyDescent="0.65">
      <c r="B123" s="3">
        <v>106</v>
      </c>
      <c r="C123" s="45">
        <f t="shared" si="112"/>
        <v>107</v>
      </c>
      <c r="D123" s="119">
        <f t="shared" si="113"/>
        <v>9.433962264150943E-3</v>
      </c>
      <c r="E123" s="120">
        <f t="shared" si="151"/>
        <v>1</v>
      </c>
      <c r="F123" s="107"/>
      <c r="G123" s="107"/>
      <c r="H123" s="3">
        <f t="shared" si="114"/>
        <v>106</v>
      </c>
      <c r="I123" s="124">
        <f t="shared" si="86"/>
        <v>176.22426237653531</v>
      </c>
      <c r="J123" s="119">
        <f t="shared" si="115"/>
        <v>4.9999999999999954E-2</v>
      </c>
      <c r="K123" s="43">
        <f t="shared" si="152"/>
        <v>8.3916315417397769</v>
      </c>
      <c r="L123" s="107"/>
      <c r="M123" s="109">
        <f t="shared" si="88"/>
        <v>106</v>
      </c>
      <c r="N123" s="45">
        <f t="shared" si="89"/>
        <v>65.177538756928641</v>
      </c>
      <c r="O123" s="7">
        <f t="shared" si="90"/>
        <v>1.7987049141796174E-2</v>
      </c>
      <c r="P123" s="43">
        <f t="shared" si="91"/>
        <v>1.1516370405208343</v>
      </c>
      <c r="Q123" s="107"/>
      <c r="R123" s="109">
        <f t="shared" si="92"/>
        <v>106</v>
      </c>
      <c r="S123" s="109">
        <v>6</v>
      </c>
      <c r="T123" s="41">
        <f t="shared" si="153"/>
        <v>1.7592068118577604</v>
      </c>
      <c r="U123" s="7">
        <f t="shared" si="158"/>
        <v>9.8398389118843244E-2</v>
      </c>
      <c r="V123" s="43">
        <f t="shared" si="93"/>
        <v>99.772273388423287</v>
      </c>
      <c r="W123" s="7">
        <f t="shared" si="94"/>
        <v>2.5295847065425956E-4</v>
      </c>
      <c r="X123" s="43">
        <f t="shared" si="154"/>
        <v>101.53148020028105</v>
      </c>
      <c r="Y123" s="7">
        <f t="shared" si="155"/>
        <v>1.8039488974955463E-3</v>
      </c>
      <c r="Z123" s="121">
        <f t="shared" si="95"/>
        <v>2.5231859077550572E-2</v>
      </c>
      <c r="AA123" s="121">
        <f t="shared" si="156"/>
        <v>0.15759593070103314</v>
      </c>
      <c r="AB123" s="107"/>
      <c r="AC123" s="3">
        <f t="shared" si="116"/>
        <v>106</v>
      </c>
      <c r="AD123" s="45">
        <f t="shared" si="96"/>
        <v>90.554034264645423</v>
      </c>
      <c r="AE123" s="7">
        <f t="shared" si="97"/>
        <v>2.7977625182113521E-2</v>
      </c>
      <c r="AF123" s="43">
        <f t="shared" si="150"/>
        <v>2.4645349930993747</v>
      </c>
      <c r="AG123" s="107"/>
      <c r="AH123" s="3">
        <f t="shared" si="117"/>
        <v>106</v>
      </c>
      <c r="AI123" s="122">
        <f t="shared" si="118"/>
        <v>23.536980934756457</v>
      </c>
      <c r="AJ123" s="123">
        <f t="shared" si="98"/>
        <v>3.2512509922927764E-2</v>
      </c>
      <c r="AK123" s="114">
        <f t="shared" si="119"/>
        <v>0.74114968956080951</v>
      </c>
      <c r="AL123" s="115">
        <f t="shared" si="120"/>
        <v>65.177538756928641</v>
      </c>
      <c r="AM123" s="123">
        <f t="shared" si="144"/>
        <v>1.7987049141796174E-2</v>
      </c>
      <c r="AN123" s="116">
        <f t="shared" si="99"/>
        <v>1.1516370405208343</v>
      </c>
      <c r="AO123" s="122">
        <f t="shared" si="121"/>
        <v>65.177538756928641</v>
      </c>
      <c r="AP123" s="123">
        <f t="shared" si="122"/>
        <v>1.7987049141796174E-2</v>
      </c>
      <c r="AQ123" s="116">
        <f t="shared" si="123"/>
        <v>1.1516370405208343</v>
      </c>
      <c r="AS123" s="3">
        <f t="shared" si="124"/>
        <v>106</v>
      </c>
      <c r="AT123" s="122">
        <f t="shared" si="125"/>
        <v>66.405529851876835</v>
      </c>
      <c r="AU123" s="123">
        <f t="shared" si="100"/>
        <v>2.8477728785204243E-2</v>
      </c>
      <c r="AV123" s="114">
        <f t="shared" si="126"/>
        <v>1.8387162074896846</v>
      </c>
      <c r="AW123" s="115">
        <f t="shared" si="157"/>
        <v>150</v>
      </c>
      <c r="AX123" s="123">
        <f t="shared" si="145"/>
        <v>0</v>
      </c>
      <c r="AY123" s="116">
        <f t="shared" si="101"/>
        <v>-3.75</v>
      </c>
      <c r="AZ123" s="122">
        <f t="shared" si="127"/>
        <v>65.177538756928641</v>
      </c>
      <c r="BA123" s="123">
        <f t="shared" si="128"/>
        <v>1.7987049141796174E-2</v>
      </c>
      <c r="BB123" s="116">
        <f t="shared" si="129"/>
        <v>1.1516370405208343</v>
      </c>
      <c r="BC123" s="107"/>
      <c r="BD123" s="3">
        <f t="shared" si="130"/>
        <v>106</v>
      </c>
      <c r="BE123" s="45">
        <f t="shared" si="131"/>
        <v>57.567378260872829</v>
      </c>
      <c r="BF123" s="7">
        <f t="shared" si="132"/>
        <v>1.4908857028394293E-2</v>
      </c>
      <c r="BG123" s="43">
        <f t="shared" si="133"/>
        <v>0.84565604689253038</v>
      </c>
      <c r="BH123" s="45">
        <f t="shared" si="134"/>
        <v>80.820568112981093</v>
      </c>
      <c r="BI123" s="7">
        <f t="shared" si="135"/>
        <v>-1.2003380001876199E-3</v>
      </c>
      <c r="BJ123" s="43">
        <f t="shared" si="136"/>
        <v>-9.7128586235726413E-2</v>
      </c>
      <c r="BK123" s="117">
        <f t="shared" si="81"/>
        <v>79.408739718025998</v>
      </c>
      <c r="BL123" s="107"/>
      <c r="BM123" s="118">
        <f t="shared" si="137"/>
        <v>106</v>
      </c>
      <c r="BN123" s="45">
        <f t="shared" si="138"/>
        <v>89.886794129396506</v>
      </c>
      <c r="BO123" s="7">
        <f t="shared" si="139"/>
        <v>1.4928405992641448E-8</v>
      </c>
      <c r="BP123" s="45">
        <f t="shared" si="140"/>
        <v>1.3418665313999298E-6</v>
      </c>
      <c r="BQ123" s="107"/>
      <c r="BR123" s="107"/>
      <c r="BS123" s="40">
        <f t="shared" si="102"/>
        <v>106</v>
      </c>
      <c r="BT123" s="124">
        <f t="shared" ca="1" si="103"/>
        <v>143.14074134970895</v>
      </c>
      <c r="BU123" s="7">
        <f t="shared" ca="1" si="141"/>
        <v>-0.13533470663759656</v>
      </c>
      <c r="BV123" s="43">
        <f t="shared" ca="1" si="104"/>
        <v>-22.403941024532003</v>
      </c>
      <c r="BW123" s="44">
        <f t="shared" ca="1" si="105"/>
        <v>-0.92667353318798285</v>
      </c>
      <c r="BX123" s="107"/>
      <c r="BY123" s="107"/>
      <c r="BZ123" s="40">
        <f t="shared" si="106"/>
        <v>106</v>
      </c>
      <c r="CA123" s="124">
        <f t="shared" ca="1" si="107"/>
        <v>7.2366196984517046</v>
      </c>
      <c r="CB123" s="7">
        <f t="shared" ca="1" si="142"/>
        <v>-0.41333676659399138</v>
      </c>
      <c r="CC123" s="43">
        <f t="shared" ca="1" si="108"/>
        <v>-5.0985997023582641</v>
      </c>
      <c r="CD123" s="44">
        <f t="shared" ca="1" si="109"/>
        <v>-0.92667353318798285</v>
      </c>
      <c r="CE123" s="107"/>
      <c r="CF123" s="107"/>
      <c r="CG123" s="40">
        <f t="shared" si="110"/>
        <v>106</v>
      </c>
      <c r="CH123" s="45">
        <f t="shared" ca="1" si="111"/>
        <v>108.65146950284613</v>
      </c>
      <c r="CI123" s="7">
        <f t="shared" ca="1" si="143"/>
        <v>3.6165585723489012E-2</v>
      </c>
      <c r="CJ123" s="43">
        <f t="shared" ca="1" si="147"/>
        <v>3.792293517975267</v>
      </c>
      <c r="CK123" s="43">
        <f t="shared" ca="1" si="82"/>
        <v>-0.36333676659399139</v>
      </c>
      <c r="CL123" s="3">
        <f t="shared" ca="1" si="83"/>
        <v>95.366632334060085</v>
      </c>
      <c r="CM123" s="44">
        <f t="shared" ca="1" si="84"/>
        <v>-0.92667353318798285</v>
      </c>
      <c r="CO123" s="40">
        <v>106</v>
      </c>
      <c r="CP123" s="45">
        <v>107.98860933292443</v>
      </c>
      <c r="CQ123" s="7">
        <v>2.1598461355495376E-2</v>
      </c>
      <c r="CR123" s="43">
        <v>2.2830768582170258</v>
      </c>
      <c r="CS123" s="43">
        <v>-0.23149947783989092</v>
      </c>
      <c r="CT123" s="3">
        <v>96.685005221601088</v>
      </c>
      <c r="CU123" s="44">
        <v>-0.66299895567978184</v>
      </c>
      <c r="CV123" s="44"/>
      <c r="CW123" s="40">
        <v>106</v>
      </c>
      <c r="CX123" s="45">
        <v>100.93584012149148</v>
      </c>
      <c r="CY123" s="7">
        <v>1.4596820897995339E-4</v>
      </c>
      <c r="CZ123" s="43">
        <v>1.4731273506804908E-2</v>
      </c>
      <c r="DA123" s="43">
        <v>-7.2435215817347742E-3</v>
      </c>
      <c r="DB123" s="3">
        <v>98.92756478418265</v>
      </c>
      <c r="DC123" s="44">
        <v>-0.5362176079086739</v>
      </c>
      <c r="DD123" s="44"/>
    </row>
    <row r="124" spans="2:108" ht="15.9" customHeight="1" x14ac:dyDescent="0.65">
      <c r="B124" s="3">
        <v>107</v>
      </c>
      <c r="C124" s="45">
        <f t="shared" si="112"/>
        <v>108</v>
      </c>
      <c r="D124" s="119">
        <f t="shared" si="113"/>
        <v>9.3457943925233638E-3</v>
      </c>
      <c r="E124" s="120">
        <f t="shared" si="151"/>
        <v>1</v>
      </c>
      <c r="F124" s="107"/>
      <c r="G124" s="107"/>
      <c r="H124" s="3">
        <f t="shared" si="114"/>
        <v>107</v>
      </c>
      <c r="I124" s="124">
        <f t="shared" si="86"/>
        <v>185.03547549536208</v>
      </c>
      <c r="J124" s="119">
        <f t="shared" si="115"/>
        <v>5.0000000000000031E-2</v>
      </c>
      <c r="K124" s="43">
        <f t="shared" si="152"/>
        <v>8.8112131188267657</v>
      </c>
      <c r="L124" s="107"/>
      <c r="M124" s="109">
        <f t="shared" si="88"/>
        <v>107</v>
      </c>
      <c r="N124" s="45">
        <f t="shared" si="89"/>
        <v>66.312359915569601</v>
      </c>
      <c r="O124" s="7">
        <f t="shared" si="90"/>
        <v>1.7411230621535618E-2</v>
      </c>
      <c r="P124" s="43">
        <f t="shared" si="91"/>
        <v>1.1348211586409644</v>
      </c>
      <c r="Q124" s="107"/>
      <c r="R124" s="109">
        <f t="shared" si="92"/>
        <v>107</v>
      </c>
      <c r="S124" s="109">
        <v>7</v>
      </c>
      <c r="T124" s="41">
        <f t="shared" si="153"/>
        <v>1.9320326844366498</v>
      </c>
      <c r="U124" s="7">
        <f t="shared" si="158"/>
        <v>9.8240793188142286E-2</v>
      </c>
      <c r="V124" s="43">
        <f t="shared" si="93"/>
        <v>99.794994190171337</v>
      </c>
      <c r="W124" s="7">
        <f t="shared" si="94"/>
        <v>2.2772661157670899E-4</v>
      </c>
      <c r="X124" s="43">
        <f t="shared" si="154"/>
        <v>101.72702687460799</v>
      </c>
      <c r="Y124" s="7">
        <f t="shared" si="155"/>
        <v>1.9259708805702291E-3</v>
      </c>
      <c r="Z124" s="121">
        <f t="shared" si="95"/>
        <v>2.2720801748051526E-2</v>
      </c>
      <c r="AA124" s="121">
        <f t="shared" si="156"/>
        <v>0.17282587257888932</v>
      </c>
      <c r="AB124" s="107"/>
      <c r="AC124" s="3">
        <f t="shared" si="116"/>
        <v>107</v>
      </c>
      <c r="AD124" s="45">
        <f t="shared" si="96"/>
        <v>93.031727697477052</v>
      </c>
      <c r="AE124" s="7">
        <f t="shared" si="97"/>
        <v>2.7361491433838665E-2</v>
      </c>
      <c r="AF124" s="43">
        <f t="shared" si="150"/>
        <v>2.4776934328316269</v>
      </c>
      <c r="AG124" s="107"/>
      <c r="AH124" s="3">
        <f t="shared" si="117"/>
        <v>107</v>
      </c>
      <c r="AI124" s="122">
        <f t="shared" si="118"/>
        <v>24.296117904719722</v>
      </c>
      <c r="AJ124" s="123">
        <f t="shared" si="98"/>
        <v>3.2252945782110354E-2</v>
      </c>
      <c r="AK124" s="114">
        <f t="shared" si="119"/>
        <v>0.75913696996326618</v>
      </c>
      <c r="AL124" s="115">
        <f t="shared" si="120"/>
        <v>66.312359915569601</v>
      </c>
      <c r="AM124" s="123">
        <f t="shared" si="144"/>
        <v>1.7411230621535618E-2</v>
      </c>
      <c r="AN124" s="116">
        <f t="shared" si="99"/>
        <v>1.1348211586409644</v>
      </c>
      <c r="AO124" s="122">
        <f t="shared" si="121"/>
        <v>66.312359915569601</v>
      </c>
      <c r="AP124" s="123">
        <f t="shared" si="122"/>
        <v>1.7411230621535618E-2</v>
      </c>
      <c r="AQ124" s="116">
        <f t="shared" si="123"/>
        <v>1.1348211586409644</v>
      </c>
      <c r="AS124" s="3">
        <f t="shared" si="124"/>
        <v>107</v>
      </c>
      <c r="AT124" s="122">
        <f t="shared" si="125"/>
        <v>68.255908212834512</v>
      </c>
      <c r="AU124" s="123">
        <f t="shared" si="100"/>
        <v>2.7864823382707779E-2</v>
      </c>
      <c r="AV124" s="114">
        <f t="shared" si="126"/>
        <v>1.8503783609576734</v>
      </c>
      <c r="AW124" s="115">
        <f t="shared" si="157"/>
        <v>150</v>
      </c>
      <c r="AX124" s="123">
        <f t="shared" si="145"/>
        <v>0</v>
      </c>
      <c r="AY124" s="116">
        <f t="shared" si="101"/>
        <v>-3.75</v>
      </c>
      <c r="AZ124" s="122">
        <f t="shared" si="127"/>
        <v>66.312359915569601</v>
      </c>
      <c r="BA124" s="123">
        <f t="shared" si="128"/>
        <v>1.7411230621535618E-2</v>
      </c>
      <c r="BB124" s="116">
        <f t="shared" si="129"/>
        <v>1.1348211586409644</v>
      </c>
      <c r="BC124" s="107"/>
      <c r="BD124" s="3">
        <f t="shared" si="130"/>
        <v>107</v>
      </c>
      <c r="BE124" s="45">
        <f t="shared" si="131"/>
        <v>58.393069300882729</v>
      </c>
      <c r="BF124" s="7">
        <f t="shared" si="132"/>
        <v>1.4343037062903779E-2</v>
      </c>
      <c r="BG124" s="43">
        <f t="shared" si="133"/>
        <v>0.82569104000990168</v>
      </c>
      <c r="BH124" s="45">
        <f t="shared" si="134"/>
        <v>80.723894464076523</v>
      </c>
      <c r="BI124" s="7">
        <f t="shared" si="135"/>
        <v>-1.1961515634167231E-3</v>
      </c>
      <c r="BJ124" s="43">
        <f t="shared" si="136"/>
        <v>-9.6673648904566353E-2</v>
      </c>
      <c r="BK124" s="117">
        <f t="shared" si="81"/>
        <v>79.311839134422797</v>
      </c>
      <c r="BL124" s="107"/>
      <c r="BM124" s="118">
        <f t="shared" si="137"/>
        <v>107</v>
      </c>
      <c r="BN124" s="45">
        <f t="shared" si="138"/>
        <v>89.886795261482106</v>
      </c>
      <c r="BO124" s="7">
        <f t="shared" si="139"/>
        <v>1.2594570885966051E-8</v>
      </c>
      <c r="BP124" s="45">
        <f t="shared" si="140"/>
        <v>1.1320855980105786E-6</v>
      </c>
      <c r="BQ124" s="107"/>
      <c r="BR124" s="107"/>
      <c r="BS124" s="40">
        <f t="shared" si="102"/>
        <v>107</v>
      </c>
      <c r="BT124" s="124">
        <f t="shared" ca="1" si="103"/>
        <v>172.71173531160181</v>
      </c>
      <c r="BU124" s="7">
        <f t="shared" ca="1" si="141"/>
        <v>0.20658684371102704</v>
      </c>
      <c r="BV124" s="43">
        <f t="shared" ca="1" si="104"/>
        <v>29.570993961892867</v>
      </c>
      <c r="BW124" s="44">
        <f t="shared" ca="1" si="105"/>
        <v>0.78293421855513512</v>
      </c>
      <c r="BX124" s="107"/>
      <c r="BY124" s="107"/>
      <c r="BZ124" s="40">
        <f t="shared" si="106"/>
        <v>107</v>
      </c>
      <c r="CA124" s="124">
        <f t="shared" ca="1" si="107"/>
        <v>10.431349277668282</v>
      </c>
      <c r="CB124" s="7">
        <f t="shared" ca="1" si="142"/>
        <v>0.44146710927756766</v>
      </c>
      <c r="CC124" s="43">
        <f t="shared" ca="1" si="108"/>
        <v>3.1947295792165766</v>
      </c>
      <c r="CD124" s="44">
        <f t="shared" ca="1" si="109"/>
        <v>0.78293421855513512</v>
      </c>
      <c r="CE124" s="107"/>
      <c r="CF124" s="107"/>
      <c r="CG124" s="40">
        <f t="shared" si="110"/>
        <v>107</v>
      </c>
      <c r="CH124" s="45">
        <f t="shared" ca="1" si="111"/>
        <v>106.21737128672488</v>
      </c>
      <c r="CI124" s="7">
        <f t="shared" ca="1" si="143"/>
        <v>-2.2402809895336769E-2</v>
      </c>
      <c r="CJ124" s="43">
        <f t="shared" ca="1" si="147"/>
        <v>-2.4340982161212392</v>
      </c>
      <c r="CK124" s="43">
        <f t="shared" ca="1" si="82"/>
        <v>0.49146710927756754</v>
      </c>
      <c r="CL124" s="3">
        <f t="shared" ca="1" si="83"/>
        <v>103.91467109277568</v>
      </c>
      <c r="CM124" s="44">
        <f t="shared" ca="1" si="84"/>
        <v>0.78293421855513512</v>
      </c>
      <c r="CO124" s="40">
        <v>107</v>
      </c>
      <c r="CP124" s="45">
        <v>105.95960749338568</v>
      </c>
      <c r="CQ124" s="7">
        <v>-1.8789035733235732E-2</v>
      </c>
      <c r="CR124" s="43">
        <v>-2.029001839538755</v>
      </c>
      <c r="CS124" s="43">
        <v>0.35274229231287313</v>
      </c>
      <c r="CT124" s="3">
        <v>102.52742292312873</v>
      </c>
      <c r="CU124" s="44">
        <v>0.50548458462574619</v>
      </c>
      <c r="CV124" s="44"/>
      <c r="CW124" s="40">
        <v>107</v>
      </c>
      <c r="CX124" s="45">
        <v>100.85156843660786</v>
      </c>
      <c r="CY124" s="7">
        <v>-8.3490348702882863E-4</v>
      </c>
      <c r="CZ124" s="43">
        <v>-8.4271684883619816E-2</v>
      </c>
      <c r="DA124" s="43">
        <v>6.4397840914501764E-2</v>
      </c>
      <c r="DB124" s="3">
        <v>99.643978409145021</v>
      </c>
      <c r="DC124" s="44">
        <v>-0.17801079542749121</v>
      </c>
      <c r="DD124" s="44"/>
    </row>
    <row r="125" spans="2:108" ht="15.9" customHeight="1" x14ac:dyDescent="0.65">
      <c r="B125" s="3">
        <v>108</v>
      </c>
      <c r="C125" s="45">
        <f t="shared" si="112"/>
        <v>109</v>
      </c>
      <c r="D125" s="119">
        <f t="shared" si="113"/>
        <v>9.2592592592592587E-3</v>
      </c>
      <c r="E125" s="120">
        <f t="shared" si="151"/>
        <v>1</v>
      </c>
      <c r="F125" s="107"/>
      <c r="G125" s="107"/>
      <c r="H125" s="3">
        <f t="shared" si="114"/>
        <v>108</v>
      </c>
      <c r="I125" s="124">
        <f t="shared" si="86"/>
        <v>194.28724927013019</v>
      </c>
      <c r="J125" s="119">
        <f t="shared" si="115"/>
        <v>5.0000000000000037E-2</v>
      </c>
      <c r="K125" s="43">
        <f t="shared" si="152"/>
        <v>9.2517737747681039</v>
      </c>
      <c r="L125" s="107"/>
      <c r="M125" s="109">
        <f t="shared" si="88"/>
        <v>108</v>
      </c>
      <c r="N125" s="45">
        <f t="shared" si="89"/>
        <v>67.429313372562063</v>
      </c>
      <c r="O125" s="7">
        <f t="shared" si="90"/>
        <v>1.6843820042215248E-2</v>
      </c>
      <c r="P125" s="43">
        <f t="shared" si="91"/>
        <v>1.1169534569924593</v>
      </c>
      <c r="Q125" s="107"/>
      <c r="R125" s="109">
        <f t="shared" si="92"/>
        <v>108</v>
      </c>
      <c r="S125" s="109">
        <v>8</v>
      </c>
      <c r="T125" s="41">
        <f t="shared" si="153"/>
        <v>2.1215032025865832</v>
      </c>
      <c r="U125" s="7">
        <f t="shared" si="158"/>
        <v>9.8067967315563317E-2</v>
      </c>
      <c r="V125" s="43">
        <f t="shared" si="93"/>
        <v>99.815452743772141</v>
      </c>
      <c r="W125" s="7">
        <f t="shared" si="94"/>
        <v>2.050058098286746E-4</v>
      </c>
      <c r="X125" s="43">
        <f t="shared" si="154"/>
        <v>101.93695594635872</v>
      </c>
      <c r="Y125" s="7">
        <f t="shared" si="155"/>
        <v>2.0636509116648142E-3</v>
      </c>
      <c r="Z125" s="121">
        <f t="shared" si="95"/>
        <v>2.0458553600802717E-2</v>
      </c>
      <c r="AA125" s="121">
        <f t="shared" si="156"/>
        <v>0.18947051814993349</v>
      </c>
      <c r="AB125" s="107"/>
      <c r="AC125" s="3">
        <f t="shared" si="116"/>
        <v>108</v>
      </c>
      <c r="AD125" s="45">
        <f t="shared" si="96"/>
        <v>95.519588492756526</v>
      </c>
      <c r="AE125" s="7">
        <f t="shared" si="97"/>
        <v>2.6742068075630746E-2</v>
      </c>
      <c r="AF125" s="43">
        <f t="shared" si="150"/>
        <v>2.4878607952794729</v>
      </c>
      <c r="AG125" s="107"/>
      <c r="AH125" s="3">
        <f t="shared" si="117"/>
        <v>108</v>
      </c>
      <c r="AI125" s="122">
        <f t="shared" si="118"/>
        <v>25.073205161195073</v>
      </c>
      <c r="AJ125" s="123">
        <f t="shared" si="98"/>
        <v>3.1984009113011233E-2</v>
      </c>
      <c r="AK125" s="114">
        <f t="shared" si="119"/>
        <v>0.7770872564753516</v>
      </c>
      <c r="AL125" s="115">
        <f t="shared" si="120"/>
        <v>67.429313372562063</v>
      </c>
      <c r="AM125" s="123">
        <f t="shared" si="144"/>
        <v>1.6843820042215248E-2</v>
      </c>
      <c r="AN125" s="116">
        <f t="shared" si="99"/>
        <v>1.1169534569924593</v>
      </c>
      <c r="AO125" s="122">
        <f t="shared" si="121"/>
        <v>67.429313372562063</v>
      </c>
      <c r="AP125" s="123">
        <f t="shared" si="122"/>
        <v>1.6843820042215248E-2</v>
      </c>
      <c r="AQ125" s="116">
        <f t="shared" si="123"/>
        <v>1.1169534569924593</v>
      </c>
      <c r="AS125" s="3">
        <f t="shared" si="124"/>
        <v>108</v>
      </c>
      <c r="AT125" s="122">
        <f t="shared" si="125"/>
        <v>70.115747288156612</v>
      </c>
      <c r="AU125" s="123">
        <f t="shared" si="100"/>
        <v>2.7248030595721888E-2</v>
      </c>
      <c r="AV125" s="114">
        <f t="shared" si="126"/>
        <v>1.8598390753220959</v>
      </c>
      <c r="AW125" s="115">
        <f t="shared" si="157"/>
        <v>150</v>
      </c>
      <c r="AX125" s="123">
        <f t="shared" si="145"/>
        <v>0</v>
      </c>
      <c r="AY125" s="116">
        <f t="shared" si="101"/>
        <v>-3.75</v>
      </c>
      <c r="AZ125" s="122">
        <f t="shared" si="127"/>
        <v>67.429313372562063</v>
      </c>
      <c r="BA125" s="123">
        <f t="shared" si="128"/>
        <v>1.6843820042215248E-2</v>
      </c>
      <c r="BB125" s="116">
        <f t="shared" si="129"/>
        <v>1.1169534569924593</v>
      </c>
      <c r="BC125" s="107"/>
      <c r="BD125" s="3">
        <f t="shared" si="130"/>
        <v>108</v>
      </c>
      <c r="BE125" s="45">
        <f t="shared" si="131"/>
        <v>59.198218795429341</v>
      </c>
      <c r="BF125" s="7">
        <f t="shared" si="132"/>
        <v>1.3788442775595636E-2</v>
      </c>
      <c r="BG125" s="43">
        <f t="shared" si="133"/>
        <v>0.805149494546613</v>
      </c>
      <c r="BH125" s="45">
        <f t="shared" si="134"/>
        <v>80.627669419211585</v>
      </c>
      <c r="BI125" s="7">
        <f t="shared" si="135"/>
        <v>-1.1920267908748982E-3</v>
      </c>
      <c r="BJ125" s="43">
        <f t="shared" si="136"/>
        <v>-9.6225044864937631E-2</v>
      </c>
      <c r="BK125" s="117">
        <f t="shared" si="81"/>
        <v>79.215390309173472</v>
      </c>
      <c r="BL125" s="107"/>
      <c r="BM125" s="118">
        <f t="shared" si="137"/>
        <v>108</v>
      </c>
      <c r="BN125" s="45">
        <f t="shared" si="138"/>
        <v>89.886796216582908</v>
      </c>
      <c r="BO125" s="7">
        <f t="shared" si="139"/>
        <v>1.0625596331743263E-8</v>
      </c>
      <c r="BP125" s="45">
        <f t="shared" si="140"/>
        <v>9.5510080044608515E-7</v>
      </c>
      <c r="BQ125" s="107"/>
      <c r="BR125" s="107"/>
      <c r="BS125" s="40">
        <f t="shared" si="102"/>
        <v>108</v>
      </c>
      <c r="BT125" s="124">
        <f t="shared" ca="1" si="103"/>
        <v>136.79646718153847</v>
      </c>
      <c r="BU125" s="7">
        <f t="shared" ca="1" si="141"/>
        <v>-0.20794920545072396</v>
      </c>
      <c r="BV125" s="43">
        <f t="shared" ca="1" si="104"/>
        <v>-35.915268130063332</v>
      </c>
      <c r="BW125" s="44">
        <f t="shared" ca="1" si="105"/>
        <v>-1.2897460272536194</v>
      </c>
      <c r="BX125" s="107"/>
      <c r="BY125" s="107"/>
      <c r="BZ125" s="40">
        <f t="shared" si="106"/>
        <v>108</v>
      </c>
      <c r="CA125" s="124">
        <f t="shared" ca="1" si="107"/>
        <v>4.2260210966679068</v>
      </c>
      <c r="CB125" s="7">
        <f t="shared" ca="1" si="142"/>
        <v>-0.59487301362680967</v>
      </c>
      <c r="CC125" s="43">
        <f t="shared" ca="1" si="108"/>
        <v>-6.2053281810003753</v>
      </c>
      <c r="CD125" s="44">
        <f t="shared" ca="1" si="109"/>
        <v>-1.2897460272536194</v>
      </c>
      <c r="CE125" s="107"/>
      <c r="CF125" s="107"/>
      <c r="CG125" s="40">
        <f t="shared" si="110"/>
        <v>108</v>
      </c>
      <c r="CH125" s="45">
        <f t="shared" ca="1" si="111"/>
        <v>114.05318535289183</v>
      </c>
      <c r="CI125" s="7">
        <f t="shared" ca="1" si="143"/>
        <v>7.3771493035869093E-2</v>
      </c>
      <c r="CJ125" s="43">
        <f t="shared" ca="1" si="147"/>
        <v>7.8358140661669431</v>
      </c>
      <c r="CK125" s="43">
        <f t="shared" ca="1" si="82"/>
        <v>-0.54487301362680973</v>
      </c>
      <c r="CL125" s="3">
        <f t="shared" ca="1" si="83"/>
        <v>93.551269863731903</v>
      </c>
      <c r="CM125" s="44">
        <f t="shared" ca="1" si="84"/>
        <v>-1.2897460272536194</v>
      </c>
      <c r="CO125" s="40">
        <v>108</v>
      </c>
      <c r="CP125" s="45">
        <v>104.71610013646637</v>
      </c>
      <c r="CQ125" s="7">
        <v>-1.1735673492344079E-2</v>
      </c>
      <c r="CR125" s="43">
        <v>-1.2435073569193102</v>
      </c>
      <c r="CS125" s="43">
        <v>0.3714011198277789</v>
      </c>
      <c r="CT125" s="3">
        <v>102.71401119827779</v>
      </c>
      <c r="CU125" s="44">
        <v>0.54280223965555785</v>
      </c>
      <c r="CV125" s="44"/>
      <c r="CW125" s="40">
        <v>108</v>
      </c>
      <c r="CX125" s="45">
        <v>100.76613111435444</v>
      </c>
      <c r="CY125" s="7">
        <v>-8.4715908317409662E-4</v>
      </c>
      <c r="CZ125" s="43">
        <v>-8.543732225343259E-2</v>
      </c>
      <c r="DA125" s="43">
        <v>0.10243297606156174</v>
      </c>
      <c r="DB125" s="3">
        <v>100.02432976061561</v>
      </c>
      <c r="DC125" s="44">
        <v>1.2164880307808665E-2</v>
      </c>
      <c r="DD125" s="44"/>
    </row>
    <row r="126" spans="2:108" ht="15.9" customHeight="1" x14ac:dyDescent="0.65">
      <c r="B126" s="3">
        <v>109</v>
      </c>
      <c r="C126" s="45">
        <f t="shared" si="112"/>
        <v>110</v>
      </c>
      <c r="D126" s="119">
        <f t="shared" si="113"/>
        <v>9.1743119266055051E-3</v>
      </c>
      <c r="E126" s="120">
        <f t="shared" si="151"/>
        <v>1</v>
      </c>
      <c r="F126" s="107"/>
      <c r="G126" s="107"/>
      <c r="H126" s="3">
        <f t="shared" si="114"/>
        <v>109</v>
      </c>
      <c r="I126" s="124">
        <f t="shared" si="86"/>
        <v>204.00161173363671</v>
      </c>
      <c r="J126" s="119">
        <f t="shared" si="115"/>
        <v>5.0000000000000044E-2</v>
      </c>
      <c r="K126" s="43">
        <f t="shared" si="152"/>
        <v>9.7143624635065109</v>
      </c>
      <c r="L126" s="107"/>
      <c r="M126" s="109">
        <f t="shared" si="88"/>
        <v>109</v>
      </c>
      <c r="N126" s="45">
        <f t="shared" si="89"/>
        <v>68.527422890242576</v>
      </c>
      <c r="O126" s="7">
        <f t="shared" si="90"/>
        <v>1.628534331371894E-2</v>
      </c>
      <c r="P126" s="43">
        <f t="shared" si="91"/>
        <v>1.0981095176805147</v>
      </c>
      <c r="Q126" s="107"/>
      <c r="R126" s="109">
        <f t="shared" si="92"/>
        <v>109</v>
      </c>
      <c r="S126" s="109">
        <v>9</v>
      </c>
      <c r="T126" s="41">
        <f t="shared" si="153"/>
        <v>2.3291527470066562</v>
      </c>
      <c r="U126" s="7">
        <f t="shared" si="158"/>
        <v>9.7878496797413325E-2</v>
      </c>
      <c r="V126" s="43">
        <f t="shared" si="93"/>
        <v>99.833873411705142</v>
      </c>
      <c r="W126" s="7">
        <f t="shared" si="94"/>
        <v>1.8454725622781568E-4</v>
      </c>
      <c r="X126" s="43">
        <f t="shared" si="154"/>
        <v>102.1630261587118</v>
      </c>
      <c r="Y126" s="7">
        <f t="shared" si="155"/>
        <v>2.2177453726599586E-3</v>
      </c>
      <c r="Z126" s="121">
        <f t="shared" si="95"/>
        <v>1.8420667933005043E-2</v>
      </c>
      <c r="AA126" s="121">
        <f t="shared" si="156"/>
        <v>0.20764954442007319</v>
      </c>
      <c r="AB126" s="107"/>
      <c r="AC126" s="3">
        <f t="shared" si="116"/>
        <v>109</v>
      </c>
      <c r="AD126" s="45">
        <f t="shared" si="96"/>
        <v>98.01456997093797</v>
      </c>
      <c r="AE126" s="7">
        <f t="shared" si="97"/>
        <v>2.6120102876810908E-2</v>
      </c>
      <c r="AF126" s="43">
        <f t="shared" si="150"/>
        <v>2.4949814781814403</v>
      </c>
      <c r="AG126" s="107"/>
      <c r="AH126" s="3">
        <f t="shared" si="117"/>
        <v>109</v>
      </c>
      <c r="AI126" s="122">
        <f t="shared" si="118"/>
        <v>25.868169038637767</v>
      </c>
      <c r="AJ126" s="123">
        <f t="shared" si="98"/>
        <v>3.1705714220893931E-2</v>
      </c>
      <c r="AK126" s="114">
        <f t="shared" si="119"/>
        <v>0.79496387744269326</v>
      </c>
      <c r="AL126" s="115">
        <f t="shared" si="120"/>
        <v>68.527422890242576</v>
      </c>
      <c r="AM126" s="123">
        <f t="shared" si="144"/>
        <v>1.628534331371894E-2</v>
      </c>
      <c r="AN126" s="116">
        <f t="shared" si="99"/>
        <v>1.0981095176805147</v>
      </c>
      <c r="AO126" s="122">
        <f t="shared" si="121"/>
        <v>68.527422890242576</v>
      </c>
      <c r="AP126" s="123">
        <f t="shared" si="122"/>
        <v>1.628534331371894E-2</v>
      </c>
      <c r="AQ126" s="116">
        <f t="shared" si="123"/>
        <v>1.0981095176805147</v>
      </c>
      <c r="AS126" s="3">
        <f t="shared" si="124"/>
        <v>109</v>
      </c>
      <c r="AT126" s="122">
        <f t="shared" si="125"/>
        <v>71.982795313305559</v>
      </c>
      <c r="AU126" s="123">
        <f t="shared" si="100"/>
        <v>2.6628084237281077E-2</v>
      </c>
      <c r="AV126" s="114">
        <f t="shared" si="126"/>
        <v>1.8670480251489503</v>
      </c>
      <c r="AW126" s="115">
        <f t="shared" si="157"/>
        <v>150</v>
      </c>
      <c r="AX126" s="123">
        <f t="shared" si="145"/>
        <v>0</v>
      </c>
      <c r="AY126" s="116">
        <f t="shared" si="101"/>
        <v>-3.75</v>
      </c>
      <c r="AZ126" s="122">
        <f t="shared" si="127"/>
        <v>68.527422890242576</v>
      </c>
      <c r="BA126" s="123">
        <f t="shared" si="128"/>
        <v>1.628534331371894E-2</v>
      </c>
      <c r="BB126" s="116">
        <f t="shared" si="129"/>
        <v>1.0981095176805147</v>
      </c>
      <c r="BC126" s="107"/>
      <c r="BD126" s="3">
        <f t="shared" si="130"/>
        <v>109</v>
      </c>
      <c r="BE126" s="45">
        <f t="shared" si="131"/>
        <v>59.982327547888417</v>
      </c>
      <c r="BF126" s="7">
        <f t="shared" si="132"/>
        <v>1.3245478806866006E-2</v>
      </c>
      <c r="BG126" s="43">
        <f t="shared" si="133"/>
        <v>0.78410875245907363</v>
      </c>
      <c r="BH126" s="45">
        <f t="shared" si="134"/>
        <v>80.53188679068947</v>
      </c>
      <c r="BI126" s="7">
        <f t="shared" si="135"/>
        <v>-1.1879622617405497E-3</v>
      </c>
      <c r="BJ126" s="43">
        <f t="shared" si="136"/>
        <v>-9.5782628522115137E-2</v>
      </c>
      <c r="BK126" s="117">
        <f t="shared" si="81"/>
        <v>79.119386982178895</v>
      </c>
      <c r="BL126" s="107"/>
      <c r="BM126" s="118">
        <f t="shared" si="137"/>
        <v>109</v>
      </c>
      <c r="BN126" s="45">
        <f t="shared" si="138"/>
        <v>89.886797022367858</v>
      </c>
      <c r="BO126" s="7">
        <f t="shared" si="139"/>
        <v>8.9644417622132484E-9</v>
      </c>
      <c r="BP126" s="45">
        <f t="shared" si="140"/>
        <v>8.0578495020135256E-7</v>
      </c>
      <c r="BQ126" s="107"/>
      <c r="BR126" s="107"/>
      <c r="BS126" s="40">
        <f t="shared" si="102"/>
        <v>109</v>
      </c>
      <c r="BT126" s="124">
        <f t="shared" ca="1" si="103"/>
        <v>150.4905859263294</v>
      </c>
      <c r="BU126" s="7">
        <f t="shared" ca="1" si="141"/>
        <v>0.10010579240045632</v>
      </c>
      <c r="BV126" s="43">
        <f t="shared" ca="1" si="104"/>
        <v>13.694118744790922</v>
      </c>
      <c r="BW126" s="44">
        <f t="shared" ca="1" si="105"/>
        <v>0.25052896200228142</v>
      </c>
      <c r="BX126" s="107"/>
      <c r="BY126" s="107"/>
      <c r="BZ126" s="40">
        <f t="shared" si="106"/>
        <v>109</v>
      </c>
      <c r="CA126" s="124">
        <f t="shared" ca="1" si="107"/>
        <v>4.9666924908752792</v>
      </c>
      <c r="CB126" s="7">
        <f t="shared" ca="1" si="142"/>
        <v>0.17526448100114075</v>
      </c>
      <c r="CC126" s="43">
        <f t="shared" ca="1" si="108"/>
        <v>0.74067139420737216</v>
      </c>
      <c r="CD126" s="44">
        <f t="shared" ca="1" si="109"/>
        <v>0.25052896200228142</v>
      </c>
      <c r="CE126" s="107"/>
      <c r="CF126" s="107"/>
      <c r="CG126" s="40">
        <f t="shared" si="110"/>
        <v>109</v>
      </c>
      <c r="CH126" s="45">
        <f t="shared" ca="1" si="111"/>
        <v>110.80514010073567</v>
      </c>
      <c r="CI126" s="7">
        <f t="shared" ca="1" si="143"/>
        <v>-2.8478338786473933E-2</v>
      </c>
      <c r="CJ126" s="43">
        <f t="shared" ca="1" si="147"/>
        <v>-3.2480452521561638</v>
      </c>
      <c r="CK126" s="43">
        <f t="shared" ca="1" si="82"/>
        <v>0.22526448100114072</v>
      </c>
      <c r="CL126" s="3">
        <f t="shared" ca="1" si="83"/>
        <v>101.2526448100114</v>
      </c>
      <c r="CM126" s="44">
        <f t="shared" ca="1" si="84"/>
        <v>0.25052896200228142</v>
      </c>
      <c r="CO126" s="40">
        <v>109</v>
      </c>
      <c r="CP126" s="45">
        <v>104.8076833467083</v>
      </c>
      <c r="CQ126" s="7">
        <v>8.7458576209946978E-4</v>
      </c>
      <c r="CR126" s="43">
        <v>9.1583210241937663E-2</v>
      </c>
      <c r="CS126" s="43">
        <v>-1.4744499316502957E-2</v>
      </c>
      <c r="CT126" s="3">
        <v>98.852555006834976</v>
      </c>
      <c r="CU126" s="44">
        <v>-0.22948899863300593</v>
      </c>
      <c r="CV126" s="44"/>
      <c r="CW126" s="40">
        <v>109</v>
      </c>
      <c r="CX126" s="45">
        <v>100.74404328616218</v>
      </c>
      <c r="CY126" s="7">
        <v>-2.1919893071203477E-4</v>
      </c>
      <c r="CZ126" s="43">
        <v>-2.2087828192261811E-2</v>
      </c>
      <c r="DA126" s="43">
        <v>0.16308776795935664</v>
      </c>
      <c r="DB126" s="3">
        <v>100.63087767959357</v>
      </c>
      <c r="DC126" s="44">
        <v>0.31543883979678317</v>
      </c>
      <c r="DD126" s="44"/>
    </row>
    <row r="127" spans="2:108" ht="15.9" customHeight="1" x14ac:dyDescent="0.65">
      <c r="B127" s="3">
        <v>110</v>
      </c>
      <c r="C127" s="45">
        <f t="shared" si="112"/>
        <v>111</v>
      </c>
      <c r="D127" s="119">
        <f t="shared" si="113"/>
        <v>9.0909090909090905E-3</v>
      </c>
      <c r="E127" s="120">
        <f t="shared" si="151"/>
        <v>1</v>
      </c>
      <c r="F127" s="107"/>
      <c r="G127" s="107"/>
      <c r="H127" s="3">
        <f t="shared" si="114"/>
        <v>110</v>
      </c>
      <c r="I127" s="124">
        <f t="shared" si="86"/>
        <v>214.20169232031856</v>
      </c>
      <c r="J127" s="119">
        <f t="shared" si="115"/>
        <v>5.0000000000000072E-2</v>
      </c>
      <c r="K127" s="43">
        <f t="shared" si="152"/>
        <v>10.200080586681835</v>
      </c>
      <c r="L127" s="107"/>
      <c r="M127" s="109">
        <f t="shared" si="88"/>
        <v>110</v>
      </c>
      <c r="N127" s="45">
        <f t="shared" si="89"/>
        <v>69.605790190765632</v>
      </c>
      <c r="O127" s="7">
        <f t="shared" si="90"/>
        <v>1.5736288554878679E-2</v>
      </c>
      <c r="P127" s="43">
        <f t="shared" si="91"/>
        <v>1.0783673005230578</v>
      </c>
      <c r="Q127" s="107"/>
      <c r="R127" s="109">
        <f t="shared" si="92"/>
        <v>110</v>
      </c>
      <c r="S127" s="109">
        <v>10</v>
      </c>
      <c r="T127" s="41">
        <f t="shared" si="153"/>
        <v>2.556643069188433</v>
      </c>
      <c r="U127" s="7">
        <f t="shared" si="158"/>
        <v>9.767084725299327E-2</v>
      </c>
      <c r="V127" s="43">
        <f t="shared" si="93"/>
        <v>99.850458472491283</v>
      </c>
      <c r="W127" s="7">
        <f t="shared" si="94"/>
        <v>1.6612658829480006E-4</v>
      </c>
      <c r="X127" s="43">
        <f t="shared" si="154"/>
        <v>102.40710154167972</v>
      </c>
      <c r="Y127" s="7">
        <f t="shared" si="155"/>
        <v>2.3890774592830303E-3</v>
      </c>
      <c r="Z127" s="121">
        <f t="shared" si="95"/>
        <v>1.6585060786147215E-2</v>
      </c>
      <c r="AA127" s="121">
        <f t="shared" si="156"/>
        <v>0.22749032218177698</v>
      </c>
      <c r="AB127" s="107"/>
      <c r="AC127" s="3">
        <f t="shared" si="116"/>
        <v>110</v>
      </c>
      <c r="AD127" s="45">
        <f t="shared" si="96"/>
        <v>100.51358448783789</v>
      </c>
      <c r="AE127" s="7">
        <f t="shared" si="97"/>
        <v>2.5496357507265453E-2</v>
      </c>
      <c r="AF127" s="43">
        <f t="shared" si="150"/>
        <v>2.4990145168999249</v>
      </c>
      <c r="AG127" s="107"/>
      <c r="AH127" s="3">
        <f t="shared" si="117"/>
        <v>110</v>
      </c>
      <c r="AI127" s="122">
        <f t="shared" si="118"/>
        <v>26.680897530197399</v>
      </c>
      <c r="AJ127" s="123">
        <f t="shared" si="98"/>
        <v>3.1418091104388063E-2</v>
      </c>
      <c r="AK127" s="114">
        <f t="shared" si="119"/>
        <v>0.81272849155963112</v>
      </c>
      <c r="AL127" s="115">
        <f t="shared" si="120"/>
        <v>69.605790190765632</v>
      </c>
      <c r="AM127" s="123">
        <f t="shared" si="144"/>
        <v>1.5736288554878679E-2</v>
      </c>
      <c r="AN127" s="116">
        <f t="shared" si="99"/>
        <v>1.0783673005230578</v>
      </c>
      <c r="AO127" s="122">
        <f t="shared" si="121"/>
        <v>69.605790190765632</v>
      </c>
      <c r="AP127" s="123">
        <f t="shared" si="122"/>
        <v>1.5736288554878679E-2</v>
      </c>
      <c r="AQ127" s="116">
        <f t="shared" si="123"/>
        <v>1.0783673005230578</v>
      </c>
      <c r="AS127" s="3">
        <f t="shared" si="124"/>
        <v>110</v>
      </c>
      <c r="AT127" s="122">
        <f t="shared" si="125"/>
        <v>73.854760805265087</v>
      </c>
      <c r="AU127" s="123">
        <f t="shared" si="100"/>
        <v>2.6005734895564799E-2</v>
      </c>
      <c r="AV127" s="114">
        <f t="shared" si="126"/>
        <v>1.8719654919595297</v>
      </c>
      <c r="AW127" s="115">
        <f t="shared" si="157"/>
        <v>150</v>
      </c>
      <c r="AX127" s="123">
        <f t="shared" si="145"/>
        <v>0</v>
      </c>
      <c r="AY127" s="116">
        <f t="shared" si="101"/>
        <v>-3.75</v>
      </c>
      <c r="AZ127" s="122">
        <f t="shared" si="127"/>
        <v>69.605790190765632</v>
      </c>
      <c r="BA127" s="123">
        <f t="shared" si="128"/>
        <v>1.5736288554878679E-2</v>
      </c>
      <c r="BB127" s="116">
        <f t="shared" si="129"/>
        <v>1.0783673005230578</v>
      </c>
      <c r="BC127" s="107"/>
      <c r="BD127" s="3">
        <f t="shared" si="130"/>
        <v>110</v>
      </c>
      <c r="BE127" s="45">
        <f t="shared" si="131"/>
        <v>60.744973041355806</v>
      </c>
      <c r="BF127" s="7">
        <f t="shared" si="132"/>
        <v>1.2714503165261657E-2</v>
      </c>
      <c r="BG127" s="43">
        <f t="shared" si="133"/>
        <v>0.7626454934673903</v>
      </c>
      <c r="BH127" s="45">
        <f t="shared" si="134"/>
        <v>80.436540531764905</v>
      </c>
      <c r="BI127" s="7">
        <f t="shared" si="135"/>
        <v>-1.1839566005994518E-3</v>
      </c>
      <c r="BJ127" s="43">
        <f t="shared" si="136"/>
        <v>-9.5346258924559238E-2</v>
      </c>
      <c r="BK127" s="117">
        <f t="shared" si="81"/>
        <v>79.023823036596966</v>
      </c>
      <c r="BL127" s="107"/>
      <c r="BM127" s="118">
        <f t="shared" si="137"/>
        <v>110</v>
      </c>
      <c r="BN127" s="45">
        <f t="shared" si="138"/>
        <v>89.886797702180274</v>
      </c>
      <c r="BO127" s="7">
        <f t="shared" si="139"/>
        <v>7.5629840939668254E-9</v>
      </c>
      <c r="BP127" s="45">
        <f t="shared" si="140"/>
        <v>6.7981241832188785E-7</v>
      </c>
      <c r="BQ127" s="107"/>
      <c r="BR127" s="107"/>
      <c r="BS127" s="40">
        <f t="shared" si="102"/>
        <v>110</v>
      </c>
      <c r="BT127" s="124">
        <f t="shared" ca="1" si="103"/>
        <v>151.36539593743203</v>
      </c>
      <c r="BU127" s="7">
        <f t="shared" ca="1" si="141"/>
        <v>5.8130547217809083E-3</v>
      </c>
      <c r="BV127" s="43">
        <f t="shared" ca="1" si="104"/>
        <v>0.8748100111026238</v>
      </c>
      <c r="BW127" s="44">
        <f t="shared" ca="1" si="105"/>
        <v>-0.22093472639109549</v>
      </c>
      <c r="BX127" s="107"/>
      <c r="BY127" s="107"/>
      <c r="BZ127" s="40">
        <f t="shared" si="106"/>
        <v>110</v>
      </c>
      <c r="CA127" s="124">
        <f t="shared" ca="1" si="107"/>
        <v>4.6663696921489244</v>
      </c>
      <c r="CB127" s="7">
        <f t="shared" ca="1" si="142"/>
        <v>-6.0467363195547665E-2</v>
      </c>
      <c r="CC127" s="43">
        <f t="shared" ca="1" si="108"/>
        <v>-0.30032279872635514</v>
      </c>
      <c r="CD127" s="44">
        <f t="shared" ca="1" si="109"/>
        <v>-0.22093472639109549</v>
      </c>
      <c r="CE127" s="107"/>
      <c r="CF127" s="107"/>
      <c r="CG127" s="40">
        <f t="shared" si="110"/>
        <v>110</v>
      </c>
      <c r="CH127" s="45">
        <f t="shared" ca="1" si="111"/>
        <v>110.94481758423058</v>
      </c>
      <c r="CI127" s="7">
        <f t="shared" ca="1" si="143"/>
        <v>1.2605686285665342E-3</v>
      </c>
      <c r="CJ127" s="43">
        <f t="shared" ca="1" si="147"/>
        <v>0.13967748349490106</v>
      </c>
      <c r="CK127" s="43">
        <f t="shared" ca="1" si="82"/>
        <v>-1.0467363195547738E-2</v>
      </c>
      <c r="CL127" s="3">
        <f t="shared" ca="1" si="83"/>
        <v>98.895326368044522</v>
      </c>
      <c r="CM127" s="44">
        <f t="shared" ca="1" si="84"/>
        <v>-0.22093472639109549</v>
      </c>
      <c r="CO127" s="40">
        <v>110</v>
      </c>
      <c r="CP127" s="45">
        <v>104.81858398478039</v>
      </c>
      <c r="CQ127" s="7">
        <v>1.04006096919701E-4</v>
      </c>
      <c r="CR127" s="43">
        <v>1.0900638072080818E-2</v>
      </c>
      <c r="CS127" s="43">
        <v>-1.7672338173007895E-3</v>
      </c>
      <c r="CT127" s="3">
        <v>98.982327661826986</v>
      </c>
      <c r="CU127" s="44">
        <v>-0.20353446763460159</v>
      </c>
      <c r="CV127" s="44"/>
      <c r="CW127" s="40">
        <v>110</v>
      </c>
      <c r="CX127" s="45">
        <v>100.67353280823626</v>
      </c>
      <c r="CY127" s="7">
        <v>-6.9989724082879473E-4</v>
      </c>
      <c r="CZ127" s="43">
        <v>-7.051047792592717E-2</v>
      </c>
      <c r="DA127" s="43">
        <v>0.11163778983186576</v>
      </c>
      <c r="DB127" s="3">
        <v>100.11637789831866</v>
      </c>
      <c r="DC127" s="44">
        <v>5.8188949159328748E-2</v>
      </c>
      <c r="DD127" s="44"/>
    </row>
    <row r="128" spans="2:108" ht="15.9" customHeight="1" x14ac:dyDescent="0.65">
      <c r="B128" s="3">
        <v>111</v>
      </c>
      <c r="C128" s="45">
        <f t="shared" si="112"/>
        <v>112</v>
      </c>
      <c r="D128" s="119">
        <f t="shared" si="113"/>
        <v>9.0090090090090089E-3</v>
      </c>
      <c r="E128" s="120">
        <f t="shared" si="151"/>
        <v>1</v>
      </c>
      <c r="F128" s="107"/>
      <c r="G128" s="107"/>
      <c r="H128" s="3">
        <f t="shared" si="114"/>
        <v>111</v>
      </c>
      <c r="I128" s="124">
        <f t="shared" si="86"/>
        <v>224.91177693633449</v>
      </c>
      <c r="J128" s="119">
        <f t="shared" si="115"/>
        <v>5.0000000000000024E-2</v>
      </c>
      <c r="K128" s="43">
        <f t="shared" si="152"/>
        <v>10.710084616015928</v>
      </c>
      <c r="L128" s="107"/>
      <c r="M128" s="109">
        <f t="shared" si="88"/>
        <v>111</v>
      </c>
      <c r="N128" s="45">
        <f t="shared" si="89"/>
        <v>70.663596686263475</v>
      </c>
      <c r="O128" s="7">
        <f t="shared" si="90"/>
        <v>1.519710490461724E-2</v>
      </c>
      <c r="P128" s="43">
        <f t="shared" si="91"/>
        <v>1.0578064954978392</v>
      </c>
      <c r="Q128" s="107"/>
      <c r="R128" s="109">
        <f t="shared" si="92"/>
        <v>111</v>
      </c>
      <c r="S128" s="109">
        <v>11</v>
      </c>
      <c r="T128" s="41">
        <f t="shared" si="153"/>
        <v>2.8057709523240471</v>
      </c>
      <c r="U128" s="7">
        <f t="shared" si="158"/>
        <v>9.7443356930811575E-2</v>
      </c>
      <c r="V128" s="43">
        <f t="shared" si="93"/>
        <v>99.865390262573712</v>
      </c>
      <c r="W128" s="7">
        <f t="shared" si="94"/>
        <v>1.4954152750878269E-4</v>
      </c>
      <c r="X128" s="43">
        <f t="shared" si="154"/>
        <v>102.67116121489777</v>
      </c>
      <c r="Y128" s="7">
        <f t="shared" si="155"/>
        <v>2.5785289227287654E-3</v>
      </c>
      <c r="Z128" s="121">
        <f t="shared" si="95"/>
        <v>1.4931790082421558E-2</v>
      </c>
      <c r="AA128" s="121">
        <f t="shared" si="156"/>
        <v>0.24912788313561404</v>
      </c>
      <c r="AB128" s="107"/>
      <c r="AC128" s="3">
        <f t="shared" si="116"/>
        <v>111</v>
      </c>
      <c r="AD128" s="45">
        <f t="shared" si="96"/>
        <v>103.01351854558135</v>
      </c>
      <c r="AE128" s="7">
        <f t="shared" si="97"/>
        <v>2.487160387804049E-2</v>
      </c>
      <c r="AF128" s="43">
        <f t="shared" si="150"/>
        <v>2.499934057743463</v>
      </c>
      <c r="AG128" s="107"/>
      <c r="AH128" s="3">
        <f t="shared" si="117"/>
        <v>111</v>
      </c>
      <c r="AI128" s="122">
        <f t="shared" si="118"/>
        <v>27.511238713150952</v>
      </c>
      <c r="AJ128" s="123">
        <f t="shared" si="98"/>
        <v>3.1121186309934833E-2</v>
      </c>
      <c r="AK128" s="114">
        <f t="shared" si="119"/>
        <v>0.83034118295355519</v>
      </c>
      <c r="AL128" s="115">
        <f t="shared" si="120"/>
        <v>70.663596686263475</v>
      </c>
      <c r="AM128" s="123">
        <f t="shared" si="144"/>
        <v>1.519710490461724E-2</v>
      </c>
      <c r="AN128" s="116">
        <f t="shared" si="99"/>
        <v>1.0578064954978392</v>
      </c>
      <c r="AO128" s="122">
        <f t="shared" si="121"/>
        <v>70.663596686263475</v>
      </c>
      <c r="AP128" s="123">
        <f t="shared" si="122"/>
        <v>1.519710490461724E-2</v>
      </c>
      <c r="AQ128" s="116">
        <f t="shared" si="123"/>
        <v>1.0578064954978392</v>
      </c>
      <c r="AS128" s="3">
        <f t="shared" si="124"/>
        <v>111</v>
      </c>
      <c r="AT128" s="122">
        <f t="shared" si="125"/>
        <v>75.72932361432737</v>
      </c>
      <c r="AU128" s="123">
        <f t="shared" si="100"/>
        <v>2.5381746398245E-2</v>
      </c>
      <c r="AV128" s="114">
        <f t="shared" si="126"/>
        <v>1.8745628090622808</v>
      </c>
      <c r="AW128" s="115">
        <f t="shared" si="157"/>
        <v>150</v>
      </c>
      <c r="AX128" s="123">
        <f t="shared" si="145"/>
        <v>0</v>
      </c>
      <c r="AY128" s="116">
        <f t="shared" si="101"/>
        <v>-3.75</v>
      </c>
      <c r="AZ128" s="122">
        <f t="shared" si="127"/>
        <v>70.663596686263475</v>
      </c>
      <c r="BA128" s="123">
        <f t="shared" si="128"/>
        <v>1.519710490461724E-2</v>
      </c>
      <c r="BB128" s="116">
        <f t="shared" si="129"/>
        <v>1.0578064954978392</v>
      </c>
      <c r="BC128" s="107"/>
      <c r="BD128" s="3">
        <f t="shared" si="130"/>
        <v>111</v>
      </c>
      <c r="BE128" s="45">
        <f t="shared" si="131"/>
        <v>61.485808245167412</v>
      </c>
      <c r="BF128" s="7">
        <f t="shared" si="132"/>
        <v>1.2195827353602381E-2</v>
      </c>
      <c r="BG128" s="43">
        <f t="shared" si="133"/>
        <v>0.7408352038116035</v>
      </c>
      <c r="BH128" s="45">
        <f t="shared" si="134"/>
        <v>80.341624732189658</v>
      </c>
      <c r="BI128" s="7">
        <f t="shared" si="135"/>
        <v>-1.1800084755977831E-3</v>
      </c>
      <c r="BJ128" s="43">
        <f t="shared" si="136"/>
        <v>-9.4915799575249898E-2</v>
      </c>
      <c r="BK128" s="117">
        <f t="shared" si="81"/>
        <v>78.928692494294523</v>
      </c>
      <c r="BL128" s="107"/>
      <c r="BM128" s="118">
        <f t="shared" si="137"/>
        <v>111</v>
      </c>
      <c r="BN128" s="45">
        <f t="shared" si="138"/>
        <v>89.886798275714099</v>
      </c>
      <c r="BO128" s="7">
        <f t="shared" si="139"/>
        <v>6.3806236236958792E-9</v>
      </c>
      <c r="BP128" s="45">
        <f t="shared" si="140"/>
        <v>5.7353382356110784E-7</v>
      </c>
      <c r="BQ128" s="107"/>
      <c r="BR128" s="107"/>
      <c r="BS128" s="40">
        <f t="shared" si="102"/>
        <v>111</v>
      </c>
      <c r="BT128" s="124">
        <f t="shared" ca="1" si="103"/>
        <v>165.40461998756842</v>
      </c>
      <c r="BU128" s="7">
        <f t="shared" ca="1" si="141"/>
        <v>9.2750552153542484E-2</v>
      </c>
      <c r="BV128" s="43">
        <f t="shared" ca="1" si="104"/>
        <v>14.039224050136403</v>
      </c>
      <c r="BW128" s="44">
        <f t="shared" ca="1" si="105"/>
        <v>0.2137527607677126</v>
      </c>
      <c r="BX128" s="107"/>
      <c r="BY128" s="107"/>
      <c r="BZ128" s="40">
        <f t="shared" si="106"/>
        <v>111</v>
      </c>
      <c r="CA128" s="124">
        <f t="shared" ca="1" si="107"/>
        <v>5.3984128789861776</v>
      </c>
      <c r="CB128" s="7">
        <f t="shared" ca="1" si="142"/>
        <v>0.15687638038385632</v>
      </c>
      <c r="CC128" s="43">
        <f t="shared" ca="1" si="108"/>
        <v>0.73204318683725311</v>
      </c>
      <c r="CD128" s="44">
        <f t="shared" ca="1" si="109"/>
        <v>0.2137527607677126</v>
      </c>
      <c r="CE128" s="107"/>
      <c r="CF128" s="107"/>
      <c r="CG128" s="40">
        <f t="shared" si="110"/>
        <v>111</v>
      </c>
      <c r="CH128" s="45">
        <f t="shared" ca="1" si="111"/>
        <v>108.70204921794694</v>
      </c>
      <c r="CI128" s="7">
        <f t="shared" ca="1" si="143"/>
        <v>-2.021517016404039E-2</v>
      </c>
      <c r="CJ128" s="43">
        <f t="shared" ca="1" si="147"/>
        <v>-2.2427683662836375</v>
      </c>
      <c r="CK128" s="43">
        <f t="shared" ca="1" si="82"/>
        <v>0.20687638038385631</v>
      </c>
      <c r="CL128" s="3">
        <f t="shared" ca="1" si="83"/>
        <v>101.06876380383856</v>
      </c>
      <c r="CM128" s="44">
        <f t="shared" ca="1" si="84"/>
        <v>0.2137527607677126</v>
      </c>
      <c r="CO128" s="40">
        <v>111</v>
      </c>
      <c r="CP128" s="45">
        <v>112.23376210475175</v>
      </c>
      <c r="CQ128" s="7">
        <v>7.074297169524861E-2</v>
      </c>
      <c r="CR128" s="43">
        <v>7.4151781199713511</v>
      </c>
      <c r="CS128" s="43">
        <v>-0.57193511740119585</v>
      </c>
      <c r="CT128" s="3">
        <v>93.280648825988038</v>
      </c>
      <c r="CU128" s="44">
        <v>-1.3438702348023916</v>
      </c>
      <c r="CV128" s="44"/>
      <c r="CW128" s="40">
        <v>111</v>
      </c>
      <c r="CX128" s="45">
        <v>100.60709997166376</v>
      </c>
      <c r="CY128" s="7">
        <v>-6.5988383162280046E-4</v>
      </c>
      <c r="CZ128" s="43">
        <v>-6.6432836572505358E-2</v>
      </c>
      <c r="DA128" s="43">
        <v>0.10368931920026374</v>
      </c>
      <c r="DB128" s="3">
        <v>100.03689319200264</v>
      </c>
      <c r="DC128" s="44">
        <v>1.8446596001318649E-2</v>
      </c>
      <c r="DD128" s="44"/>
    </row>
    <row r="129" spans="2:108" ht="15.9" customHeight="1" x14ac:dyDescent="0.65">
      <c r="B129" s="3">
        <v>112</v>
      </c>
      <c r="C129" s="45">
        <f t="shared" si="112"/>
        <v>113</v>
      </c>
      <c r="D129" s="119">
        <f t="shared" si="113"/>
        <v>8.9285714285714281E-3</v>
      </c>
      <c r="E129" s="120">
        <f t="shared" si="151"/>
        <v>1</v>
      </c>
      <c r="F129" s="107"/>
      <c r="G129" s="107"/>
      <c r="H129" s="3">
        <f t="shared" si="114"/>
        <v>112</v>
      </c>
      <c r="I129" s="124">
        <f t="shared" si="86"/>
        <v>236.15736578315122</v>
      </c>
      <c r="J129" s="119">
        <f t="shared" si="115"/>
        <v>5.0000000000000024E-2</v>
      </c>
      <c r="K129" s="43">
        <f t="shared" si="152"/>
        <v>11.245588846816725</v>
      </c>
      <c r="L129" s="107"/>
      <c r="M129" s="109">
        <f t="shared" si="88"/>
        <v>112</v>
      </c>
      <c r="N129" s="45">
        <f t="shared" si="89"/>
        <v>71.700104572257189</v>
      </c>
      <c r="O129" s="7">
        <f t="shared" si="90"/>
        <v>1.4668201656868173E-2</v>
      </c>
      <c r="P129" s="43">
        <f t="shared" si="91"/>
        <v>1.0365078859937207</v>
      </c>
      <c r="Q129" s="107"/>
      <c r="R129" s="109">
        <f t="shared" si="92"/>
        <v>112</v>
      </c>
      <c r="S129" s="109">
        <v>12</v>
      </c>
      <c r="T129" s="41">
        <f t="shared" si="153"/>
        <v>3.0784756969195461</v>
      </c>
      <c r="U129" s="7">
        <f t="shared" si="158"/>
        <v>9.719422904767587E-2</v>
      </c>
      <c r="V129" s="43">
        <f t="shared" si="93"/>
        <v>99.878833116534935</v>
      </c>
      <c r="W129" s="7">
        <f t="shared" si="94"/>
        <v>1.3460973742633001E-4</v>
      </c>
      <c r="X129" s="43">
        <f t="shared" si="154"/>
        <v>102.95730881345447</v>
      </c>
      <c r="Y129" s="7">
        <f t="shared" si="155"/>
        <v>2.7870299232106979E-3</v>
      </c>
      <c r="Z129" s="121">
        <f t="shared" si="95"/>
        <v>1.3442853961218363E-2</v>
      </c>
      <c r="AA129" s="121">
        <f t="shared" si="156"/>
        <v>0.27270474459549932</v>
      </c>
      <c r="AB129" s="107"/>
      <c r="AC129" s="3">
        <f t="shared" si="116"/>
        <v>112</v>
      </c>
      <c r="AD129" s="45">
        <f t="shared" si="96"/>
        <v>105.51124822207521</v>
      </c>
      <c r="AE129" s="7">
        <f t="shared" si="97"/>
        <v>2.4246620363604685E-2</v>
      </c>
      <c r="AF129" s="43">
        <f t="shared" si="150"/>
        <v>2.4977296764938597</v>
      </c>
      <c r="AG129" s="107"/>
      <c r="AH129" s="3">
        <f t="shared" si="117"/>
        <v>112</v>
      </c>
      <c r="AI129" s="122">
        <f t="shared" si="118"/>
        <v>28.358999287815205</v>
      </c>
      <c r="AJ129" s="123">
        <f t="shared" si="98"/>
        <v>3.0815063745530502E-2</v>
      </c>
      <c r="AK129" s="114">
        <f t="shared" si="119"/>
        <v>0.84776057466425458</v>
      </c>
      <c r="AL129" s="115">
        <f t="shared" si="120"/>
        <v>71.700104572257189</v>
      </c>
      <c r="AM129" s="123">
        <f t="shared" si="144"/>
        <v>1.4668201656868173E-2</v>
      </c>
      <c r="AN129" s="116">
        <f t="shared" si="99"/>
        <v>1.0365078859937207</v>
      </c>
      <c r="AO129" s="122">
        <f t="shared" si="121"/>
        <v>71.700104572257189</v>
      </c>
      <c r="AP129" s="123">
        <f t="shared" si="122"/>
        <v>1.4668201656868173E-2</v>
      </c>
      <c r="AQ129" s="116">
        <f t="shared" si="123"/>
        <v>1.0365078859937207</v>
      </c>
      <c r="AS129" s="3">
        <f t="shared" si="124"/>
        <v>112</v>
      </c>
      <c r="AT129" s="122">
        <f t="shared" si="125"/>
        <v>77.604146310015892</v>
      </c>
      <c r="AU129" s="123">
        <f t="shared" si="100"/>
        <v>2.4756892128557459E-2</v>
      </c>
      <c r="AV129" s="114">
        <f t="shared" si="126"/>
        <v>1.8748226956885286</v>
      </c>
      <c r="AW129" s="115">
        <f t="shared" si="157"/>
        <v>150</v>
      </c>
      <c r="AX129" s="123">
        <f t="shared" si="145"/>
        <v>0</v>
      </c>
      <c r="AY129" s="116">
        <f t="shared" si="101"/>
        <v>-3.75</v>
      </c>
      <c r="AZ129" s="122">
        <f t="shared" si="127"/>
        <v>71.700104572257189</v>
      </c>
      <c r="BA129" s="123">
        <f t="shared" si="128"/>
        <v>1.4668201656868173E-2</v>
      </c>
      <c r="BB129" s="116">
        <f t="shared" si="129"/>
        <v>1.0365078859937207</v>
      </c>
      <c r="BC129" s="107"/>
      <c r="BD129" s="3">
        <f t="shared" si="130"/>
        <v>112</v>
      </c>
      <c r="BE129" s="45">
        <f t="shared" si="131"/>
        <v>62.204559932672566</v>
      </c>
      <c r="BF129" s="7">
        <f t="shared" si="132"/>
        <v>1.1689716830902128E-2</v>
      </c>
      <c r="BG129" s="43">
        <f t="shared" si="133"/>
        <v>0.71875168750515561</v>
      </c>
      <c r="BH129" s="45">
        <f t="shared" si="134"/>
        <v>80.247133613937351</v>
      </c>
      <c r="BI129" s="7">
        <f t="shared" si="135"/>
        <v>-1.176116596686753E-3</v>
      </c>
      <c r="BJ129" s="43">
        <f t="shared" si="136"/>
        <v>-9.4491118252306799E-2</v>
      </c>
      <c r="BK129" s="117">
        <f t="shared" si="81"/>
        <v>78.833989511483281</v>
      </c>
      <c r="BL129" s="107"/>
      <c r="BM129" s="118">
        <f t="shared" si="137"/>
        <v>112</v>
      </c>
      <c r="BN129" s="45">
        <f t="shared" si="138"/>
        <v>89.886798759584408</v>
      </c>
      <c r="BO129" s="7">
        <f t="shared" si="139"/>
        <v>5.3831076246530202E-9</v>
      </c>
      <c r="BP129" s="45">
        <f t="shared" si="140"/>
        <v>4.8387031115389828E-7</v>
      </c>
      <c r="BQ129" s="107"/>
      <c r="BR129" s="107"/>
      <c r="BS129" s="40">
        <f t="shared" si="102"/>
        <v>112</v>
      </c>
      <c r="BT129" s="124">
        <f t="shared" ca="1" si="103"/>
        <v>181.68235135900244</v>
      </c>
      <c r="BU129" s="7">
        <f t="shared" ca="1" si="141"/>
        <v>9.8411588338085276E-2</v>
      </c>
      <c r="BV129" s="43">
        <f t="shared" ca="1" si="104"/>
        <v>16.277731371434008</v>
      </c>
      <c r="BW129" s="44">
        <f t="shared" ca="1" si="105"/>
        <v>0.24205794169042616</v>
      </c>
      <c r="BX129" s="107"/>
      <c r="BY129" s="107"/>
      <c r="BZ129" s="40">
        <f t="shared" si="106"/>
        <v>112</v>
      </c>
      <c r="CA129" s="124">
        <f t="shared" ca="1" si="107"/>
        <v>6.3216978778767272</v>
      </c>
      <c r="CB129" s="7">
        <f t="shared" ca="1" si="142"/>
        <v>0.17102897084521304</v>
      </c>
      <c r="CC129" s="43">
        <f t="shared" ca="1" si="108"/>
        <v>0.92328499889054982</v>
      </c>
      <c r="CD129" s="44">
        <f t="shared" ca="1" si="109"/>
        <v>0.24205794169042616</v>
      </c>
      <c r="CE129" s="107"/>
      <c r="CF129" s="107"/>
      <c r="CG129" s="40">
        <f t="shared" si="110"/>
        <v>112</v>
      </c>
      <c r="CH129" s="45">
        <f t="shared" ca="1" si="111"/>
        <v>106.92358106505448</v>
      </c>
      <c r="CI129" s="7">
        <f t="shared" ca="1" si="143"/>
        <v>-1.6360944119154924E-2</v>
      </c>
      <c r="CJ129" s="43">
        <f t="shared" ca="1" si="147"/>
        <v>-1.7784681528924646</v>
      </c>
      <c r="CK129" s="43">
        <f t="shared" ca="1" si="82"/>
        <v>0.22102897084521309</v>
      </c>
      <c r="CL129" s="3">
        <f t="shared" ca="1" si="83"/>
        <v>101.21028970845214</v>
      </c>
      <c r="CM129" s="44">
        <f t="shared" ca="1" si="84"/>
        <v>0.24205794169042616</v>
      </c>
      <c r="CO129" s="40">
        <v>112</v>
      </c>
      <c r="CP129" s="45">
        <v>107.64792053211994</v>
      </c>
      <c r="CQ129" s="7">
        <v>-4.0859733173264551E-2</v>
      </c>
      <c r="CR129" s="43">
        <v>-4.5858415726318107</v>
      </c>
      <c r="CS129" s="43">
        <v>0.72311647111663457</v>
      </c>
      <c r="CT129" s="3">
        <v>106.23116471116634</v>
      </c>
      <c r="CU129" s="44">
        <v>1.2462329422332692</v>
      </c>
      <c r="CV129" s="44"/>
      <c r="CW129" s="40">
        <v>112</v>
      </c>
      <c r="CX129" s="45">
        <v>100.61075557832979</v>
      </c>
      <c r="CY129" s="7">
        <v>3.6335474007890187E-5</v>
      </c>
      <c r="CZ129" s="43">
        <v>3.6556066660279559E-3</v>
      </c>
      <c r="DA129" s="43">
        <v>0.16295383631633004</v>
      </c>
      <c r="DB129" s="3">
        <v>100.62953836316331</v>
      </c>
      <c r="DC129" s="44">
        <v>0.31476918158165013</v>
      </c>
      <c r="DD129" s="44"/>
    </row>
    <row r="130" spans="2:108" ht="15.9" customHeight="1" x14ac:dyDescent="0.65">
      <c r="B130" s="3">
        <v>113</v>
      </c>
      <c r="C130" s="45">
        <f t="shared" si="112"/>
        <v>114</v>
      </c>
      <c r="D130" s="119">
        <f t="shared" si="113"/>
        <v>8.8495575221238937E-3</v>
      </c>
      <c r="E130" s="120">
        <f t="shared" si="151"/>
        <v>1</v>
      </c>
      <c r="F130" s="107"/>
      <c r="G130" s="107"/>
      <c r="H130" s="3">
        <f t="shared" si="114"/>
        <v>113</v>
      </c>
      <c r="I130" s="124">
        <f t="shared" si="86"/>
        <v>247.96523407230879</v>
      </c>
      <c r="J130" s="119">
        <f t="shared" si="115"/>
        <v>5.0000000000000031E-2</v>
      </c>
      <c r="K130" s="43">
        <f t="shared" si="152"/>
        <v>11.807868289157561</v>
      </c>
      <c r="L130" s="107"/>
      <c r="M130" s="109">
        <f t="shared" si="88"/>
        <v>113</v>
      </c>
      <c r="N130" s="45">
        <f t="shared" si="89"/>
        <v>72.714657303033746</v>
      </c>
      <c r="O130" s="7">
        <f t="shared" si="90"/>
        <v>1.4149947713871493E-2</v>
      </c>
      <c r="P130" s="43">
        <f t="shared" si="91"/>
        <v>1.0145527307765516</v>
      </c>
      <c r="Q130" s="107"/>
      <c r="R130" s="109">
        <f t="shared" si="92"/>
        <v>113</v>
      </c>
      <c r="S130" s="109">
        <v>13</v>
      </c>
      <c r="T130" s="41">
        <f t="shared" si="153"/>
        <v>3.3768462539949766</v>
      </c>
      <c r="U130" s="7">
        <f t="shared" si="158"/>
        <v>9.69215243030805E-2</v>
      </c>
      <c r="V130" s="43">
        <f t="shared" si="93"/>
        <v>99.890935123467798</v>
      </c>
      <c r="W130" s="7">
        <f t="shared" si="94"/>
        <v>1.2116688346512317E-4</v>
      </c>
      <c r="X130" s="43">
        <f t="shared" si="154"/>
        <v>103.26778137746277</v>
      </c>
      <c r="Y130" s="7">
        <f t="shared" si="155"/>
        <v>3.0155466142848587E-3</v>
      </c>
      <c r="Z130" s="121">
        <f t="shared" si="95"/>
        <v>1.2102006932857619E-2</v>
      </c>
      <c r="AA130" s="121">
        <f t="shared" si="156"/>
        <v>0.29837055707543036</v>
      </c>
      <c r="AB130" s="107"/>
      <c r="AC130" s="3">
        <f t="shared" si="116"/>
        <v>113</v>
      </c>
      <c r="AD130" s="45">
        <f t="shared" si="96"/>
        <v>108.00365475783389</v>
      </c>
      <c r="AE130" s="7">
        <f t="shared" si="97"/>
        <v>2.3622187944481267E-2</v>
      </c>
      <c r="AF130" s="43">
        <f t="shared" si="150"/>
        <v>2.4924065357586684</v>
      </c>
      <c r="AG130" s="107"/>
      <c r="AH130" s="3">
        <f t="shared" si="117"/>
        <v>113</v>
      </c>
      <c r="AI130" s="122">
        <f t="shared" si="118"/>
        <v>29.223943248715695</v>
      </c>
      <c r="AJ130" s="123">
        <f t="shared" si="98"/>
        <v>3.0499805445255043E-2</v>
      </c>
      <c r="AK130" s="114">
        <f t="shared" si="119"/>
        <v>0.86494396090049175</v>
      </c>
      <c r="AL130" s="115">
        <f t="shared" si="120"/>
        <v>72.714657303033746</v>
      </c>
      <c r="AM130" s="123">
        <f t="shared" si="144"/>
        <v>1.4149947713871493E-2</v>
      </c>
      <c r="AN130" s="116">
        <f t="shared" si="99"/>
        <v>1.0145527307765516</v>
      </c>
      <c r="AO130" s="122">
        <f t="shared" si="121"/>
        <v>72.714657303033746</v>
      </c>
      <c r="AP130" s="123">
        <f t="shared" si="122"/>
        <v>1.4149947713871493E-2</v>
      </c>
      <c r="AQ130" s="116">
        <f t="shared" si="123"/>
        <v>1.0145527307765516</v>
      </c>
      <c r="AS130" s="3">
        <f t="shared" si="124"/>
        <v>113</v>
      </c>
      <c r="AT130" s="122">
        <f t="shared" si="125"/>
        <v>79.47688578401457</v>
      </c>
      <c r="AU130" s="123">
        <f t="shared" si="100"/>
        <v>2.4131951229994713E-2</v>
      </c>
      <c r="AV130" s="114">
        <f t="shared" si="126"/>
        <v>1.8727394739986769</v>
      </c>
      <c r="AW130" s="115">
        <f t="shared" si="157"/>
        <v>150</v>
      </c>
      <c r="AX130" s="123">
        <f t="shared" si="145"/>
        <v>0</v>
      </c>
      <c r="AY130" s="116">
        <f t="shared" si="101"/>
        <v>-3.75</v>
      </c>
      <c r="AZ130" s="122">
        <f t="shared" si="127"/>
        <v>72.714657303033746</v>
      </c>
      <c r="BA130" s="123">
        <f t="shared" si="128"/>
        <v>1.4149947713871493E-2</v>
      </c>
      <c r="BB130" s="116">
        <f t="shared" si="129"/>
        <v>1.0145527307765516</v>
      </c>
      <c r="BC130" s="107"/>
      <c r="BD130" s="3">
        <f t="shared" si="130"/>
        <v>113</v>
      </c>
      <c r="BE130" s="45">
        <f t="shared" si="131"/>
        <v>62.901026556567338</v>
      </c>
      <c r="BF130" s="7">
        <f t="shared" si="132"/>
        <v>1.1196391786206602E-2</v>
      </c>
      <c r="BG130" s="43">
        <f t="shared" si="133"/>
        <v>0.69646662389476965</v>
      </c>
      <c r="BH130" s="45">
        <f t="shared" si="134"/>
        <v>80.153061527098984</v>
      </c>
      <c r="BI130" s="7">
        <f t="shared" si="135"/>
        <v>-1.1722797139514022E-3</v>
      </c>
      <c r="BJ130" s="43">
        <f t="shared" si="136"/>
        <v>-9.4072086838359728E-2</v>
      </c>
      <c r="BK130" s="117">
        <f t="shared" si="81"/>
        <v>78.739708374530693</v>
      </c>
      <c r="BL130" s="107"/>
      <c r="BM130" s="118">
        <f t="shared" si="137"/>
        <v>113</v>
      </c>
      <c r="BN130" s="45">
        <f t="shared" si="138"/>
        <v>89.886799167808775</v>
      </c>
      <c r="BO130" s="7">
        <f t="shared" si="139"/>
        <v>4.5415386012629315E-9</v>
      </c>
      <c r="BP130" s="45">
        <f t="shared" si="140"/>
        <v>4.0822435951360507E-7</v>
      </c>
      <c r="BQ130" s="107"/>
      <c r="BR130" s="107"/>
      <c r="BS130" s="40">
        <f t="shared" si="102"/>
        <v>113</v>
      </c>
      <c r="BT130" s="124">
        <f t="shared" ca="1" si="103"/>
        <v>194.8851084108729</v>
      </c>
      <c r="BU130" s="7">
        <f t="shared" ca="1" si="141"/>
        <v>7.2669452773549553E-2</v>
      </c>
      <c r="BV130" s="43">
        <f t="shared" ca="1" si="104"/>
        <v>13.202757051870467</v>
      </c>
      <c r="BW130" s="44">
        <f t="shared" ca="1" si="105"/>
        <v>0.11334726386774784</v>
      </c>
      <c r="BX130" s="107"/>
      <c r="BY130" s="107"/>
      <c r="BZ130" s="40">
        <f t="shared" si="106"/>
        <v>113</v>
      </c>
      <c r="CA130" s="124">
        <f t="shared" ca="1" si="107"/>
        <v>6.9960563504985007</v>
      </c>
      <c r="CB130" s="7">
        <f t="shared" ca="1" si="142"/>
        <v>0.10667363193387387</v>
      </c>
      <c r="CC130" s="43">
        <f t="shared" ca="1" si="108"/>
        <v>0.67435847262177384</v>
      </c>
      <c r="CD130" s="44">
        <f t="shared" ca="1" si="109"/>
        <v>0.11334726386774784</v>
      </c>
      <c r="CE130" s="107"/>
      <c r="CF130" s="107"/>
      <c r="CG130" s="40">
        <f t="shared" si="110"/>
        <v>113</v>
      </c>
      <c r="CH130" s="45">
        <f t="shared" ca="1" si="111"/>
        <v>105.86467690314677</v>
      </c>
      <c r="CI130" s="7">
        <f t="shared" ca="1" si="143"/>
        <v>-9.9033735249051038E-3</v>
      </c>
      <c r="CJ130" s="43">
        <f t="shared" ca="1" si="147"/>
        <v>-1.0589041619077009</v>
      </c>
      <c r="CK130" s="43">
        <f t="shared" ca="1" si="82"/>
        <v>0.15667363193387393</v>
      </c>
      <c r="CL130" s="3">
        <f t="shared" ca="1" si="83"/>
        <v>100.56673631933874</v>
      </c>
      <c r="CM130" s="44">
        <f t="shared" ca="1" si="84"/>
        <v>0.11334726386774784</v>
      </c>
      <c r="CO130" s="40">
        <v>113</v>
      </c>
      <c r="CP130" s="45">
        <v>110.25071657888466</v>
      </c>
      <c r="CQ130" s="7">
        <v>2.4178786119589762E-2</v>
      </c>
      <c r="CR130" s="43">
        <v>2.6027960467647238</v>
      </c>
      <c r="CS130" s="43">
        <v>-0.21652688799527867</v>
      </c>
      <c r="CT130" s="3">
        <v>96.834731120047209</v>
      </c>
      <c r="CU130" s="44">
        <v>-0.63305377599055734</v>
      </c>
      <c r="CV130" s="44"/>
      <c r="CW130" s="40">
        <v>113</v>
      </c>
      <c r="CX130" s="45">
        <v>101.77836189223287</v>
      </c>
      <c r="CY130" s="7">
        <v>1.1605183831405056E-2</v>
      </c>
      <c r="CZ130" s="43">
        <v>1.1676063139030854</v>
      </c>
      <c r="DA130" s="43">
        <v>0.43612027243654483</v>
      </c>
      <c r="DB130" s="3">
        <v>103.36120272436546</v>
      </c>
      <c r="DC130" s="44">
        <v>1.680601362182724</v>
      </c>
      <c r="DD130" s="44"/>
    </row>
    <row r="131" spans="2:108" ht="15.9" customHeight="1" x14ac:dyDescent="0.65">
      <c r="B131" s="3">
        <v>114</v>
      </c>
      <c r="C131" s="45">
        <f t="shared" si="112"/>
        <v>115</v>
      </c>
      <c r="D131" s="119">
        <f t="shared" si="113"/>
        <v>8.771929824561403E-3</v>
      </c>
      <c r="E131" s="120">
        <f t="shared" si="151"/>
        <v>1</v>
      </c>
      <c r="F131" s="107"/>
      <c r="G131" s="107"/>
      <c r="H131" s="3">
        <f t="shared" si="114"/>
        <v>114</v>
      </c>
      <c r="I131" s="124">
        <f t="shared" si="86"/>
        <v>260.36349577592421</v>
      </c>
      <c r="J131" s="119">
        <f t="shared" si="115"/>
        <v>4.9999999999999913E-2</v>
      </c>
      <c r="K131" s="43">
        <f t="shared" si="152"/>
        <v>12.398261703615439</v>
      </c>
      <c r="L131" s="107"/>
      <c r="M131" s="109">
        <f t="shared" si="88"/>
        <v>114</v>
      </c>
      <c r="N131" s="45">
        <f t="shared" si="89"/>
        <v>73.706679474836619</v>
      </c>
      <c r="O131" s="7">
        <f t="shared" si="90"/>
        <v>1.3642671348483194E-2</v>
      </c>
      <c r="P131" s="43">
        <f t="shared" si="91"/>
        <v>0.99202217180286789</v>
      </c>
      <c r="Q131" s="107"/>
      <c r="R131" s="109">
        <f t="shared" si="92"/>
        <v>114</v>
      </c>
      <c r="S131" s="109">
        <v>14</v>
      </c>
      <c r="T131" s="41">
        <f t="shared" si="153"/>
        <v>3.7031277887713543</v>
      </c>
      <c r="U131" s="7">
        <f t="shared" si="158"/>
        <v>9.6623153746004997E-2</v>
      </c>
      <c r="V131" s="43">
        <f t="shared" si="93"/>
        <v>99.901829715973733</v>
      </c>
      <c r="W131" s="7">
        <f t="shared" si="94"/>
        <v>1.090648765322749E-4</v>
      </c>
      <c r="X131" s="43">
        <f t="shared" si="154"/>
        <v>103.60495750474509</v>
      </c>
      <c r="Y131" s="7">
        <f t="shared" si="155"/>
        <v>3.2650660524009751E-3</v>
      </c>
      <c r="Z131" s="121">
        <f t="shared" si="95"/>
        <v>1.0894592505927569E-2</v>
      </c>
      <c r="AA131" s="121">
        <f t="shared" si="156"/>
        <v>0.32628153477637778</v>
      </c>
      <c r="AB131" s="107"/>
      <c r="AC131" s="3">
        <f t="shared" si="116"/>
        <v>114</v>
      </c>
      <c r="AD131" s="45">
        <f t="shared" si="96"/>
        <v>110.48764013546324</v>
      </c>
      <c r="AE131" s="7">
        <f t="shared" si="97"/>
        <v>2.2999086310541542E-2</v>
      </c>
      <c r="AF131" s="43">
        <f t="shared" si="150"/>
        <v>2.4839853776293506</v>
      </c>
      <c r="AG131" s="107"/>
      <c r="AH131" s="3">
        <f t="shared" si="117"/>
        <v>114</v>
      </c>
      <c r="AI131" s="122">
        <f t="shared" si="118"/>
        <v>30.105790706966445</v>
      </c>
      <c r="AJ131" s="123">
        <f t="shared" si="98"/>
        <v>3.0175512275863195E-2</v>
      </c>
      <c r="AK131" s="114">
        <f t="shared" si="119"/>
        <v>0.88184745825074984</v>
      </c>
      <c r="AL131" s="115">
        <f t="shared" si="120"/>
        <v>73.706679474836619</v>
      </c>
      <c r="AM131" s="123">
        <f t="shared" si="144"/>
        <v>1.3642671348483194E-2</v>
      </c>
      <c r="AN131" s="116">
        <f t="shared" si="99"/>
        <v>0.99202217180286789</v>
      </c>
      <c r="AO131" s="122">
        <f t="shared" si="121"/>
        <v>73.706679474836619</v>
      </c>
      <c r="AP131" s="123">
        <f t="shared" si="122"/>
        <v>1.3642671348483194E-2</v>
      </c>
      <c r="AQ131" s="116">
        <f t="shared" si="123"/>
        <v>0.99202217180286789</v>
      </c>
      <c r="AS131" s="3">
        <f t="shared" si="124"/>
        <v>114</v>
      </c>
      <c r="AT131" s="122">
        <f t="shared" si="125"/>
        <v>81.345204948573539</v>
      </c>
      <c r="AU131" s="123">
        <f t="shared" si="100"/>
        <v>2.3507704738661886E-2</v>
      </c>
      <c r="AV131" s="114">
        <f t="shared" si="126"/>
        <v>1.868319164558963</v>
      </c>
      <c r="AW131" s="115">
        <f t="shared" si="157"/>
        <v>150</v>
      </c>
      <c r="AX131" s="123">
        <f t="shared" si="145"/>
        <v>0</v>
      </c>
      <c r="AY131" s="116">
        <f t="shared" si="101"/>
        <v>-3.75</v>
      </c>
      <c r="AZ131" s="122">
        <f t="shared" si="127"/>
        <v>73.706679474836619</v>
      </c>
      <c r="BA131" s="123">
        <f t="shared" si="128"/>
        <v>1.3642671348483194E-2</v>
      </c>
      <c r="BB131" s="116">
        <f t="shared" si="129"/>
        <v>0.99202217180286789</v>
      </c>
      <c r="BC131" s="107"/>
      <c r="BD131" s="3">
        <f t="shared" si="130"/>
        <v>114</v>
      </c>
      <c r="BE131" s="45">
        <f t="shared" si="131"/>
        <v>63.575075730818817</v>
      </c>
      <c r="BF131" s="7">
        <f t="shared" si="132"/>
        <v>1.0716028197811716E-2</v>
      </c>
      <c r="BG131" s="43">
        <f t="shared" si="133"/>
        <v>0.6740491742514807</v>
      </c>
      <c r="BH131" s="45">
        <f t="shared" si="134"/>
        <v>80.059402945940818</v>
      </c>
      <c r="BI131" s="7">
        <f t="shared" si="135"/>
        <v>-1.1684966160213535E-3</v>
      </c>
      <c r="BJ131" s="43">
        <f t="shared" si="136"/>
        <v>-9.3658581158169399E-2</v>
      </c>
      <c r="BK131" s="117">
        <f t="shared" si="81"/>
        <v>78.645843495937385</v>
      </c>
      <c r="BL131" s="107"/>
      <c r="BM131" s="118">
        <f t="shared" si="137"/>
        <v>114</v>
      </c>
      <c r="BN131" s="45">
        <f t="shared" si="138"/>
        <v>89.886799512213301</v>
      </c>
      <c r="BO131" s="7">
        <f t="shared" si="139"/>
        <v>3.8315362146596822E-9</v>
      </c>
      <c r="BP131" s="45">
        <f t="shared" si="140"/>
        <v>3.4440453096334773E-7</v>
      </c>
      <c r="BQ131" s="107"/>
      <c r="BR131" s="107"/>
      <c r="BS131" s="40">
        <f t="shared" si="102"/>
        <v>114</v>
      </c>
      <c r="BT131" s="124">
        <f t="shared" ca="1" si="103"/>
        <v>221.96226761688263</v>
      </c>
      <c r="BU131" s="7">
        <f t="shared" ca="1" si="141"/>
        <v>0.13893908789030415</v>
      </c>
      <c r="BV131" s="43">
        <f t="shared" ca="1" si="104"/>
        <v>27.077159206009728</v>
      </c>
      <c r="BW131" s="44">
        <f t="shared" ca="1" si="105"/>
        <v>0.4446954394515209</v>
      </c>
      <c r="BX131" s="107"/>
      <c r="BY131" s="107"/>
      <c r="BZ131" s="40">
        <f t="shared" si="106"/>
        <v>114</v>
      </c>
      <c r="CA131" s="124">
        <f t="shared" ca="1" si="107"/>
        <v>8.901416344629693</v>
      </c>
      <c r="CB131" s="7">
        <f t="shared" ca="1" si="142"/>
        <v>0.27234771972576044</v>
      </c>
      <c r="CC131" s="43">
        <f t="shared" ca="1" si="108"/>
        <v>1.9053599941311923</v>
      </c>
      <c r="CD131" s="44">
        <f t="shared" ca="1" si="109"/>
        <v>0.4446954394515209</v>
      </c>
      <c r="CE131" s="107"/>
      <c r="CF131" s="107"/>
      <c r="CG131" s="40">
        <f t="shared" si="110"/>
        <v>114</v>
      </c>
      <c r="CH131" s="45">
        <f t="shared" ca="1" si="111"/>
        <v>104.64913613834307</v>
      </c>
      <c r="CI131" s="7">
        <f t="shared" ca="1" si="143"/>
        <v>-1.1482024036362729E-2</v>
      </c>
      <c r="CJ131" s="43">
        <f t="shared" ca="1" si="147"/>
        <v>-1.2155407648036987</v>
      </c>
      <c r="CK131" s="43">
        <f t="shared" ca="1" si="82"/>
        <v>0.32234771972576048</v>
      </c>
      <c r="CL131" s="3">
        <f t="shared" ca="1" si="83"/>
        <v>102.22347719725761</v>
      </c>
      <c r="CM131" s="44">
        <f t="shared" ca="1" si="84"/>
        <v>0.4446954394515209</v>
      </c>
      <c r="CO131" s="40">
        <v>114</v>
      </c>
      <c r="CP131" s="45">
        <v>108.97279185227839</v>
      </c>
      <c r="CQ131" s="7">
        <v>-1.159107864566045E-2</v>
      </c>
      <c r="CR131" s="43">
        <v>-1.2779247266062668</v>
      </c>
      <c r="CS131" s="43">
        <v>0.11491671454229323</v>
      </c>
      <c r="CT131" s="3">
        <v>100.14916714542294</v>
      </c>
      <c r="CU131" s="44">
        <v>2.9833429084586444E-2</v>
      </c>
      <c r="CV131" s="44"/>
      <c r="CW131" s="40">
        <v>114</v>
      </c>
      <c r="CX131" s="45">
        <v>101.58512723176705</v>
      </c>
      <c r="CY131" s="7">
        <v>-1.8985829293501906E-3</v>
      </c>
      <c r="CZ131" s="43">
        <v>-0.19323466046582261</v>
      </c>
      <c r="DA131" s="43">
        <v>0.15344199419599441</v>
      </c>
      <c r="DB131" s="3">
        <v>100.53441994195994</v>
      </c>
      <c r="DC131" s="44">
        <v>0.26720997097997201</v>
      </c>
      <c r="DD131" s="44"/>
    </row>
    <row r="132" spans="2:108" ht="15.9" customHeight="1" x14ac:dyDescent="0.65">
      <c r="B132" s="3">
        <v>115</v>
      </c>
      <c r="C132" s="45">
        <f t="shared" si="112"/>
        <v>116</v>
      </c>
      <c r="D132" s="119">
        <f t="shared" si="113"/>
        <v>8.6956521739130436E-3</v>
      </c>
      <c r="E132" s="120">
        <f t="shared" si="151"/>
        <v>1</v>
      </c>
      <c r="F132" s="107"/>
      <c r="G132" s="107"/>
      <c r="H132" s="3">
        <f t="shared" si="114"/>
        <v>115</v>
      </c>
      <c r="I132" s="124">
        <f t="shared" si="86"/>
        <v>273.38167056472042</v>
      </c>
      <c r="J132" s="119">
        <f t="shared" si="115"/>
        <v>5.0000000000000024E-2</v>
      </c>
      <c r="K132" s="43">
        <f t="shared" si="152"/>
        <v>13.018174788796211</v>
      </c>
      <c r="L132" s="107"/>
      <c r="M132" s="109">
        <f t="shared" si="88"/>
        <v>115</v>
      </c>
      <c r="N132" s="45">
        <f t="shared" si="89"/>
        <v>74.675676148975299</v>
      </c>
      <c r="O132" s="7">
        <f t="shared" si="90"/>
        <v>1.3146660262581687E-2</v>
      </c>
      <c r="P132" s="43">
        <f t="shared" si="91"/>
        <v>0.96899667413867996</v>
      </c>
      <c r="Q132" s="107"/>
      <c r="R132" s="109">
        <f t="shared" si="92"/>
        <v>115</v>
      </c>
      <c r="S132" s="109">
        <v>15</v>
      </c>
      <c r="T132" s="41">
        <f t="shared" si="153"/>
        <v>4.0597274122285194</v>
      </c>
      <c r="U132" s="7">
        <f t="shared" si="158"/>
        <v>9.6296872211228735E-2</v>
      </c>
      <c r="V132" s="43">
        <f t="shared" si="93"/>
        <v>99.911637106971696</v>
      </c>
      <c r="W132" s="7">
        <f t="shared" si="94"/>
        <v>9.8170284026290392E-5</v>
      </c>
      <c r="X132" s="43">
        <f t="shared" si="154"/>
        <v>103.97136451920022</v>
      </c>
      <c r="Y132" s="7">
        <f t="shared" si="155"/>
        <v>3.5365780101628166E-3</v>
      </c>
      <c r="Z132" s="121">
        <f t="shared" si="95"/>
        <v>9.8073909979608624E-3</v>
      </c>
      <c r="AA132" s="121">
        <f t="shared" si="156"/>
        <v>0.35659962345716478</v>
      </c>
      <c r="AB132" s="107"/>
      <c r="AC132" s="3">
        <f t="shared" si="116"/>
        <v>115</v>
      </c>
      <c r="AD132" s="45">
        <f t="shared" si="96"/>
        <v>112.9601424865605</v>
      </c>
      <c r="AE132" s="7">
        <f t="shared" si="97"/>
        <v>2.2378089966134253E-2</v>
      </c>
      <c r="AF132" s="43">
        <f t="shared" si="150"/>
        <v>2.4725023510972552</v>
      </c>
      <c r="AG132" s="107"/>
      <c r="AH132" s="3">
        <f t="shared" si="117"/>
        <v>115</v>
      </c>
      <c r="AI132" s="122">
        <f t="shared" si="118"/>
        <v>31.00421688276278</v>
      </c>
      <c r="AJ132" s="123">
        <f t="shared" si="98"/>
        <v>2.9842304576588975E-2</v>
      </c>
      <c r="AK132" s="114">
        <f t="shared" si="119"/>
        <v>0.89842617579633499</v>
      </c>
      <c r="AL132" s="115">
        <f t="shared" si="120"/>
        <v>74.675676148975299</v>
      </c>
      <c r="AM132" s="123">
        <f t="shared" si="144"/>
        <v>1.3146660262581687E-2</v>
      </c>
      <c r="AN132" s="116">
        <f t="shared" si="99"/>
        <v>0.96899667413867996</v>
      </c>
      <c r="AO132" s="122">
        <f t="shared" si="121"/>
        <v>74.675676148975299</v>
      </c>
      <c r="AP132" s="123">
        <f t="shared" si="122"/>
        <v>1.3146660262581687E-2</v>
      </c>
      <c r="AQ132" s="116">
        <f t="shared" si="123"/>
        <v>0.96899667413867996</v>
      </c>
      <c r="AS132" s="3">
        <f t="shared" si="124"/>
        <v>115</v>
      </c>
      <c r="AT132" s="122">
        <f t="shared" si="125"/>
        <v>83.206784406627065</v>
      </c>
      <c r="AU132" s="123">
        <f t="shared" si="100"/>
        <v>2.2884931683808746E-2</v>
      </c>
      <c r="AV132" s="114">
        <f t="shared" si="126"/>
        <v>1.8615794580535323</v>
      </c>
      <c r="AW132" s="115">
        <f t="shared" si="157"/>
        <v>150</v>
      </c>
      <c r="AX132" s="123">
        <f t="shared" si="145"/>
        <v>0</v>
      </c>
      <c r="AY132" s="116">
        <f t="shared" si="101"/>
        <v>-3.75</v>
      </c>
      <c r="AZ132" s="122">
        <f t="shared" si="127"/>
        <v>74.675676148975299</v>
      </c>
      <c r="BA132" s="123">
        <f t="shared" si="128"/>
        <v>1.3146660262581687E-2</v>
      </c>
      <c r="BB132" s="116">
        <f t="shared" si="129"/>
        <v>0.96899667413867996</v>
      </c>
      <c r="BC132" s="107"/>
      <c r="BD132" s="3">
        <f t="shared" si="130"/>
        <v>115</v>
      </c>
      <c r="BE132" s="45">
        <f t="shared" si="131"/>
        <v>64.226641369885442</v>
      </c>
      <c r="BF132" s="7">
        <f t="shared" si="132"/>
        <v>1.0248759149346486E-2</v>
      </c>
      <c r="BG132" s="43">
        <f t="shared" si="133"/>
        <v>0.65156563906662279</v>
      </c>
      <c r="BH132" s="45">
        <f t="shared" si="134"/>
        <v>79.966152465116792</v>
      </c>
      <c r="BI132" s="7">
        <f t="shared" si="135"/>
        <v>-1.164766128558211E-3</v>
      </c>
      <c r="BJ132" s="43">
        <f t="shared" si="136"/>
        <v>-9.3250480824031381E-2</v>
      </c>
      <c r="BK132" s="117">
        <f t="shared" si="81"/>
        <v>78.552389410472784</v>
      </c>
      <c r="BL132" s="107"/>
      <c r="BM132" s="118">
        <f t="shared" si="137"/>
        <v>115</v>
      </c>
      <c r="BN132" s="45">
        <f t="shared" si="138"/>
        <v>89.886799802775286</v>
      </c>
      <c r="BO132" s="7">
        <f t="shared" si="139"/>
        <v>3.2325323263902951E-9</v>
      </c>
      <c r="BP132" s="45">
        <f t="shared" si="140"/>
        <v>2.9056198656345556E-7</v>
      </c>
      <c r="BQ132" s="107"/>
      <c r="BR132" s="107"/>
      <c r="BS132" s="40">
        <f t="shared" si="102"/>
        <v>115</v>
      </c>
      <c r="BT132" s="124">
        <f t="shared" ca="1" si="103"/>
        <v>268.63854350858617</v>
      </c>
      <c r="BU132" s="7">
        <f t="shared" ca="1" si="141"/>
        <v>0.21028923696287424</v>
      </c>
      <c r="BV132" s="43">
        <f t="shared" ca="1" si="104"/>
        <v>46.676275891703533</v>
      </c>
      <c r="BW132" s="44">
        <f t="shared" ca="1" si="105"/>
        <v>0.80144618481437091</v>
      </c>
      <c r="BX132" s="107"/>
      <c r="BY132" s="107"/>
      <c r="BZ132" s="40">
        <f t="shared" si="106"/>
        <v>115</v>
      </c>
      <c r="CA132" s="124">
        <f t="shared" ca="1" si="107"/>
        <v>12.913490246285054</v>
      </c>
      <c r="CB132" s="7">
        <f t="shared" ca="1" si="142"/>
        <v>0.45072309240718555</v>
      </c>
      <c r="CC132" s="43">
        <f t="shared" ca="1" si="108"/>
        <v>4.0120739016553602</v>
      </c>
      <c r="CD132" s="44">
        <f t="shared" ca="1" si="109"/>
        <v>0.80144618481437091</v>
      </c>
      <c r="CE132" s="107"/>
      <c r="CF132" s="107"/>
      <c r="CG132" s="40">
        <f t="shared" si="110"/>
        <v>115</v>
      </c>
      <c r="CH132" s="45">
        <f t="shared" ca="1" si="111"/>
        <v>104.32573567487535</v>
      </c>
      <c r="CI132" s="7">
        <f t="shared" ca="1" si="143"/>
        <v>-3.0903309420556965E-3</v>
      </c>
      <c r="CJ132" s="43">
        <f t="shared" ca="1" si="147"/>
        <v>-0.32340046346771423</v>
      </c>
      <c r="CK132" s="43">
        <f t="shared" ca="1" si="82"/>
        <v>0.50072309240718549</v>
      </c>
      <c r="CL132" s="3">
        <f t="shared" ca="1" si="83"/>
        <v>104.00723092407185</v>
      </c>
      <c r="CM132" s="44">
        <f t="shared" ca="1" si="84"/>
        <v>0.80144618481437091</v>
      </c>
      <c r="CO132" s="40">
        <v>115</v>
      </c>
      <c r="CP132" s="45">
        <v>109.74197645397857</v>
      </c>
      <c r="CQ132" s="7">
        <v>7.0585013802607561E-3</v>
      </c>
      <c r="CR132" s="43">
        <v>0.76918460170017411</v>
      </c>
      <c r="CS132" s="43">
        <v>-6.5328038493470464E-2</v>
      </c>
      <c r="CT132" s="3">
        <v>98.346719615065297</v>
      </c>
      <c r="CU132" s="44">
        <v>-0.33065607698694094</v>
      </c>
      <c r="CV132" s="44"/>
      <c r="CW132" s="40">
        <v>115</v>
      </c>
      <c r="CX132" s="45">
        <v>101.41660034326382</v>
      </c>
      <c r="CY132" s="7">
        <v>-1.6589720670303232E-3</v>
      </c>
      <c r="CZ132" s="43">
        <v>-0.1685268885032247</v>
      </c>
      <c r="DA132" s="43">
        <v>0.12008188297380855</v>
      </c>
      <c r="DB132" s="3">
        <v>100.20081882973808</v>
      </c>
      <c r="DC132" s="44">
        <v>0.10040941486904269</v>
      </c>
      <c r="DD132" s="44"/>
    </row>
    <row r="133" spans="2:108" ht="15.9" customHeight="1" x14ac:dyDescent="0.65">
      <c r="B133" s="3">
        <v>116</v>
      </c>
      <c r="C133" s="45">
        <f t="shared" si="112"/>
        <v>117</v>
      </c>
      <c r="D133" s="119">
        <f t="shared" si="113"/>
        <v>8.6206896551724137E-3</v>
      </c>
      <c r="E133" s="120">
        <f t="shared" si="151"/>
        <v>1</v>
      </c>
      <c r="F133" s="107"/>
      <c r="G133" s="107"/>
      <c r="H133" s="3">
        <f t="shared" si="114"/>
        <v>116</v>
      </c>
      <c r="I133" s="124">
        <f t="shared" si="86"/>
        <v>287.05075409295642</v>
      </c>
      <c r="J133" s="119">
        <f t="shared" si="115"/>
        <v>4.9999999999999926E-2</v>
      </c>
      <c r="K133" s="43">
        <f t="shared" si="152"/>
        <v>13.669083528236023</v>
      </c>
      <c r="L133" s="107"/>
      <c r="M133" s="109">
        <f t="shared" si="88"/>
        <v>116</v>
      </c>
      <c r="N133" s="45">
        <f t="shared" si="89"/>
        <v>75.621231652270751</v>
      </c>
      <c r="O133" s="7">
        <f t="shared" si="90"/>
        <v>1.2662161925512436E-2</v>
      </c>
      <c r="P133" s="43">
        <f t="shared" si="91"/>
        <v>0.94555550329544569</v>
      </c>
      <c r="Q133" s="107"/>
      <c r="R133" s="109">
        <f t="shared" si="92"/>
        <v>116</v>
      </c>
      <c r="S133" s="109">
        <v>16</v>
      </c>
      <c r="T133" s="41">
        <f t="shared" si="153"/>
        <v>4.4492187667897714</v>
      </c>
      <c r="U133" s="7">
        <f t="shared" si="158"/>
        <v>9.5940272587771394E-2</v>
      </c>
      <c r="V133" s="43">
        <f t="shared" si="93"/>
        <v>99.920465588273657</v>
      </c>
      <c r="W133" s="7">
        <f t="shared" si="94"/>
        <v>8.8362893028255598E-5</v>
      </c>
      <c r="X133" s="43">
        <f t="shared" si="154"/>
        <v>104.36968435506343</v>
      </c>
      <c r="Y133" s="7">
        <f t="shared" si="155"/>
        <v>3.8310532684184221E-3</v>
      </c>
      <c r="Z133" s="121">
        <f t="shared" si="95"/>
        <v>8.8284813019660936E-3</v>
      </c>
      <c r="AA133" s="121">
        <f t="shared" si="156"/>
        <v>0.38949135456125233</v>
      </c>
      <c r="AB133" s="107"/>
      <c r="AC133" s="3">
        <f t="shared" si="116"/>
        <v>116</v>
      </c>
      <c r="AD133" s="45">
        <f t="shared" si="96"/>
        <v>115.41815116324251</v>
      </c>
      <c r="AE133" s="7">
        <f t="shared" si="97"/>
        <v>2.1759964378359881E-2</v>
      </c>
      <c r="AF133" s="43">
        <f t="shared" si="150"/>
        <v>2.4580086766820122</v>
      </c>
      <c r="AG133" s="107"/>
      <c r="AH133" s="3">
        <f t="shared" si="117"/>
        <v>116</v>
      </c>
      <c r="AI133" s="122">
        <f t="shared" si="118"/>
        <v>31.918851286587461</v>
      </c>
      <c r="AJ133" s="123">
        <f t="shared" si="98"/>
        <v>2.9500322723299784E-2</v>
      </c>
      <c r="AK133" s="114">
        <f t="shared" si="119"/>
        <v>0.91463440382468109</v>
      </c>
      <c r="AL133" s="115">
        <f t="shared" si="120"/>
        <v>75.621231652270751</v>
      </c>
      <c r="AM133" s="123">
        <f t="shared" si="144"/>
        <v>1.2662161925512436E-2</v>
      </c>
      <c r="AN133" s="116">
        <f t="shared" si="99"/>
        <v>0.94555550329544569</v>
      </c>
      <c r="AO133" s="122">
        <f t="shared" si="121"/>
        <v>75.621231652270751</v>
      </c>
      <c r="AP133" s="123">
        <f t="shared" si="122"/>
        <v>1.2662161925512436E-2</v>
      </c>
      <c r="AQ133" s="116">
        <f t="shared" si="123"/>
        <v>0.94555550329544569</v>
      </c>
      <c r="AS133" s="3">
        <f t="shared" si="124"/>
        <v>116</v>
      </c>
      <c r="AT133" s="122">
        <f t="shared" si="125"/>
        <v>85.059333969861441</v>
      </c>
      <c r="AU133" s="123">
        <f t="shared" si="100"/>
        <v>2.226440519779092E-2</v>
      </c>
      <c r="AV133" s="114">
        <f t="shared" si="126"/>
        <v>1.8525495632343809</v>
      </c>
      <c r="AW133" s="115">
        <f t="shared" si="157"/>
        <v>150</v>
      </c>
      <c r="AX133" s="123">
        <f t="shared" si="145"/>
        <v>0</v>
      </c>
      <c r="AY133" s="116">
        <f t="shared" si="101"/>
        <v>-3.75</v>
      </c>
      <c r="AZ133" s="122">
        <f t="shared" si="127"/>
        <v>75.621231652270751</v>
      </c>
      <c r="BA133" s="123">
        <f t="shared" si="128"/>
        <v>1.2662161925512436E-2</v>
      </c>
      <c r="BB133" s="116">
        <f t="shared" si="129"/>
        <v>0.94555550329544569</v>
      </c>
      <c r="BC133" s="107"/>
      <c r="BD133" s="3">
        <f t="shared" si="130"/>
        <v>116</v>
      </c>
      <c r="BE133" s="45">
        <f t="shared" si="131"/>
        <v>64.855720536618605</v>
      </c>
      <c r="BF133" s="7">
        <f t="shared" si="132"/>
        <v>9.7946763728505599E-3</v>
      </c>
      <c r="BG133" s="43">
        <f t="shared" si="133"/>
        <v>0.62907916673315678</v>
      </c>
      <c r="BH133" s="45">
        <f t="shared" si="134"/>
        <v>79.873304796028265</v>
      </c>
      <c r="BI133" s="7">
        <f t="shared" si="135"/>
        <v>-1.1610871128135123E-3</v>
      </c>
      <c r="BJ133" s="43">
        <f t="shared" si="136"/>
        <v>-9.284766908852593E-2</v>
      </c>
      <c r="BK133" s="117">
        <f t="shared" si="81"/>
        <v>78.459340771461981</v>
      </c>
      <c r="BL133" s="107"/>
      <c r="BM133" s="118">
        <f t="shared" si="137"/>
        <v>116</v>
      </c>
      <c r="BN133" s="45">
        <f t="shared" si="138"/>
        <v>89.886800047912217</v>
      </c>
      <c r="BO133" s="7">
        <f t="shared" si="139"/>
        <v>2.7271738646419375E-9</v>
      </c>
      <c r="BP133" s="45">
        <f t="shared" si="140"/>
        <v>2.4513692589635128E-7</v>
      </c>
      <c r="BQ133" s="107"/>
      <c r="BR133" s="107"/>
      <c r="BS133" s="40">
        <f t="shared" si="102"/>
        <v>116</v>
      </c>
      <c r="BT133" s="124">
        <f t="shared" ca="1" si="103"/>
        <v>236.89768045034097</v>
      </c>
      <c r="BU133" s="7">
        <f t="shared" ca="1" si="141"/>
        <v>-0.11815453822705342</v>
      </c>
      <c r="BV133" s="43">
        <f t="shared" ca="1" si="104"/>
        <v>-31.740863058245189</v>
      </c>
      <c r="BW133" s="44">
        <f t="shared" ca="1" si="105"/>
        <v>-0.84077269113526698</v>
      </c>
      <c r="BX133" s="107"/>
      <c r="BY133" s="107"/>
      <c r="BZ133" s="40">
        <f t="shared" si="106"/>
        <v>116</v>
      </c>
      <c r="CA133" s="124">
        <f t="shared" ca="1" si="107"/>
        <v>8.1305097854402533</v>
      </c>
      <c r="CB133" s="7">
        <f t="shared" ca="1" si="142"/>
        <v>-0.3703863455676335</v>
      </c>
      <c r="CC133" s="43">
        <f t="shared" ca="1" si="108"/>
        <v>-4.7829804608448008</v>
      </c>
      <c r="CD133" s="44">
        <f t="shared" ca="1" si="109"/>
        <v>-0.84077269113526698</v>
      </c>
      <c r="CE133" s="107"/>
      <c r="CF133" s="107"/>
      <c r="CG133" s="40">
        <f t="shared" si="110"/>
        <v>116</v>
      </c>
      <c r="CH133" s="45">
        <f t="shared" ca="1" si="111"/>
        <v>107.30182581646193</v>
      </c>
      <c r="CI133" s="7">
        <f t="shared" ca="1" si="143"/>
        <v>2.8526902996029484E-2</v>
      </c>
      <c r="CJ133" s="43">
        <f t="shared" ca="1" si="147"/>
        <v>2.9760901415865821</v>
      </c>
      <c r="CK133" s="43">
        <f t="shared" ca="1" si="82"/>
        <v>-0.32038634556763346</v>
      </c>
      <c r="CL133" s="3">
        <f t="shared" ca="1" si="83"/>
        <v>95.796136544323659</v>
      </c>
      <c r="CM133" s="44">
        <f t="shared" ca="1" si="84"/>
        <v>-0.84077269113526698</v>
      </c>
      <c r="CO133" s="40">
        <v>116</v>
      </c>
      <c r="CP133" s="45">
        <v>107.55471175902775</v>
      </c>
      <c r="CQ133" s="7">
        <v>-1.9930975964042932E-2</v>
      </c>
      <c r="CR133" s="43">
        <v>-2.1872646949508181</v>
      </c>
      <c r="CS133" s="43">
        <v>0.24331492353514259</v>
      </c>
      <c r="CT133" s="3">
        <v>101.43314923535142</v>
      </c>
      <c r="CU133" s="44">
        <v>0.28662984707028516</v>
      </c>
      <c r="CV133" s="44"/>
      <c r="CW133" s="40">
        <v>116</v>
      </c>
      <c r="CX133" s="45">
        <v>101.31643965550499</v>
      </c>
      <c r="CY133" s="7">
        <v>-9.8761630166873272E-4</v>
      </c>
      <c r="CZ133" s="43">
        <v>-0.10016068775883286</v>
      </c>
      <c r="DA133" s="43">
        <v>0.18891756079944921</v>
      </c>
      <c r="DB133" s="3">
        <v>100.88917560799449</v>
      </c>
      <c r="DC133" s="44">
        <v>0.44458780399724601</v>
      </c>
      <c r="DD133" s="44"/>
    </row>
    <row r="134" spans="2:108" ht="15.9" customHeight="1" x14ac:dyDescent="0.65">
      <c r="B134" s="3">
        <v>117</v>
      </c>
      <c r="C134" s="45">
        <f t="shared" si="112"/>
        <v>118</v>
      </c>
      <c r="D134" s="119">
        <f t="shared" si="113"/>
        <v>8.5470085470085479E-3</v>
      </c>
      <c r="E134" s="120">
        <f t="shared" si="151"/>
        <v>1</v>
      </c>
      <c r="F134" s="107"/>
      <c r="G134" s="107"/>
      <c r="H134" s="3">
        <f t="shared" si="114"/>
        <v>117</v>
      </c>
      <c r="I134" s="124">
        <f t="shared" si="86"/>
        <v>301.40329179760425</v>
      </c>
      <c r="J134" s="119">
        <f t="shared" si="115"/>
        <v>5.0000000000000031E-2</v>
      </c>
      <c r="K134" s="43">
        <f t="shared" si="152"/>
        <v>14.352537704647823</v>
      </c>
      <c r="L134" s="107"/>
      <c r="M134" s="109">
        <f t="shared" si="88"/>
        <v>117</v>
      </c>
      <c r="N134" s="45">
        <f t="shared" si="89"/>
        <v>76.543007896581088</v>
      </c>
      <c r="O134" s="7">
        <f t="shared" si="90"/>
        <v>1.2189384173864585E-2</v>
      </c>
      <c r="P134" s="43">
        <f t="shared" si="91"/>
        <v>0.92177624431033978</v>
      </c>
      <c r="Q134" s="107"/>
      <c r="R134" s="109">
        <f t="shared" si="92"/>
        <v>117</v>
      </c>
      <c r="S134" s="109">
        <v>17</v>
      </c>
      <c r="T134" s="41">
        <f t="shared" si="153"/>
        <v>4.874345095833994</v>
      </c>
      <c r="U134" s="7">
        <f t="shared" si="158"/>
        <v>9.5550781233210189E-2</v>
      </c>
      <c r="V134" s="43">
        <f t="shared" si="93"/>
        <v>99.928412703723637</v>
      </c>
      <c r="W134" s="7">
        <f t="shared" si="94"/>
        <v>7.9534411726285973E-5</v>
      </c>
      <c r="X134" s="43">
        <f t="shared" si="154"/>
        <v>104.80275779955763</v>
      </c>
      <c r="Y134" s="7">
        <f t="shared" si="155"/>
        <v>4.1494179767842506E-3</v>
      </c>
      <c r="Z134" s="121">
        <f t="shared" si="95"/>
        <v>7.9471154499858691E-3</v>
      </c>
      <c r="AA134" s="121">
        <f t="shared" si="156"/>
        <v>0.42512632904422282</v>
      </c>
      <c r="AB134" s="107"/>
      <c r="AC134" s="3">
        <f t="shared" si="116"/>
        <v>117</v>
      </c>
      <c r="AD134" s="45">
        <f t="shared" si="96"/>
        <v>117.85872131691936</v>
      </c>
      <c r="AE134" s="7">
        <f t="shared" si="97"/>
        <v>2.1145462209189319E-2</v>
      </c>
      <c r="AF134" s="43">
        <f t="shared" si="150"/>
        <v>2.4405701536768505</v>
      </c>
      <c r="AG134" s="107"/>
      <c r="AH134" s="3">
        <f t="shared" si="117"/>
        <v>117</v>
      </c>
      <c r="AI134" s="122">
        <f t="shared" si="118"/>
        <v>32.849277107158983</v>
      </c>
      <c r="AJ134" s="123">
        <f t="shared" si="98"/>
        <v>2.9149727608226719E-2</v>
      </c>
      <c r="AK134" s="114">
        <f t="shared" si="119"/>
        <v>0.93042582057151968</v>
      </c>
      <c r="AL134" s="115">
        <f t="shared" si="120"/>
        <v>76.543007896581088</v>
      </c>
      <c r="AM134" s="123">
        <f t="shared" si="144"/>
        <v>1.2189384173864585E-2</v>
      </c>
      <c r="AN134" s="116">
        <f t="shared" si="99"/>
        <v>0.92177624431033978</v>
      </c>
      <c r="AO134" s="122">
        <f t="shared" si="121"/>
        <v>76.543007896581088</v>
      </c>
      <c r="AP134" s="123">
        <f t="shared" si="122"/>
        <v>1.2189384173864585E-2</v>
      </c>
      <c r="AQ134" s="116">
        <f t="shared" si="123"/>
        <v>0.92177624431033978</v>
      </c>
      <c r="AS134" s="3">
        <f t="shared" si="124"/>
        <v>117</v>
      </c>
      <c r="AT134" s="122">
        <f t="shared" si="125"/>
        <v>86.900603903222375</v>
      </c>
      <c r="AU134" s="123">
        <f t="shared" si="100"/>
        <v>2.1646888676712894E-2</v>
      </c>
      <c r="AV134" s="114">
        <f t="shared" si="126"/>
        <v>1.8412699333609308</v>
      </c>
      <c r="AW134" s="115">
        <f t="shared" si="157"/>
        <v>150</v>
      </c>
      <c r="AX134" s="123">
        <f t="shared" si="145"/>
        <v>0</v>
      </c>
      <c r="AY134" s="116">
        <f t="shared" si="101"/>
        <v>-3.75</v>
      </c>
      <c r="AZ134" s="122">
        <f t="shared" si="127"/>
        <v>76.543007896581088</v>
      </c>
      <c r="BA134" s="123">
        <f t="shared" si="128"/>
        <v>1.2189384173864585E-2</v>
      </c>
      <c r="BB134" s="116">
        <f t="shared" si="129"/>
        <v>0.92177624431033978</v>
      </c>
      <c r="BC134" s="107"/>
      <c r="BD134" s="3">
        <f t="shared" si="130"/>
        <v>117</v>
      </c>
      <c r="BE134" s="45">
        <f t="shared" si="131"/>
        <v>65.462370049995158</v>
      </c>
      <c r="BF134" s="7">
        <f t="shared" si="132"/>
        <v>9.3538319882519629E-3</v>
      </c>
      <c r="BG134" s="43">
        <f t="shared" si="133"/>
        <v>0.60664951337655948</v>
      </c>
      <c r="BH134" s="45">
        <f t="shared" si="134"/>
        <v>79.780854763324058</v>
      </c>
      <c r="BI134" s="7">
        <f t="shared" si="135"/>
        <v>-1.1574584642553057E-3</v>
      </c>
      <c r="BJ134" s="43">
        <f t="shared" si="136"/>
        <v>-9.2450032704204849E-2</v>
      </c>
      <c r="BK134" s="117">
        <f t="shared" si="81"/>
        <v>78.366692347216059</v>
      </c>
      <c r="BL134" s="107"/>
      <c r="BM134" s="118">
        <f t="shared" si="137"/>
        <v>117</v>
      </c>
      <c r="BN134" s="45">
        <f t="shared" si="138"/>
        <v>89.886800254725614</v>
      </c>
      <c r="BO134" s="7">
        <f t="shared" si="139"/>
        <v>2.3008205489591984E-9</v>
      </c>
      <c r="BP134" s="45">
        <f t="shared" si="140"/>
        <v>2.0681340019136296E-7</v>
      </c>
      <c r="BQ134" s="107"/>
      <c r="BR134" s="107"/>
      <c r="BS134" s="40">
        <f t="shared" si="102"/>
        <v>117</v>
      </c>
      <c r="BT134" s="124">
        <f t="shared" ca="1" si="103"/>
        <v>299.03185435931874</v>
      </c>
      <c r="BU134" s="7">
        <f t="shared" ca="1" si="141"/>
        <v>0.26228274498450599</v>
      </c>
      <c r="BV134" s="43">
        <f t="shared" ca="1" si="104"/>
        <v>62.134173908977786</v>
      </c>
      <c r="BW134" s="44">
        <f t="shared" ca="1" si="105"/>
        <v>1.0614137249225302</v>
      </c>
      <c r="BX134" s="107"/>
      <c r="BY134" s="107"/>
      <c r="BZ134" s="40">
        <f t="shared" si="106"/>
        <v>117</v>
      </c>
      <c r="CA134" s="124">
        <f t="shared" ca="1" si="107"/>
        <v>12.851952613153877</v>
      </c>
      <c r="CB134" s="7">
        <f t="shared" ca="1" si="142"/>
        <v>0.58070686246126513</v>
      </c>
      <c r="CC134" s="43">
        <f t="shared" ca="1" si="108"/>
        <v>4.7214428277136227</v>
      </c>
      <c r="CD134" s="44">
        <f t="shared" ca="1" si="109"/>
        <v>1.0614137249225302</v>
      </c>
      <c r="CE134" s="107"/>
      <c r="CF134" s="107"/>
      <c r="CG134" s="40">
        <f t="shared" si="110"/>
        <v>117</v>
      </c>
      <c r="CH134" s="45">
        <f t="shared" ca="1" si="111"/>
        <v>106.01988733613094</v>
      </c>
      <c r="CI134" s="7">
        <f t="shared" ca="1" si="143"/>
        <v>-1.1947033245489489E-2</v>
      </c>
      <c r="CJ134" s="43">
        <f t="shared" ca="1" si="147"/>
        <v>-1.2819384803309961</v>
      </c>
      <c r="CK134" s="43">
        <f t="shared" ca="1" si="82"/>
        <v>0.63070686246126506</v>
      </c>
      <c r="CL134" s="3">
        <f t="shared" ca="1" si="83"/>
        <v>105.30706862461265</v>
      </c>
      <c r="CM134" s="44">
        <f t="shared" ca="1" si="84"/>
        <v>1.0614137249225302</v>
      </c>
      <c r="CO134" s="40">
        <v>117</v>
      </c>
      <c r="CP134" s="45">
        <v>105.97639691930534</v>
      </c>
      <c r="CQ134" s="7">
        <v>-1.4674529956981932E-2</v>
      </c>
      <c r="CR134" s="43">
        <v>-1.5783148397224029</v>
      </c>
      <c r="CS134" s="43">
        <v>0.24303738199573713</v>
      </c>
      <c r="CT134" s="3">
        <v>101.43037381995737</v>
      </c>
      <c r="CU134" s="44">
        <v>0.28607476399147425</v>
      </c>
      <c r="CV134" s="44"/>
      <c r="CW134" s="40">
        <v>117</v>
      </c>
      <c r="CX134" s="45">
        <v>101.19646297495831</v>
      </c>
      <c r="CY134" s="7">
        <v>-1.1841778190649853E-3</v>
      </c>
      <c r="CZ134" s="43">
        <v>-0.11997668054667938</v>
      </c>
      <c r="DA134" s="43">
        <v>7.5801883117498928E-2</v>
      </c>
      <c r="DB134" s="3">
        <v>99.758018831174994</v>
      </c>
      <c r="DC134" s="44">
        <v>-0.12099058441250536</v>
      </c>
      <c r="DD134" s="44"/>
    </row>
    <row r="135" spans="2:108" ht="15.9" customHeight="1" x14ac:dyDescent="0.65">
      <c r="B135" s="3">
        <v>118</v>
      </c>
      <c r="C135" s="45">
        <f t="shared" si="112"/>
        <v>119</v>
      </c>
      <c r="D135" s="119">
        <f t="shared" si="113"/>
        <v>8.4745762711864406E-3</v>
      </c>
      <c r="E135" s="120">
        <f t="shared" si="151"/>
        <v>1</v>
      </c>
      <c r="F135" s="107"/>
      <c r="G135" s="107"/>
      <c r="H135" s="3">
        <f t="shared" si="114"/>
        <v>118</v>
      </c>
      <c r="I135" s="124">
        <f t="shared" si="86"/>
        <v>316.47345638748448</v>
      </c>
      <c r="J135" s="119">
        <f t="shared" si="115"/>
        <v>5.0000000000000031E-2</v>
      </c>
      <c r="K135" s="43">
        <f t="shared" si="152"/>
        <v>15.070164589880214</v>
      </c>
      <c r="L135" s="107"/>
      <c r="M135" s="109">
        <f t="shared" si="88"/>
        <v>118</v>
      </c>
      <c r="N135" s="45">
        <f t="shared" si="89"/>
        <v>77.440742262482104</v>
      </c>
      <c r="O135" s="7">
        <f t="shared" si="90"/>
        <v>1.1728496051709442E-2</v>
      </c>
      <c r="P135" s="43">
        <f t="shared" si="91"/>
        <v>0.89773436590101718</v>
      </c>
      <c r="Q135" s="107"/>
      <c r="R135" s="109">
        <f t="shared" si="92"/>
        <v>118</v>
      </c>
      <c r="S135" s="109">
        <v>18</v>
      </c>
      <c r="T135" s="41">
        <f t="shared" si="153"/>
        <v>5.3380203653041125</v>
      </c>
      <c r="U135" s="7">
        <f t="shared" si="158"/>
        <v>9.512565490416601E-2</v>
      </c>
      <c r="V135" s="43">
        <f t="shared" si="93"/>
        <v>99.935566308610291</v>
      </c>
      <c r="W135" s="7">
        <f t="shared" si="94"/>
        <v>7.158729627641561E-5</v>
      </c>
      <c r="X135" s="43">
        <f t="shared" si="154"/>
        <v>105.27358667391441</v>
      </c>
      <c r="Y135" s="7">
        <f t="shared" si="155"/>
        <v>4.4925237106572665E-3</v>
      </c>
      <c r="Z135" s="121">
        <f t="shared" si="95"/>
        <v>7.1536048866483693E-3</v>
      </c>
      <c r="AA135" s="121">
        <f t="shared" si="156"/>
        <v>0.46367526947011845</v>
      </c>
      <c r="AB135" s="107"/>
      <c r="AC135" s="3">
        <f t="shared" si="116"/>
        <v>118</v>
      </c>
      <c r="AD135" s="45">
        <f t="shared" si="96"/>
        <v>120.27898783515052</v>
      </c>
      <c r="AE135" s="7">
        <f t="shared" si="97"/>
        <v>2.0535319670770217E-2</v>
      </c>
      <c r="AF135" s="43">
        <f t="shared" si="150"/>
        <v>2.4202665182311525</v>
      </c>
      <c r="AG135" s="107"/>
      <c r="AH135" s="3">
        <f t="shared" si="117"/>
        <v>118</v>
      </c>
      <c r="AI135" s="122">
        <f t="shared" si="118"/>
        <v>33.795030823294972</v>
      </c>
      <c r="AJ135" s="123">
        <f t="shared" si="98"/>
        <v>2.8790701026716881E-2</v>
      </c>
      <c r="AK135" s="114">
        <f t="shared" si="119"/>
        <v>0.94575371613598747</v>
      </c>
      <c r="AL135" s="115">
        <f t="shared" si="120"/>
        <v>77.440742262482104</v>
      </c>
      <c r="AM135" s="123">
        <f t="shared" si="144"/>
        <v>1.1728496051709442E-2</v>
      </c>
      <c r="AN135" s="116">
        <f t="shared" si="99"/>
        <v>0.89773436590101718</v>
      </c>
      <c r="AO135" s="122">
        <f t="shared" si="121"/>
        <v>77.440742262482104</v>
      </c>
      <c r="AP135" s="123">
        <f t="shared" si="122"/>
        <v>1.1728496051709442E-2</v>
      </c>
      <c r="AQ135" s="116">
        <f t="shared" si="123"/>
        <v>0.89773436590101718</v>
      </c>
      <c r="AS135" s="3">
        <f t="shared" si="124"/>
        <v>118</v>
      </c>
      <c r="AT135" s="122">
        <f t="shared" si="125"/>
        <v>88.728395778801911</v>
      </c>
      <c r="AU135" s="123">
        <f t="shared" si="100"/>
        <v>2.1033132032259202E-2</v>
      </c>
      <c r="AV135" s="114">
        <f t="shared" si="126"/>
        <v>1.8277918755795364</v>
      </c>
      <c r="AW135" s="115">
        <f t="shared" si="157"/>
        <v>150</v>
      </c>
      <c r="AX135" s="123">
        <f t="shared" si="145"/>
        <v>0</v>
      </c>
      <c r="AY135" s="116">
        <f t="shared" si="101"/>
        <v>-3.75</v>
      </c>
      <c r="AZ135" s="122">
        <f t="shared" si="127"/>
        <v>77.440742262482104</v>
      </c>
      <c r="BA135" s="123">
        <f t="shared" si="128"/>
        <v>1.1728496051709442E-2</v>
      </c>
      <c r="BB135" s="116">
        <f t="shared" si="129"/>
        <v>0.89773436590101718</v>
      </c>
      <c r="BC135" s="107"/>
      <c r="BD135" s="3">
        <f t="shared" si="130"/>
        <v>118</v>
      </c>
      <c r="BE135" s="45">
        <f t="shared" si="131"/>
        <v>66.046702902770974</v>
      </c>
      <c r="BF135" s="7">
        <f t="shared" si="132"/>
        <v>8.9262404084903615E-3</v>
      </c>
      <c r="BG135" s="43">
        <f t="shared" si="133"/>
        <v>0.58433285277581659</v>
      </c>
      <c r="BH135" s="45">
        <f t="shared" si="134"/>
        <v>79.688797301534223</v>
      </c>
      <c r="BI135" s="7">
        <f t="shared" si="135"/>
        <v>-1.1538791112595966E-3</v>
      </c>
      <c r="BJ135" s="43">
        <f t="shared" si="136"/>
        <v>-9.2057461789832346E-2</v>
      </c>
      <c r="BK135" s="117">
        <f t="shared" si="81"/>
        <v>78.274439017599576</v>
      </c>
      <c r="BL135" s="107"/>
      <c r="BM135" s="118">
        <f t="shared" si="137"/>
        <v>118</v>
      </c>
      <c r="BN135" s="45">
        <f t="shared" si="138"/>
        <v>89.886800429206801</v>
      </c>
      <c r="BO135" s="7">
        <f t="shared" si="139"/>
        <v>1.941121347490406E-9</v>
      </c>
      <c r="BP135" s="45">
        <f t="shared" si="140"/>
        <v>1.7448118974357034E-7</v>
      </c>
      <c r="BQ135" s="107"/>
      <c r="BR135" s="107"/>
      <c r="BS135" s="40">
        <f t="shared" si="102"/>
        <v>118</v>
      </c>
      <c r="BT135" s="124">
        <f t="shared" ca="1" si="103"/>
        <v>270.37790701099925</v>
      </c>
      <c r="BU135" s="7">
        <f t="shared" ca="1" si="141"/>
        <v>-9.5822391262332579E-2</v>
      </c>
      <c r="BV135" s="43">
        <f t="shared" ca="1" si="104"/>
        <v>-28.653947348319477</v>
      </c>
      <c r="BW135" s="44">
        <f t="shared" ca="1" si="105"/>
        <v>-0.72911195631166259</v>
      </c>
      <c r="BX135" s="107"/>
      <c r="BY135" s="107"/>
      <c r="BZ135" s="40">
        <f t="shared" si="106"/>
        <v>118</v>
      </c>
      <c r="CA135" s="124">
        <f t="shared" ca="1" si="107"/>
        <v>8.8092940877108674</v>
      </c>
      <c r="CB135" s="7">
        <f t="shared" ca="1" si="142"/>
        <v>-0.31455597815583125</v>
      </c>
      <c r="CC135" s="43">
        <f t="shared" ca="1" si="108"/>
        <v>-4.0426585254430094</v>
      </c>
      <c r="CD135" s="44">
        <f t="shared" ca="1" si="109"/>
        <v>-0.72911195631166259</v>
      </c>
      <c r="CE135" s="107"/>
      <c r="CF135" s="107"/>
      <c r="CG135" s="40">
        <f t="shared" si="110"/>
        <v>118</v>
      </c>
      <c r="CH135" s="45">
        <f t="shared" ca="1" si="111"/>
        <v>108.83344055575381</v>
      </c>
      <c r="CI135" s="7">
        <f t="shared" ca="1" si="143"/>
        <v>2.6537975943160933E-2</v>
      </c>
      <c r="CJ135" s="43">
        <f t="shared" ca="1" si="147"/>
        <v>2.8135532196228716</v>
      </c>
      <c r="CK135" s="43">
        <f t="shared" ca="1" si="82"/>
        <v>-0.26455597815583132</v>
      </c>
      <c r="CL135" s="3">
        <f t="shared" ca="1" si="83"/>
        <v>96.354440218441681</v>
      </c>
      <c r="CM135" s="44">
        <f t="shared" ca="1" si="84"/>
        <v>-0.72911195631166259</v>
      </c>
      <c r="CO135" s="40">
        <v>118</v>
      </c>
      <c r="CP135" s="45">
        <v>104.71873454653206</v>
      </c>
      <c r="CQ135" s="7">
        <v>-1.1867381882504616E-2</v>
      </c>
      <c r="CR135" s="43">
        <v>-1.2576623727732759</v>
      </c>
      <c r="CS135" s="43">
        <v>0.33373002754795111</v>
      </c>
      <c r="CT135" s="3">
        <v>102.33730027547951</v>
      </c>
      <c r="CU135" s="44">
        <v>0.46746005509590222</v>
      </c>
      <c r="CV135" s="44"/>
      <c r="CW135" s="40">
        <v>118</v>
      </c>
      <c r="CX135" s="45">
        <v>101.07739264272367</v>
      </c>
      <c r="CY135" s="7">
        <v>-1.1766254346666932E-3</v>
      </c>
      <c r="CZ135" s="43">
        <v>-0.11907033223464679</v>
      </c>
      <c r="DA135" s="43">
        <v>9.2392698416030247E-2</v>
      </c>
      <c r="DB135" s="3">
        <v>99.923926984160303</v>
      </c>
      <c r="DC135" s="44">
        <v>-3.8036507919848812E-2</v>
      </c>
      <c r="DD135" s="44"/>
    </row>
    <row r="136" spans="2:108" ht="15.9" customHeight="1" x14ac:dyDescent="0.65">
      <c r="B136" s="3">
        <v>119</v>
      </c>
      <c r="C136" s="45">
        <f t="shared" si="112"/>
        <v>120</v>
      </c>
      <c r="D136" s="119">
        <f t="shared" si="113"/>
        <v>8.4033613445378148E-3</v>
      </c>
      <c r="E136" s="120">
        <f t="shared" si="151"/>
        <v>1</v>
      </c>
      <c r="F136" s="107"/>
      <c r="G136" s="107"/>
      <c r="H136" s="3">
        <f t="shared" si="114"/>
        <v>119</v>
      </c>
      <c r="I136" s="124">
        <f t="shared" si="86"/>
        <v>332.2971292068587</v>
      </c>
      <c r="J136" s="119">
        <f t="shared" si="115"/>
        <v>0.05</v>
      </c>
      <c r="K136" s="43">
        <f t="shared" si="152"/>
        <v>15.823672819374224</v>
      </c>
      <c r="L136" s="107"/>
      <c r="M136" s="109">
        <f t="shared" si="88"/>
        <v>119</v>
      </c>
      <c r="N136" s="45">
        <f t="shared" si="89"/>
        <v>78.314245094524125</v>
      </c>
      <c r="O136" s="7">
        <f t="shared" si="90"/>
        <v>1.1279628868759039E-2</v>
      </c>
      <c r="P136" s="43">
        <f t="shared" si="91"/>
        <v>0.87350283204201451</v>
      </c>
      <c r="Q136" s="107"/>
      <c r="R136" s="109">
        <f t="shared" si="92"/>
        <v>119</v>
      </c>
      <c r="S136" s="109">
        <v>19</v>
      </c>
      <c r="T136" s="41">
        <f t="shared" si="153"/>
        <v>5.8433279404141221</v>
      </c>
      <c r="U136" s="7">
        <f t="shared" si="158"/>
        <v>9.4661979634695845E-2</v>
      </c>
      <c r="V136" s="43">
        <f t="shared" si="93"/>
        <v>99.942005526048675</v>
      </c>
      <c r="W136" s="7">
        <f t="shared" si="94"/>
        <v>6.4433691389701524E-5</v>
      </c>
      <c r="X136" s="43">
        <f t="shared" si="154"/>
        <v>105.7853334664628</v>
      </c>
      <c r="Y136" s="7">
        <f t="shared" si="155"/>
        <v>4.8611129222141209E-3</v>
      </c>
      <c r="Z136" s="121">
        <f t="shared" si="95"/>
        <v>6.4392174383848186E-3</v>
      </c>
      <c r="AA136" s="121">
        <f t="shared" si="156"/>
        <v>0.50530757511000979</v>
      </c>
      <c r="AB136" s="107"/>
      <c r="AC136" s="3">
        <f t="shared" si="116"/>
        <v>119</v>
      </c>
      <c r="AD136" s="45">
        <f t="shared" si="96"/>
        <v>122.67617849824597</v>
      </c>
      <c r="AE136" s="7">
        <f t="shared" si="97"/>
        <v>1.99302530412124E-2</v>
      </c>
      <c r="AF136" s="43">
        <f t="shared" si="150"/>
        <v>2.3971906630954543</v>
      </c>
      <c r="AG136" s="107"/>
      <c r="AH136" s="3">
        <f t="shared" si="117"/>
        <v>119</v>
      </c>
      <c r="AI136" s="122">
        <f t="shared" si="118"/>
        <v>34.755602055711961</v>
      </c>
      <c r="AJ136" s="123">
        <f t="shared" si="98"/>
        <v>2.8423445962797146E-2</v>
      </c>
      <c r="AK136" s="114">
        <f t="shared" si="119"/>
        <v>0.96057123241698861</v>
      </c>
      <c r="AL136" s="115">
        <f t="shared" si="120"/>
        <v>78.314245094524125</v>
      </c>
      <c r="AM136" s="123">
        <f t="shared" si="144"/>
        <v>1.1279628868759039E-2</v>
      </c>
      <c r="AN136" s="116">
        <f t="shared" si="99"/>
        <v>0.87350283204201451</v>
      </c>
      <c r="AO136" s="122">
        <f t="shared" si="121"/>
        <v>78.314245094524125</v>
      </c>
      <c r="AP136" s="123">
        <f t="shared" si="122"/>
        <v>1.1279628868759039E-2</v>
      </c>
      <c r="AQ136" s="116">
        <f t="shared" si="123"/>
        <v>0.87350283204201451</v>
      </c>
      <c r="AS136" s="3">
        <f t="shared" si="124"/>
        <v>119</v>
      </c>
      <c r="AT136" s="122">
        <f t="shared" si="125"/>
        <v>90.5405728285821</v>
      </c>
      <c r="AU136" s="123">
        <f t="shared" si="100"/>
        <v>2.0423868073732671E-2</v>
      </c>
      <c r="AV136" s="114">
        <f t="shared" si="126"/>
        <v>1.8121770497801915</v>
      </c>
      <c r="AW136" s="115">
        <f t="shared" si="157"/>
        <v>150</v>
      </c>
      <c r="AX136" s="123">
        <f t="shared" si="145"/>
        <v>0</v>
      </c>
      <c r="AY136" s="116">
        <f t="shared" si="101"/>
        <v>-3.75</v>
      </c>
      <c r="AZ136" s="122">
        <f t="shared" si="127"/>
        <v>78.314245094524125</v>
      </c>
      <c r="BA136" s="123">
        <f t="shared" si="128"/>
        <v>1.1279628868759039E-2</v>
      </c>
      <c r="BB136" s="116">
        <f t="shared" si="129"/>
        <v>0.87350283204201451</v>
      </c>
      <c r="BC136" s="107"/>
      <c r="BD136" s="3">
        <f t="shared" si="130"/>
        <v>119</v>
      </c>
      <c r="BE136" s="45">
        <f t="shared" si="131"/>
        <v>66.60888453736564</v>
      </c>
      <c r="BF136" s="7">
        <f t="shared" si="132"/>
        <v>8.5118803798922005E-3</v>
      </c>
      <c r="BG136" s="43">
        <f t="shared" si="133"/>
        <v>0.56218163459466441</v>
      </c>
      <c r="BH136" s="45">
        <f t="shared" si="134"/>
        <v>79.597127451831398</v>
      </c>
      <c r="BI136" s="7">
        <f t="shared" si="135"/>
        <v>-1.1503480138614177E-3</v>
      </c>
      <c r="BJ136" s="43">
        <f t="shared" si="136"/>
        <v>-9.1669849702821132E-2</v>
      </c>
      <c r="BK136" s="117">
        <f t="shared" si="81"/>
        <v>78.182575770728576</v>
      </c>
      <c r="BL136" s="107"/>
      <c r="BM136" s="118">
        <f t="shared" si="137"/>
        <v>119</v>
      </c>
      <c r="BN136" s="45">
        <f t="shared" si="138"/>
        <v>89.886800576410437</v>
      </c>
      <c r="BO136" s="7">
        <f t="shared" si="139"/>
        <v>1.6376557541757188E-9</v>
      </c>
      <c r="BP136" s="45">
        <f t="shared" si="140"/>
        <v>1.4720364123026852E-7</v>
      </c>
      <c r="BQ136" s="107"/>
      <c r="BR136" s="107"/>
      <c r="BS136" s="40">
        <f t="shared" si="102"/>
        <v>119</v>
      </c>
      <c r="BT136" s="124">
        <f t="shared" ca="1" si="103"/>
        <v>259.48522871883938</v>
      </c>
      <c r="BU136" s="7">
        <f t="shared" ca="1" si="141"/>
        <v>-4.0286865197594515E-2</v>
      </c>
      <c r="BV136" s="43">
        <f t="shared" ca="1" si="104"/>
        <v>-10.892678292159856</v>
      </c>
      <c r="BW136" s="44">
        <f t="shared" ca="1" si="105"/>
        <v>-0.45143432598797228</v>
      </c>
      <c r="BX136" s="107"/>
      <c r="BY136" s="107"/>
      <c r="BZ136" s="40">
        <f t="shared" si="106"/>
        <v>119</v>
      </c>
      <c r="CA136" s="124">
        <f t="shared" ca="1" si="107"/>
        <v>7.2613499226386189</v>
      </c>
      <c r="CB136" s="7">
        <f t="shared" ca="1" si="142"/>
        <v>-0.1757171629939861</v>
      </c>
      <c r="CC136" s="43">
        <f t="shared" ca="1" si="108"/>
        <v>-1.547944165072249</v>
      </c>
      <c r="CD136" s="44">
        <f t="shared" ca="1" si="109"/>
        <v>-0.45143432598797228</v>
      </c>
      <c r="CE136" s="107"/>
      <c r="CF136" s="107"/>
      <c r="CG136" s="40">
        <f t="shared" si="110"/>
        <v>119</v>
      </c>
      <c r="CH136" s="45">
        <f t="shared" ca="1" si="111"/>
        <v>110.38592603895961</v>
      </c>
      <c r="CI136" s="7">
        <f t="shared" ca="1" si="143"/>
        <v>1.4264783648096503E-2</v>
      </c>
      <c r="CJ136" s="43">
        <f t="shared" ca="1" si="147"/>
        <v>1.5524854832058028</v>
      </c>
      <c r="CK136" s="43">
        <f t="shared" ca="1" si="82"/>
        <v>-0.12571716299398614</v>
      </c>
      <c r="CL136" s="3">
        <f t="shared" ca="1" si="83"/>
        <v>97.742828370060138</v>
      </c>
      <c r="CM136" s="44">
        <f t="shared" ca="1" si="84"/>
        <v>-0.45143432598797228</v>
      </c>
      <c r="CO136" s="40">
        <v>119</v>
      </c>
      <c r="CP136" s="45">
        <v>104.42004193365612</v>
      </c>
      <c r="CQ136" s="7">
        <v>-2.8523321463860356E-3</v>
      </c>
      <c r="CR136" s="43">
        <v>-0.29869261287594434</v>
      </c>
      <c r="CS136" s="43">
        <v>0.51409316341548295</v>
      </c>
      <c r="CT136" s="3">
        <v>104.14093163415482</v>
      </c>
      <c r="CU136" s="44">
        <v>0.82818632683096582</v>
      </c>
      <c r="CV136" s="44"/>
      <c r="CW136" s="40">
        <v>119</v>
      </c>
      <c r="CX136" s="45">
        <v>100.97792253593573</v>
      </c>
      <c r="CY136" s="7">
        <v>-9.8409846343710541E-4</v>
      </c>
      <c r="CZ136" s="43">
        <v>-9.9470106787927254E-2</v>
      </c>
      <c r="DA136" s="43">
        <v>7.2647306967814573E-2</v>
      </c>
      <c r="DB136" s="3">
        <v>99.72647306967815</v>
      </c>
      <c r="DC136" s="44">
        <v>-0.13676346516092716</v>
      </c>
      <c r="DD136" s="44"/>
    </row>
    <row r="137" spans="2:108" ht="15.9" customHeight="1" x14ac:dyDescent="0.65">
      <c r="B137" s="3">
        <v>120</v>
      </c>
      <c r="C137" s="45">
        <f t="shared" si="112"/>
        <v>121</v>
      </c>
      <c r="D137" s="119">
        <f t="shared" si="113"/>
        <v>8.3333333333333332E-3</v>
      </c>
      <c r="E137" s="120">
        <f t="shared" si="151"/>
        <v>1</v>
      </c>
      <c r="F137" s="107"/>
      <c r="G137" s="107"/>
      <c r="H137" s="3">
        <f t="shared" si="114"/>
        <v>120</v>
      </c>
      <c r="I137" s="124">
        <f t="shared" si="86"/>
        <v>348.91198566720163</v>
      </c>
      <c r="J137" s="119">
        <f t="shared" si="115"/>
        <v>0.05</v>
      </c>
      <c r="K137" s="43">
        <f t="shared" si="152"/>
        <v>16.614856460342935</v>
      </c>
      <c r="L137" s="107"/>
      <c r="M137" s="109">
        <f t="shared" si="88"/>
        <v>120</v>
      </c>
      <c r="N137" s="45">
        <f t="shared" si="89"/>
        <v>79.163396856887729</v>
      </c>
      <c r="O137" s="7">
        <f t="shared" si="90"/>
        <v>1.0842877452737886E-2</v>
      </c>
      <c r="P137" s="43">
        <f t="shared" si="91"/>
        <v>0.84915176236360823</v>
      </c>
      <c r="Q137" s="107"/>
      <c r="R137" s="109">
        <f t="shared" si="92"/>
        <v>120</v>
      </c>
      <c r="S137" s="109">
        <v>20</v>
      </c>
      <c r="T137" s="41">
        <f t="shared" si="153"/>
        <v>6.3935162530363101</v>
      </c>
      <c r="U137" s="7">
        <f t="shared" si="158"/>
        <v>9.4156672059585902E-2</v>
      </c>
      <c r="V137" s="43">
        <f t="shared" si="93"/>
        <v>99.947801610084795</v>
      </c>
      <c r="W137" s="7">
        <f t="shared" si="94"/>
        <v>5.7994473951293082E-5</v>
      </c>
      <c r="X137" s="43">
        <f t="shared" si="154"/>
        <v>106.34131786312111</v>
      </c>
      <c r="Y137" s="7">
        <f t="shared" si="155"/>
        <v>5.2557795909824049E-3</v>
      </c>
      <c r="Z137" s="121">
        <f t="shared" si="95"/>
        <v>5.7960840361239371E-3</v>
      </c>
      <c r="AA137" s="121">
        <f t="shared" si="156"/>
        <v>0.55018831262218792</v>
      </c>
      <c r="AB137" s="107"/>
      <c r="AC137" s="3">
        <f t="shared" si="116"/>
        <v>120</v>
      </c>
      <c r="AD137" s="45">
        <f t="shared" si="96"/>
        <v>125.0476262304249</v>
      </c>
      <c r="AE137" s="7">
        <f t="shared" si="97"/>
        <v>1.9330955375438507E-2</v>
      </c>
      <c r="AF137" s="43">
        <f t="shared" si="150"/>
        <v>2.3714477321789218</v>
      </c>
      <c r="AG137" s="107"/>
      <c r="AH137" s="3">
        <f t="shared" si="117"/>
        <v>120</v>
      </c>
      <c r="AI137" s="122">
        <f t="shared" si="118"/>
        <v>35.730433673329117</v>
      </c>
      <c r="AJ137" s="123">
        <f t="shared" si="98"/>
        <v>2.8048186765820837E-2</v>
      </c>
      <c r="AK137" s="114">
        <f t="shared" si="119"/>
        <v>0.97483161761715886</v>
      </c>
      <c r="AL137" s="115">
        <f t="shared" si="120"/>
        <v>79.163396856887729</v>
      </c>
      <c r="AM137" s="123">
        <f t="shared" si="144"/>
        <v>1.0842877452737886E-2</v>
      </c>
      <c r="AN137" s="116">
        <f t="shared" si="99"/>
        <v>0.84915176236360823</v>
      </c>
      <c r="AO137" s="122">
        <f t="shared" si="121"/>
        <v>79.163396856887729</v>
      </c>
      <c r="AP137" s="123">
        <f t="shared" si="122"/>
        <v>1.0842877452737886E-2</v>
      </c>
      <c r="AQ137" s="116">
        <f t="shared" si="123"/>
        <v>0.84915176236360823</v>
      </c>
      <c r="AS137" s="3">
        <f t="shared" si="124"/>
        <v>120</v>
      </c>
      <c r="AT137" s="122">
        <f t="shared" si="125"/>
        <v>92.335069693968606</v>
      </c>
      <c r="AU137" s="123">
        <f t="shared" si="100"/>
        <v>1.9819809057139235E-2</v>
      </c>
      <c r="AV137" s="114">
        <f t="shared" si="126"/>
        <v>1.7944968653865117</v>
      </c>
      <c r="AW137" s="115">
        <f t="shared" si="157"/>
        <v>150</v>
      </c>
      <c r="AX137" s="123">
        <f t="shared" si="145"/>
        <v>0</v>
      </c>
      <c r="AY137" s="116">
        <f t="shared" si="101"/>
        <v>-3.75</v>
      </c>
      <c r="AZ137" s="122">
        <f t="shared" si="127"/>
        <v>79.163396856887729</v>
      </c>
      <c r="BA137" s="123">
        <f t="shared" si="128"/>
        <v>1.0842877452737886E-2</v>
      </c>
      <c r="BB137" s="116">
        <f t="shared" si="129"/>
        <v>0.84915176236360823</v>
      </c>
      <c r="BC137" s="107"/>
      <c r="BD137" s="3">
        <f t="shared" si="130"/>
        <v>120</v>
      </c>
      <c r="BE137" s="45">
        <f t="shared" si="131"/>
        <v>67.149129025898176</v>
      </c>
      <c r="BF137" s="7">
        <f t="shared" si="132"/>
        <v>8.1106971282408312E-3</v>
      </c>
      <c r="BG137" s="43">
        <f t="shared" si="133"/>
        <v>0.54024448853253249</v>
      </c>
      <c r="BH137" s="45">
        <f t="shared" si="134"/>
        <v>79.505840358913872</v>
      </c>
      <c r="BI137" s="7">
        <f t="shared" si="135"/>
        <v>-1.1468641625637611E-3</v>
      </c>
      <c r="BJ137" s="43">
        <f t="shared" si="136"/>
        <v>-9.1287092917527679E-2</v>
      </c>
      <c r="BK137" s="117">
        <f t="shared" si="81"/>
        <v>78.091097699793352</v>
      </c>
      <c r="BL137" s="107"/>
      <c r="BM137" s="118">
        <f t="shared" si="137"/>
        <v>120</v>
      </c>
      <c r="BN137" s="45">
        <f t="shared" si="138"/>
        <v>89.886800700600972</v>
      </c>
      <c r="BO137" s="7">
        <f t="shared" si="139"/>
        <v>1.3816326133824461E-9</v>
      </c>
      <c r="BP137" s="45">
        <f t="shared" si="140"/>
        <v>1.2419053318423547E-7</v>
      </c>
      <c r="BQ137" s="107"/>
      <c r="BR137" s="107"/>
      <c r="BS137" s="40">
        <f t="shared" si="102"/>
        <v>120</v>
      </c>
      <c r="BT137" s="124">
        <f t="shared" ca="1" si="103"/>
        <v>298.42435213740271</v>
      </c>
      <c r="BU137" s="7">
        <f t="shared" ca="1" si="141"/>
        <v>0.15006296740210642</v>
      </c>
      <c r="BV137" s="43">
        <f t="shared" ca="1" si="104"/>
        <v>38.939123418563355</v>
      </c>
      <c r="BW137" s="44">
        <f t="shared" ca="1" si="105"/>
        <v>0.5003148370105327</v>
      </c>
      <c r="BX137" s="107"/>
      <c r="BY137" s="107"/>
      <c r="BZ137" s="40">
        <f t="shared" si="106"/>
        <v>120</v>
      </c>
      <c r="CA137" s="124">
        <f t="shared" ca="1" si="107"/>
        <v>9.4408979702812417</v>
      </c>
      <c r="CB137" s="7">
        <f t="shared" ca="1" si="142"/>
        <v>0.30015741850526628</v>
      </c>
      <c r="CC137" s="43">
        <f t="shared" ca="1" si="108"/>
        <v>2.1795480476426232</v>
      </c>
      <c r="CD137" s="44">
        <f t="shared" ca="1" si="109"/>
        <v>0.5003148370105327</v>
      </c>
      <c r="CE137" s="107"/>
      <c r="CF137" s="107"/>
      <c r="CG137" s="40">
        <f t="shared" si="110"/>
        <v>120</v>
      </c>
      <c r="CH137" s="45">
        <f t="shared" ca="1" si="111"/>
        <v>107.41280562258365</v>
      </c>
      <c r="CI137" s="7">
        <f t="shared" ca="1" si="143"/>
        <v>-2.6933872125388791E-2</v>
      </c>
      <c r="CJ137" s="43">
        <f t="shared" ca="1" si="147"/>
        <v>-2.9731204163759672</v>
      </c>
      <c r="CK137" s="43">
        <f t="shared" ca="1" si="82"/>
        <v>0.35015741850526638</v>
      </c>
      <c r="CL137" s="3">
        <f t="shared" ca="1" si="83"/>
        <v>102.50157418505266</v>
      </c>
      <c r="CM137" s="44">
        <f t="shared" ca="1" si="84"/>
        <v>0.5003148370105327</v>
      </c>
      <c r="CO137" s="40">
        <v>120</v>
      </c>
      <c r="CP137" s="45">
        <v>103.68836414376001</v>
      </c>
      <c r="CQ137" s="7">
        <v>-7.0070627855233613E-3</v>
      </c>
      <c r="CR137" s="43">
        <v>-0.73167778989610777</v>
      </c>
      <c r="CS137" s="43">
        <v>0.22074858287773486</v>
      </c>
      <c r="CT137" s="3">
        <v>101.20748582877735</v>
      </c>
      <c r="CU137" s="44">
        <v>0.2414971657554697</v>
      </c>
      <c r="CV137" s="44"/>
      <c r="CW137" s="40">
        <v>120</v>
      </c>
      <c r="CX137" s="45">
        <v>100.97593756482257</v>
      </c>
      <c r="CY137" s="7">
        <v>-1.9657476241437496E-5</v>
      </c>
      <c r="CZ137" s="43">
        <v>-1.9849711131562143E-3</v>
      </c>
      <c r="DA137" s="43">
        <v>9.8894912133543067E-4</v>
      </c>
      <c r="DB137" s="3">
        <v>99.009889491213357</v>
      </c>
      <c r="DC137" s="44">
        <v>-0.49505525439332287</v>
      </c>
      <c r="DD137" s="44"/>
    </row>
    <row r="138" spans="2:108" ht="15.9" customHeight="1" x14ac:dyDescent="0.65">
      <c r="H138" s="3">
        <f t="shared" si="114"/>
        <v>121</v>
      </c>
      <c r="I138" s="124">
        <f t="shared" si="86"/>
        <v>366.35758495056172</v>
      </c>
      <c r="J138" s="119">
        <f t="shared" ref="J138:J201" si="159">(I138-I137)/I137</f>
        <v>0.05</v>
      </c>
      <c r="K138" s="43">
        <f t="shared" ref="K138:K201" si="160">$I$12*I137</f>
        <v>17.445599283360082</v>
      </c>
      <c r="M138" s="109">
        <f t="shared" si="88"/>
        <v>121</v>
      </c>
      <c r="N138" s="45">
        <f t="shared" si="89"/>
        <v>79.98814499877156</v>
      </c>
      <c r="O138" s="7">
        <f t="shared" si="90"/>
        <v>1.0418301571556073E-2</v>
      </c>
      <c r="P138" s="43">
        <f t="shared" si="91"/>
        <v>0.82474814188383572</v>
      </c>
      <c r="R138" s="109">
        <f t="shared" si="92"/>
        <v>121</v>
      </c>
      <c r="S138" s="109">
        <v>21</v>
      </c>
      <c r="T138" s="41">
        <f t="shared" si="153"/>
        <v>6.9919908282621019</v>
      </c>
      <c r="U138" s="7">
        <f t="shared" si="158"/>
        <v>9.3606483746963731E-2</v>
      </c>
      <c r="V138" s="43">
        <f t="shared" si="93"/>
        <v>99.953018724404401</v>
      </c>
      <c r="W138" s="7">
        <f t="shared" si="94"/>
        <v>5.2198389915159904E-5</v>
      </c>
      <c r="X138" s="43">
        <f t="shared" si="154"/>
        <v>106.94500955266651</v>
      </c>
      <c r="Y138" s="7">
        <f t="shared" si="155"/>
        <v>5.6769250341852174E-3</v>
      </c>
      <c r="Z138" s="121">
        <f t="shared" si="95"/>
        <v>5.2171143196106029E-3</v>
      </c>
      <c r="AA138" s="121">
        <f t="shared" si="156"/>
        <v>0.59847457522579162</v>
      </c>
      <c r="AC138" s="3">
        <f t="shared" si="116"/>
        <v>121</v>
      </c>
      <c r="AD138" s="45">
        <f t="shared" ref="AD138:AD201" si="161">AD137+AF138*$N$14</f>
        <v>127.39078033548013</v>
      </c>
      <c r="AE138" s="7">
        <f t="shared" ref="AE138:AE201" si="162">(AD138-AD137)/AD137</f>
        <v>1.8738093442393786E-2</v>
      </c>
      <c r="AF138" s="43">
        <f t="shared" si="150"/>
        <v>2.3431541050552327</v>
      </c>
      <c r="AG138" s="107"/>
      <c r="AH138" s="3">
        <f t="shared" si="117"/>
        <v>121</v>
      </c>
      <c r="AI138" s="122">
        <f t="shared" si="118"/>
        <v>36.718922166887353</v>
      </c>
      <c r="AJ138" s="123">
        <f t="shared" si="98"/>
        <v>2.766516921108883E-2</v>
      </c>
      <c r="AK138" s="114">
        <f t="shared" si="119"/>
        <v>0.98848849355823554</v>
      </c>
      <c r="AL138" s="115">
        <f t="shared" si="120"/>
        <v>79.98814499877156</v>
      </c>
      <c r="AM138" s="123">
        <f t="shared" si="144"/>
        <v>1.0418301571556073E-2</v>
      </c>
      <c r="AN138" s="116">
        <f t="shared" si="99"/>
        <v>0.82474814188383572</v>
      </c>
      <c r="AO138" s="122">
        <f t="shared" si="121"/>
        <v>79.98814499877156</v>
      </c>
      <c r="AP138" s="123">
        <f t="shared" si="122"/>
        <v>1.0418301571556073E-2</v>
      </c>
      <c r="AQ138" s="116">
        <f t="shared" si="123"/>
        <v>0.82474814188383572</v>
      </c>
      <c r="AS138" s="3">
        <f t="shared" si="124"/>
        <v>121</v>
      </c>
      <c r="AT138" s="122">
        <f t="shared" si="125"/>
        <v>94.109901480203689</v>
      </c>
      <c r="AU138" s="123">
        <f t="shared" si="100"/>
        <v>1.9221643435343792E-2</v>
      </c>
      <c r="AV138" s="114">
        <f t="shared" si="126"/>
        <v>1.774831786235084</v>
      </c>
      <c r="AW138" s="115">
        <f t="shared" si="157"/>
        <v>150</v>
      </c>
      <c r="AX138" s="123">
        <f t="shared" si="145"/>
        <v>0</v>
      </c>
      <c r="AY138" s="116">
        <f t="shared" si="101"/>
        <v>-3.75</v>
      </c>
      <c r="AZ138" s="122">
        <f t="shared" si="127"/>
        <v>79.98814499877156</v>
      </c>
      <c r="BA138" s="123">
        <f t="shared" si="128"/>
        <v>1.0418301571556073E-2</v>
      </c>
      <c r="BB138" s="116">
        <f t="shared" si="129"/>
        <v>0.82474814188383572</v>
      </c>
      <c r="BC138" s="107"/>
      <c r="BD138" s="3">
        <f t="shared" si="130"/>
        <v>121</v>
      </c>
      <c r="BE138" s="45">
        <f t="shared" si="131"/>
        <v>67.667695197404271</v>
      </c>
      <c r="BF138" s="7">
        <f t="shared" si="132"/>
        <v>7.7226045821993184E-3</v>
      </c>
      <c r="BG138" s="43">
        <f t="shared" si="133"/>
        <v>0.51856617150608808</v>
      </c>
      <c r="BH138" s="45">
        <f t="shared" si="134"/>
        <v>79.414931268004779</v>
      </c>
      <c r="BI138" s="7">
        <f t="shared" si="135"/>
        <v>-1.1434265772011444E-3</v>
      </c>
      <c r="BJ138" s="43">
        <f t="shared" si="136"/>
        <v>-9.0909090909090912E-2</v>
      </c>
      <c r="BK138" s="117">
        <f t="shared" si="81"/>
        <v>78</v>
      </c>
      <c r="BL138" s="107"/>
      <c r="BM138" s="118">
        <f t="shared" si="137"/>
        <v>121</v>
      </c>
      <c r="BN138" s="45">
        <f t="shared" si="138"/>
        <v>89.886800805376154</v>
      </c>
      <c r="BO138" s="7">
        <f t="shared" si="139"/>
        <v>1.1656347927766764E-9</v>
      </c>
      <c r="BP138" s="45">
        <f t="shared" si="140"/>
        <v>1.0477518354664612E-7</v>
      </c>
      <c r="BQ138" s="107"/>
      <c r="BR138" s="107"/>
      <c r="BS138" s="40">
        <f t="shared" si="102"/>
        <v>121</v>
      </c>
      <c r="BT138" s="124">
        <f t="shared" ca="1" si="103"/>
        <v>377.13040180460018</v>
      </c>
      <c r="BU138" s="7">
        <f t="shared" ref="BU138:BU201" ca="1" si="163">(BT138-BT137)/BT137</f>
        <v>0.2637386966026119</v>
      </c>
      <c r="BV138" s="43">
        <f t="shared" ca="1" si="104"/>
        <v>78.706049667197462</v>
      </c>
      <c r="BW138" s="44">
        <f t="shared" ca="1" si="105"/>
        <v>1.0686934830130592</v>
      </c>
      <c r="BX138" s="107"/>
      <c r="BY138" s="107"/>
      <c r="BZ138" s="40">
        <f t="shared" si="106"/>
        <v>121</v>
      </c>
      <c r="CA138" s="124">
        <f t="shared" ca="1" si="107"/>
        <v>14.957655936110694</v>
      </c>
      <c r="CB138" s="7">
        <f t="shared" ca="1" si="142"/>
        <v>0.58434674150652954</v>
      </c>
      <c r="CC138" s="43">
        <f t="shared" ca="1" si="108"/>
        <v>5.5167579658294521</v>
      </c>
      <c r="CD138" s="44">
        <f t="shared" ca="1" si="109"/>
        <v>1.0686934830130592</v>
      </c>
      <c r="CE138" s="107"/>
      <c r="CF138" s="107"/>
      <c r="CG138" s="40">
        <f t="shared" si="110"/>
        <v>121</v>
      </c>
      <c r="CH138" s="45">
        <f t="shared" ref="CH138:CH201" ca="1" si="164">CH137+CJ138*$CH$10</f>
        <v>106.07434178764106</v>
      </c>
      <c r="CI138" s="7">
        <f t="shared" ref="CI138:CI201" ca="1" si="165">(CH138-CH137)/CH137</f>
        <v>-1.2460933565459105E-2</v>
      </c>
      <c r="CJ138" s="43">
        <f t="shared" ref="CJ138:CJ201" ca="1" si="166">CK138*CH137*(1-CH137/CL138)</f>
        <v>-1.3384638349425861</v>
      </c>
      <c r="CK138" s="43">
        <f t="shared" ref="CK138:CK201" ca="1" si="167">$CH$7+$CH$8*CM138</f>
        <v>0.63434674150652959</v>
      </c>
      <c r="CL138" s="3">
        <f t="shared" ref="CL138:CL201" ca="1" si="168">$CH$9+$CJ$8*CM138</f>
        <v>105.34346741506529</v>
      </c>
      <c r="CM138" s="44">
        <f t="shared" ca="1" si="84"/>
        <v>1.0686934830130592</v>
      </c>
      <c r="CO138" s="40">
        <v>121</v>
      </c>
      <c r="CP138" s="45">
        <v>103.12609244026382</v>
      </c>
      <c r="CQ138" s="7">
        <v>-5.4227078239620519E-3</v>
      </c>
      <c r="CR138" s="43">
        <v>-0.56227170349620015</v>
      </c>
      <c r="CS138" s="43">
        <v>0.22990174999641394</v>
      </c>
      <c r="CT138" s="3">
        <v>101.29901749996414</v>
      </c>
      <c r="CU138" s="44">
        <v>0.25980349999282787</v>
      </c>
      <c r="CV138" s="44"/>
      <c r="CW138" s="40">
        <v>121</v>
      </c>
      <c r="CX138" s="45">
        <v>101.53548915164835</v>
      </c>
      <c r="CY138" s="7">
        <v>5.5414349232119414E-3</v>
      </c>
      <c r="CZ138" s="43">
        <v>0.55955158682578154</v>
      </c>
      <c r="DA138" s="43">
        <v>0.35686385935857656</v>
      </c>
      <c r="DB138" s="3">
        <v>102.56863859358576</v>
      </c>
      <c r="DC138" s="44">
        <v>1.2843192967928829</v>
      </c>
      <c r="DD138" s="44"/>
    </row>
    <row r="139" spans="2:108" ht="15.9" customHeight="1" x14ac:dyDescent="0.65">
      <c r="H139" s="3">
        <f t="shared" si="114"/>
        <v>122</v>
      </c>
      <c r="I139" s="124">
        <f t="shared" si="86"/>
        <v>384.6754641980898</v>
      </c>
      <c r="J139" s="119">
        <f t="shared" si="159"/>
        <v>4.9999999999999989E-2</v>
      </c>
      <c r="K139" s="43">
        <f t="shared" si="160"/>
        <v>18.317879247528086</v>
      </c>
      <c r="M139" s="109">
        <f t="shared" si="88"/>
        <v>122</v>
      </c>
      <c r="N139" s="45">
        <f t="shared" si="89"/>
        <v>80.788500578537892</v>
      </c>
      <c r="O139" s="7">
        <f t="shared" si="90"/>
        <v>1.0005927500614298E-2</v>
      </c>
      <c r="P139" s="43">
        <f t="shared" si="91"/>
        <v>0.8003555797663261</v>
      </c>
      <c r="R139" s="109">
        <f t="shared" si="92"/>
        <v>122</v>
      </c>
      <c r="S139" s="109">
        <v>22</v>
      </c>
      <c r="T139" s="41">
        <f t="shared" si="153"/>
        <v>7.642301975345811</v>
      </c>
      <c r="U139" s="7">
        <f t="shared" si="158"/>
        <v>9.3008009171737932E-2</v>
      </c>
      <c r="V139" s="43">
        <f t="shared" si="93"/>
        <v>99.957714644723708</v>
      </c>
      <c r="W139" s="7">
        <f t="shared" si="94"/>
        <v>4.6981275595634702E-5</v>
      </c>
      <c r="X139" s="43">
        <f t="shared" si="154"/>
        <v>107.60001662006952</v>
      </c>
      <c r="Y139" s="7">
        <f t="shared" si="155"/>
        <v>6.1247090457311384E-3</v>
      </c>
      <c r="Z139" s="121">
        <f t="shared" si="95"/>
        <v>4.6959203193037494E-3</v>
      </c>
      <c r="AA139" s="121">
        <f t="shared" si="156"/>
        <v>0.65031114708370896</v>
      </c>
      <c r="AC139" s="3">
        <f t="shared" si="116"/>
        <v>122</v>
      </c>
      <c r="AD139" s="45">
        <f t="shared" si="161"/>
        <v>129.70321662363349</v>
      </c>
      <c r="AE139" s="7">
        <f t="shared" si="162"/>
        <v>1.8152304916129933E-2</v>
      </c>
      <c r="AF139" s="43">
        <f t="shared" si="150"/>
        <v>2.3124362881533691</v>
      </c>
      <c r="AG139" s="107"/>
      <c r="AH139" s="3">
        <f t="shared" si="117"/>
        <v>122</v>
      </c>
      <c r="AI139" s="122">
        <f t="shared" si="118"/>
        <v>37.720418300642073</v>
      </c>
      <c r="AJ139" s="123">
        <f t="shared" si="98"/>
        <v>2.7274660438095778E-2</v>
      </c>
      <c r="AK139" s="114">
        <f t="shared" si="119"/>
        <v>1.0014961337547215</v>
      </c>
      <c r="AL139" s="115">
        <f t="shared" si="120"/>
        <v>80.788500578537892</v>
      </c>
      <c r="AM139" s="123">
        <f t="shared" si="144"/>
        <v>1.0005927500614298E-2</v>
      </c>
      <c r="AN139" s="116">
        <f t="shared" si="99"/>
        <v>0.8003555797663261</v>
      </c>
      <c r="AO139" s="122">
        <f t="shared" si="121"/>
        <v>80.788500578537892</v>
      </c>
      <c r="AP139" s="123">
        <f t="shared" si="122"/>
        <v>1.0005927500614298E-2</v>
      </c>
      <c r="AQ139" s="116">
        <f t="shared" si="123"/>
        <v>0.8003555797663261</v>
      </c>
      <c r="AS139" s="3">
        <f t="shared" si="124"/>
        <v>122</v>
      </c>
      <c r="AT139" s="122">
        <f t="shared" si="125"/>
        <v>95.863172035342657</v>
      </c>
      <c r="AU139" s="123">
        <f t="shared" si="100"/>
        <v>1.863003283993209E-2</v>
      </c>
      <c r="AV139" s="114">
        <f t="shared" si="126"/>
        <v>1.7532705551389696</v>
      </c>
      <c r="AW139" s="115">
        <f t="shared" si="157"/>
        <v>150</v>
      </c>
      <c r="AX139" s="123">
        <f t="shared" si="145"/>
        <v>0</v>
      </c>
      <c r="AY139" s="116">
        <f t="shared" si="101"/>
        <v>-3.75</v>
      </c>
      <c r="AZ139" s="122">
        <f t="shared" si="127"/>
        <v>80.788500578537892</v>
      </c>
      <c r="BA139" s="123">
        <f t="shared" si="128"/>
        <v>1.0005927500614298E-2</v>
      </c>
      <c r="BB139" s="116">
        <f t="shared" si="129"/>
        <v>0.8003555797663261</v>
      </c>
      <c r="BC139" s="107"/>
      <c r="BD139" s="3">
        <f t="shared" si="130"/>
        <v>122</v>
      </c>
      <c r="BE139" s="45">
        <f t="shared" si="131"/>
        <v>68.164882751989097</v>
      </c>
      <c r="BF139" s="7">
        <f t="shared" si="132"/>
        <v>7.3474876473094124E-3</v>
      </c>
      <c r="BG139" s="43">
        <f t="shared" si="133"/>
        <v>0.49718755458482272</v>
      </c>
      <c r="BH139" s="45">
        <f t="shared" si="134"/>
        <v>79.324395521962259</v>
      </c>
      <c r="BI139" s="7">
        <f t="shared" si="135"/>
        <v>-1.1400343058534509E-3</v>
      </c>
      <c r="BJ139" s="43">
        <f t="shared" si="136"/>
        <v>-9.0535746042518531E-2</v>
      </c>
      <c r="BK139" s="117">
        <f t="shared" si="81"/>
        <v>77.909277965625478</v>
      </c>
      <c r="BL139" s="107"/>
      <c r="BM139" s="118">
        <f t="shared" si="137"/>
        <v>122</v>
      </c>
      <c r="BN139" s="45">
        <f t="shared" si="138"/>
        <v>89.886800893771294</v>
      </c>
      <c r="BO139" s="7">
        <f t="shared" si="139"/>
        <v>9.8340511960040641E-10</v>
      </c>
      <c r="BP139" s="45">
        <f t="shared" si="140"/>
        <v>8.839513611376994E-8</v>
      </c>
      <c r="BQ139" s="107"/>
      <c r="BR139" s="107"/>
      <c r="BS139" s="40">
        <f t="shared" si="102"/>
        <v>122</v>
      </c>
      <c r="BT139" s="124">
        <f t="shared" ca="1" si="103"/>
        <v>374.48873490929384</v>
      </c>
      <c r="BU139" s="7">
        <f t="shared" ca="1" si="163"/>
        <v>-7.0046511303934892E-3</v>
      </c>
      <c r="BV139" s="43">
        <f t="shared" ca="1" si="104"/>
        <v>-2.6416668953063542</v>
      </c>
      <c r="BW139" s="44">
        <f t="shared" ca="1" si="105"/>
        <v>-0.28502325565196757</v>
      </c>
      <c r="BX139" s="107"/>
      <c r="BY139" s="107"/>
      <c r="BZ139" s="40">
        <f t="shared" si="106"/>
        <v>122</v>
      </c>
      <c r="CA139" s="124">
        <f t="shared" ca="1" si="107"/>
        <v>13.573898837000105</v>
      </c>
      <c r="CB139" s="7">
        <f t="shared" ca="1" si="142"/>
        <v>-9.2511627825983753E-2</v>
      </c>
      <c r="CC139" s="43">
        <f t="shared" ca="1" si="108"/>
        <v>-1.3837570991105896</v>
      </c>
      <c r="CD139" s="44">
        <f t="shared" ca="1" si="109"/>
        <v>-0.28502325565196757</v>
      </c>
      <c r="CE139" s="107"/>
      <c r="CF139" s="107"/>
      <c r="CG139" s="40">
        <f t="shared" si="110"/>
        <v>122</v>
      </c>
      <c r="CH139" s="45">
        <f t="shared" ca="1" si="164"/>
        <v>106.41741095474634</v>
      </c>
      <c r="CI139" s="7">
        <f t="shared" ca="1" si="165"/>
        <v>3.23423328699133E-3</v>
      </c>
      <c r="CJ139" s="43">
        <f t="shared" ca="1" si="166"/>
        <v>0.34306916710528301</v>
      </c>
      <c r="CK139" s="43">
        <f t="shared" ca="1" si="167"/>
        <v>-4.2511627825983778E-2</v>
      </c>
      <c r="CL139" s="3">
        <f t="shared" ca="1" si="168"/>
        <v>98.574883721740164</v>
      </c>
      <c r="CM139" s="44">
        <f t="shared" ca="1" si="84"/>
        <v>-0.28502325565196757</v>
      </c>
      <c r="CO139" s="40">
        <v>122</v>
      </c>
      <c r="CP139" s="45">
        <v>104.51000910618193</v>
      </c>
      <c r="CQ139" s="7">
        <v>1.341965581329232E-2</v>
      </c>
      <c r="CR139" s="43">
        <v>1.383916665918113</v>
      </c>
      <c r="CS139" s="43">
        <v>-0.20915820247044417</v>
      </c>
      <c r="CT139" s="3">
        <v>96.908417975295563</v>
      </c>
      <c r="CU139" s="44">
        <v>-0.61831640494088835</v>
      </c>
      <c r="CV139" s="44"/>
      <c r="CW139" s="40">
        <v>122</v>
      </c>
      <c r="CX139" s="45">
        <v>101.382827719928</v>
      </c>
      <c r="CY139" s="7">
        <v>-1.5035278107769711E-3</v>
      </c>
      <c r="CZ139" s="43">
        <v>-0.15266143172035307</v>
      </c>
      <c r="DA139" s="43">
        <v>0.1575947381930502</v>
      </c>
      <c r="DB139" s="3">
        <v>100.5759473819305</v>
      </c>
      <c r="DC139" s="44">
        <v>0.28797369096525094</v>
      </c>
      <c r="DD139" s="44"/>
    </row>
    <row r="140" spans="2:108" ht="15.9" customHeight="1" x14ac:dyDescent="0.65">
      <c r="H140" s="3">
        <f t="shared" si="114"/>
        <v>123</v>
      </c>
      <c r="I140" s="124">
        <f t="shared" si="86"/>
        <v>403.90923740799428</v>
      </c>
      <c r="J140" s="119">
        <f t="shared" si="159"/>
        <v>4.9999999999999982E-2</v>
      </c>
      <c r="K140" s="43">
        <f t="shared" si="160"/>
        <v>19.233773209904491</v>
      </c>
      <c r="M140" s="109">
        <f t="shared" si="88"/>
        <v>123</v>
      </c>
      <c r="N140" s="45">
        <f t="shared" si="89"/>
        <v>81.564534694600582</v>
      </c>
      <c r="O140" s="7">
        <f t="shared" si="90"/>
        <v>9.6057497107310957E-3</v>
      </c>
      <c r="P140" s="43">
        <f t="shared" si="91"/>
        <v>0.77603411606268602</v>
      </c>
      <c r="R140" s="109">
        <f t="shared" si="92"/>
        <v>123</v>
      </c>
      <c r="S140" s="109">
        <v>23</v>
      </c>
      <c r="T140" s="41">
        <f t="shared" si="153"/>
        <v>8.348127393398018</v>
      </c>
      <c r="U140" s="7">
        <f t="shared" si="158"/>
        <v>9.2357698024654239E-2</v>
      </c>
      <c r="V140" s="43">
        <f t="shared" si="93"/>
        <v>99.96194139220006</v>
      </c>
      <c r="W140" s="7">
        <f t="shared" si="94"/>
        <v>4.2285355276228283E-5</v>
      </c>
      <c r="X140" s="43">
        <f t="shared" si="154"/>
        <v>108.31006878559808</v>
      </c>
      <c r="Y140" s="7">
        <f t="shared" si="155"/>
        <v>6.5989968016056345E-3</v>
      </c>
      <c r="Z140" s="121">
        <f t="shared" si="95"/>
        <v>4.2267474763586308E-3</v>
      </c>
      <c r="AA140" s="121">
        <f t="shared" si="156"/>
        <v>0.70582541805220667</v>
      </c>
      <c r="AC140" s="3">
        <f t="shared" si="116"/>
        <v>123</v>
      </c>
      <c r="AD140" s="45">
        <f t="shared" si="161"/>
        <v>131.98264635418587</v>
      </c>
      <c r="AE140" s="7">
        <f t="shared" si="162"/>
        <v>1.7574195844091658E-2</v>
      </c>
      <c r="AF140" s="43">
        <f t="shared" si="150"/>
        <v>2.2794297305523759</v>
      </c>
      <c r="AG140" s="107"/>
      <c r="AH140" s="3">
        <f t="shared" si="117"/>
        <v>123</v>
      </c>
      <c r="AI140" s="122">
        <f t="shared" si="118"/>
        <v>38.734228050550222</v>
      </c>
      <c r="AJ140" s="123">
        <f t="shared" si="98"/>
        <v>2.687694876095505E-2</v>
      </c>
      <c r="AK140" s="114">
        <f t="shared" si="119"/>
        <v>1.0138097499081504</v>
      </c>
      <c r="AL140" s="115">
        <f t="shared" si="120"/>
        <v>81.564534694600582</v>
      </c>
      <c r="AM140" s="123">
        <f t="shared" si="144"/>
        <v>9.6057497107310957E-3</v>
      </c>
      <c r="AN140" s="116">
        <f t="shared" si="99"/>
        <v>0.77603411606268602</v>
      </c>
      <c r="AO140" s="122">
        <f t="shared" si="121"/>
        <v>81.564534694600582</v>
      </c>
      <c r="AP140" s="123">
        <f t="shared" si="122"/>
        <v>9.6057497107310957E-3</v>
      </c>
      <c r="AQ140" s="116">
        <f t="shared" si="123"/>
        <v>0.77603411606268602</v>
      </c>
      <c r="AS140" s="3">
        <f t="shared" si="124"/>
        <v>123</v>
      </c>
      <c r="AT140" s="122">
        <f t="shared" si="125"/>
        <v>97.593081386217222</v>
      </c>
      <c r="AU140" s="123">
        <f t="shared" si="100"/>
        <v>1.8045609321552435E-2</v>
      </c>
      <c r="AV140" s="114">
        <f t="shared" si="126"/>
        <v>1.7299093508745653</v>
      </c>
      <c r="AW140" s="115">
        <f t="shared" si="157"/>
        <v>150</v>
      </c>
      <c r="AX140" s="123">
        <f t="shared" si="145"/>
        <v>0</v>
      </c>
      <c r="AY140" s="116">
        <f t="shared" si="101"/>
        <v>-3.75</v>
      </c>
      <c r="AZ140" s="122">
        <f t="shared" si="127"/>
        <v>81.564534694600582</v>
      </c>
      <c r="BA140" s="123">
        <f t="shared" si="128"/>
        <v>9.6057497107310957E-3</v>
      </c>
      <c r="BB140" s="116">
        <f t="shared" si="129"/>
        <v>0.77603411606268602</v>
      </c>
      <c r="BC140" s="107"/>
      <c r="BD140" s="3">
        <f t="shared" si="130"/>
        <v>123</v>
      </c>
      <c r="BE140" s="45">
        <f t="shared" si="131"/>
        <v>68.641028398112653</v>
      </c>
      <c r="BF140" s="7">
        <f t="shared" si="132"/>
        <v>6.9852045056097616E-3</v>
      </c>
      <c r="BG140" s="43">
        <f t="shared" si="133"/>
        <v>0.47614564612355909</v>
      </c>
      <c r="BH140" s="45">
        <f t="shared" si="134"/>
        <v>79.234228558495516</v>
      </c>
      <c r="BI140" s="7">
        <f t="shared" si="135"/>
        <v>-1.1366864238099186E-3</v>
      </c>
      <c r="BJ140" s="43">
        <f t="shared" si="136"/>
        <v>-9.016696346674323E-2</v>
      </c>
      <c r="BK140" s="117">
        <f t="shared" si="81"/>
        <v>77.818926987181158</v>
      </c>
      <c r="BL140" s="107"/>
      <c r="BM140" s="118">
        <f t="shared" si="137"/>
        <v>123</v>
      </c>
      <c r="BN140" s="45">
        <f t="shared" si="138"/>
        <v>89.88680096834716</v>
      </c>
      <c r="BO140" s="7">
        <f t="shared" si="139"/>
        <v>8.2966425260943918E-10</v>
      </c>
      <c r="BP140" s="45">
        <f t="shared" si="140"/>
        <v>7.4575866370774507E-8</v>
      </c>
      <c r="BQ140" s="107"/>
      <c r="BR140" s="107"/>
      <c r="BS140" s="40">
        <f t="shared" si="102"/>
        <v>123</v>
      </c>
      <c r="BT140" s="124">
        <f t="shared" ca="1" si="103"/>
        <v>408.17731209998493</v>
      </c>
      <c r="BU140" s="7">
        <f t="shared" ca="1" si="163"/>
        <v>8.9958853365378039E-2</v>
      </c>
      <c r="BV140" s="43">
        <f t="shared" ca="1" si="104"/>
        <v>33.68857719069107</v>
      </c>
      <c r="BW140" s="44">
        <f t="shared" ca="1" si="105"/>
        <v>0.19979426682688989</v>
      </c>
      <c r="BX140" s="107"/>
      <c r="BY140" s="107"/>
      <c r="BZ140" s="40">
        <f t="shared" si="106"/>
        <v>123</v>
      </c>
      <c r="CA140" s="124">
        <f t="shared" ca="1" si="107"/>
        <v>15.608587361910514</v>
      </c>
      <c r="CB140" s="7">
        <f t="shared" ca="1" si="142"/>
        <v>0.14989713341344491</v>
      </c>
      <c r="CC140" s="43">
        <f t="shared" ca="1" si="108"/>
        <v>2.0346885249104099</v>
      </c>
      <c r="CD140" s="44">
        <f t="shared" ca="1" si="109"/>
        <v>0.19979426682688989</v>
      </c>
      <c r="CE140" s="107"/>
      <c r="CF140" s="107"/>
      <c r="CG140" s="40">
        <f t="shared" si="110"/>
        <v>123</v>
      </c>
      <c r="CH140" s="45">
        <f t="shared" ca="1" si="164"/>
        <v>105.27617211742653</v>
      </c>
      <c r="CI140" s="7">
        <f t="shared" ca="1" si="165"/>
        <v>-1.0724174052732089E-2</v>
      </c>
      <c r="CJ140" s="43">
        <f t="shared" ca="1" si="166"/>
        <v>-1.1412388373198126</v>
      </c>
      <c r="CK140" s="43">
        <f t="shared" ca="1" si="167"/>
        <v>0.19989713341344495</v>
      </c>
      <c r="CL140" s="3">
        <f t="shared" ca="1" si="168"/>
        <v>100.99897133413445</v>
      </c>
      <c r="CM140" s="44">
        <f t="shared" ca="1" si="84"/>
        <v>0.19979426682688989</v>
      </c>
      <c r="CO140" s="40">
        <v>123</v>
      </c>
      <c r="CP140" s="45">
        <v>109.52885072092289</v>
      </c>
      <c r="CQ140" s="7">
        <v>4.8022592837417444E-2</v>
      </c>
      <c r="CR140" s="43">
        <v>5.0188416147409667</v>
      </c>
      <c r="CS140" s="43">
        <v>-0.45224017445096565</v>
      </c>
      <c r="CT140" s="3">
        <v>94.477598255490349</v>
      </c>
      <c r="CU140" s="44">
        <v>-1.1044803489019313</v>
      </c>
      <c r="CV140" s="44"/>
      <c r="CW140" s="40">
        <v>123</v>
      </c>
      <c r="CX140" s="45">
        <v>101.34168787625752</v>
      </c>
      <c r="CY140" s="7">
        <v>-4.0578710019933782E-4</v>
      </c>
      <c r="CZ140" s="43">
        <v>-4.1139843670480278E-2</v>
      </c>
      <c r="DA140" s="43">
        <v>1.8295198117144792E-2</v>
      </c>
      <c r="DB140" s="3">
        <v>99.182951981171442</v>
      </c>
      <c r="DC140" s="44">
        <v>-0.40852400941427602</v>
      </c>
      <c r="DD140" s="44"/>
    </row>
    <row r="141" spans="2:108" ht="15.9" customHeight="1" x14ac:dyDescent="0.65">
      <c r="E141" s="51"/>
      <c r="H141" s="3">
        <f t="shared" si="114"/>
        <v>124</v>
      </c>
      <c r="I141" s="124">
        <f t="shared" si="86"/>
        <v>424.10469927839398</v>
      </c>
      <c r="J141" s="119">
        <f t="shared" si="159"/>
        <v>4.9999999999999961E-2</v>
      </c>
      <c r="K141" s="43">
        <f t="shared" si="160"/>
        <v>20.195461870399715</v>
      </c>
      <c r="M141" s="109">
        <f t="shared" si="88"/>
        <v>124</v>
      </c>
      <c r="N141" s="45">
        <f t="shared" si="89"/>
        <v>82.316374769357253</v>
      </c>
      <c r="O141" s="7">
        <f t="shared" si="90"/>
        <v>9.2177326526996298E-3</v>
      </c>
      <c r="P141" s="43">
        <f t="shared" si="91"/>
        <v>0.75184007475667836</v>
      </c>
      <c r="R141" s="109">
        <f t="shared" si="92"/>
        <v>124</v>
      </c>
      <c r="S141" s="109">
        <v>24</v>
      </c>
      <c r="T141" s="41">
        <f t="shared" si="153"/>
        <v>9.113248901761418</v>
      </c>
      <c r="U141" s="7">
        <f t="shared" si="158"/>
        <v>9.1651872606602056E-2</v>
      </c>
      <c r="V141" s="43">
        <f t="shared" si="93"/>
        <v>99.965745804522427</v>
      </c>
      <c r="W141" s="7">
        <f t="shared" si="94"/>
        <v>3.8058607799947268E-5</v>
      </c>
      <c r="X141" s="43">
        <f t="shared" si="154"/>
        <v>109.07899470628385</v>
      </c>
      <c r="Y141" s="7">
        <f t="shared" si="155"/>
        <v>7.0993023022437388E-3</v>
      </c>
      <c r="Z141" s="121">
        <f t="shared" si="95"/>
        <v>3.804412322366339E-3</v>
      </c>
      <c r="AA141" s="121">
        <f t="shared" si="156"/>
        <v>0.76512150836339943</v>
      </c>
      <c r="AC141" s="3">
        <f t="shared" si="116"/>
        <v>124</v>
      </c>
      <c r="AD141" s="45">
        <f t="shared" si="161"/>
        <v>134.22692393723165</v>
      </c>
      <c r="AE141" s="7">
        <f t="shared" si="162"/>
        <v>1.7004338411453546E-2</v>
      </c>
      <c r="AF141" s="43">
        <f t="shared" si="150"/>
        <v>2.2442775830457702</v>
      </c>
      <c r="AG141" s="107"/>
      <c r="AH141" s="3">
        <f t="shared" si="117"/>
        <v>124</v>
      </c>
      <c r="AI141" s="122">
        <f t="shared" si="118"/>
        <v>39.759613834769198</v>
      </c>
      <c r="AJ141" s="123">
        <f t="shared" si="98"/>
        <v>2.6472343346582074E-2</v>
      </c>
      <c r="AK141" s="114">
        <f t="shared" si="119"/>
        <v>1.0253857842189764</v>
      </c>
      <c r="AL141" s="115">
        <f t="shared" si="120"/>
        <v>82.316374769357253</v>
      </c>
      <c r="AM141" s="123">
        <f t="shared" si="144"/>
        <v>9.2177326526996298E-3</v>
      </c>
      <c r="AN141" s="116">
        <f t="shared" si="99"/>
        <v>0.75184007475667836</v>
      </c>
      <c r="AO141" s="122">
        <f t="shared" si="121"/>
        <v>82.316374769357253</v>
      </c>
      <c r="AP141" s="123">
        <f t="shared" si="122"/>
        <v>9.2177326526996298E-3</v>
      </c>
      <c r="AQ141" s="116">
        <f t="shared" si="123"/>
        <v>0.75184007475667836</v>
      </c>
      <c r="AS141" s="3">
        <f t="shared" si="124"/>
        <v>124</v>
      </c>
      <c r="AT141" s="122">
        <f t="shared" si="125"/>
        <v>99.297932277375807</v>
      </c>
      <c r="AU141" s="123">
        <f t="shared" si="100"/>
        <v>1.74689728712609E-2</v>
      </c>
      <c r="AV141" s="114">
        <f t="shared" si="126"/>
        <v>1.7048508911585882</v>
      </c>
      <c r="AW141" s="115">
        <f t="shared" si="157"/>
        <v>150</v>
      </c>
      <c r="AX141" s="123">
        <f t="shared" si="145"/>
        <v>0</v>
      </c>
      <c r="AY141" s="116">
        <f t="shared" si="101"/>
        <v>-3.75</v>
      </c>
      <c r="AZ141" s="122">
        <f t="shared" si="127"/>
        <v>82.316374769357253</v>
      </c>
      <c r="BA141" s="123">
        <f t="shared" si="128"/>
        <v>9.2177326526996298E-3</v>
      </c>
      <c r="BB141" s="116">
        <f t="shared" si="129"/>
        <v>0.75184007475667836</v>
      </c>
      <c r="BC141" s="107"/>
      <c r="BD141" s="3">
        <f t="shared" si="130"/>
        <v>124</v>
      </c>
      <c r="BE141" s="45">
        <f t="shared" si="131"/>
        <v>69.096502045467233</v>
      </c>
      <c r="BF141" s="7">
        <f t="shared" si="132"/>
        <v>6.63558891794086E-3</v>
      </c>
      <c r="BG141" s="43">
        <f t="shared" si="133"/>
        <v>0.45547364735457491</v>
      </c>
      <c r="BH141" s="45">
        <f t="shared" si="134"/>
        <v>79.14442590748213</v>
      </c>
      <c r="BI141" s="7">
        <f t="shared" si="135"/>
        <v>-1.133382032578108E-3</v>
      </c>
      <c r="BJ141" s="43">
        <f t="shared" si="136"/>
        <v>-8.9802651013387455E-2</v>
      </c>
      <c r="BK141" s="117">
        <f t="shared" si="81"/>
        <v>77.72894254867991</v>
      </c>
      <c r="BL141" s="107"/>
      <c r="BM141" s="118">
        <f t="shared" si="137"/>
        <v>124</v>
      </c>
      <c r="BN141" s="45">
        <f t="shared" si="138"/>
        <v>89.886801031264199</v>
      </c>
      <c r="BO141" s="7">
        <f t="shared" si="139"/>
        <v>6.9995859249967101E-10</v>
      </c>
      <c r="BP141" s="45">
        <f t="shared" si="140"/>
        <v>6.29170346764158E-8</v>
      </c>
      <c r="BQ141" s="107"/>
      <c r="BR141" s="107"/>
      <c r="BS141" s="40">
        <f t="shared" si="102"/>
        <v>124</v>
      </c>
      <c r="BT141" s="124">
        <f t="shared" ca="1" si="103"/>
        <v>392.00875480596699</v>
      </c>
      <c r="BU141" s="7">
        <f t="shared" ca="1" si="163"/>
        <v>-3.9611602151119515E-2</v>
      </c>
      <c r="BV141" s="43">
        <f t="shared" ca="1" si="104"/>
        <v>-16.168557294017916</v>
      </c>
      <c r="BW141" s="44">
        <f t="shared" ca="1" si="105"/>
        <v>-0.4480580107555972</v>
      </c>
      <c r="BX141" s="107"/>
      <c r="BY141" s="107"/>
      <c r="BZ141" s="40">
        <f t="shared" si="106"/>
        <v>124</v>
      </c>
      <c r="CA141" s="124">
        <f t="shared" ca="1" si="107"/>
        <v>12.892240427964751</v>
      </c>
      <c r="CB141" s="7">
        <f t="shared" ca="1" si="142"/>
        <v>-0.17402900537779853</v>
      </c>
      <c r="CC141" s="43">
        <f t="shared" ca="1" si="108"/>
        <v>-2.716346933945764</v>
      </c>
      <c r="CD141" s="44">
        <f t="shared" ca="1" si="109"/>
        <v>-0.4480580107555972</v>
      </c>
      <c r="CE141" s="107"/>
      <c r="CF141" s="107"/>
      <c r="CG141" s="40">
        <f t="shared" si="110"/>
        <v>124</v>
      </c>
      <c r="CH141" s="45">
        <f t="shared" ca="1" si="164"/>
        <v>106.28011017562083</v>
      </c>
      <c r="CI141" s="7">
        <f t="shared" ca="1" si="165"/>
        <v>9.536232539633956E-3</v>
      </c>
      <c r="CJ141" s="43">
        <f t="shared" ca="1" si="166"/>
        <v>1.0039380581943118</v>
      </c>
      <c r="CK141" s="43">
        <f t="shared" ca="1" si="167"/>
        <v>-0.1240290053777986</v>
      </c>
      <c r="CL141" s="3">
        <f t="shared" ca="1" si="168"/>
        <v>97.759709946222017</v>
      </c>
      <c r="CM141" s="44">
        <f t="shared" ca="1" si="84"/>
        <v>-0.4480580107555972</v>
      </c>
      <c r="CO141" s="40">
        <v>124</v>
      </c>
      <c r="CP141" s="45">
        <v>112.16545382452617</v>
      </c>
      <c r="CQ141" s="7">
        <v>2.4072224680977299E-2</v>
      </c>
      <c r="CR141" s="43">
        <v>2.6366031036032811</v>
      </c>
      <c r="CS141" s="43">
        <v>-0.18834614419406212</v>
      </c>
      <c r="CT141" s="3">
        <v>97.116538558059375</v>
      </c>
      <c r="CU141" s="44">
        <v>-0.57669228838812425</v>
      </c>
      <c r="CV141" s="44"/>
      <c r="CW141" s="40">
        <v>124</v>
      </c>
      <c r="CX141" s="45">
        <v>101.48574843394344</v>
      </c>
      <c r="CY141" s="7">
        <v>1.4215330403991536E-3</v>
      </c>
      <c r="CZ141" s="43">
        <v>0.14406055768591414</v>
      </c>
      <c r="DA141" s="43">
        <v>-4.9384015696255862E-2</v>
      </c>
      <c r="DB141" s="3">
        <v>98.506159843037437</v>
      </c>
      <c r="DC141" s="44">
        <v>-0.74692007848127928</v>
      </c>
      <c r="DD141" s="44"/>
    </row>
    <row r="142" spans="2:108" ht="15.9" customHeight="1" x14ac:dyDescent="0.65">
      <c r="D142" s="51"/>
      <c r="E142" s="51"/>
      <c r="H142" s="3">
        <f t="shared" si="114"/>
        <v>125</v>
      </c>
      <c r="I142" s="124">
        <f t="shared" si="86"/>
        <v>445.30993424231366</v>
      </c>
      <c r="J142" s="119">
        <f t="shared" si="159"/>
        <v>4.9999999999999954E-2</v>
      </c>
      <c r="K142" s="43">
        <f t="shared" si="160"/>
        <v>21.2052349639197</v>
      </c>
      <c r="M142" s="109">
        <f t="shared" si="88"/>
        <v>125</v>
      </c>
      <c r="N142" s="45">
        <f t="shared" si="89"/>
        <v>83.044200730240476</v>
      </c>
      <c r="O142" s="7">
        <f t="shared" si="90"/>
        <v>8.8418126153213487E-3</v>
      </c>
      <c r="P142" s="43">
        <f t="shared" si="91"/>
        <v>0.72782596088322526</v>
      </c>
      <c r="R142" s="109">
        <f t="shared" si="92"/>
        <v>125</v>
      </c>
      <c r="S142" s="109">
        <v>25</v>
      </c>
      <c r="T142" s="41">
        <f t="shared" si="153"/>
        <v>9.9415224863921043</v>
      </c>
      <c r="U142" s="7">
        <f t="shared" si="158"/>
        <v>9.0886751098238613E-2</v>
      </c>
      <c r="V142" s="43">
        <f t="shared" si="93"/>
        <v>99.96917005072028</v>
      </c>
      <c r="W142" s="7">
        <f t="shared" si="94"/>
        <v>3.4254195477600152E-5</v>
      </c>
      <c r="X142" s="43">
        <f t="shared" si="154"/>
        <v>109.91069253711238</v>
      </c>
      <c r="Y142" s="7">
        <f t="shared" si="155"/>
        <v>7.6247295188962604E-3</v>
      </c>
      <c r="Z142" s="121">
        <f t="shared" si="95"/>
        <v>3.4242461978489539E-3</v>
      </c>
      <c r="AA142" s="121">
        <f t="shared" si="156"/>
        <v>0.82827358463068612</v>
      </c>
      <c r="AC142" s="3">
        <f t="shared" si="116"/>
        <v>125</v>
      </c>
      <c r="AD142" s="45">
        <f t="shared" si="161"/>
        <v>136.43405335668038</v>
      </c>
      <c r="AE142" s="7">
        <f t="shared" si="162"/>
        <v>1.6443269015692041E-2</v>
      </c>
      <c r="AF142" s="43">
        <f t="shared" si="150"/>
        <v>2.2071294194487399</v>
      </c>
      <c r="AG142" s="107"/>
      <c r="AH142" s="3">
        <f t="shared" si="117"/>
        <v>125</v>
      </c>
      <c r="AI142" s="122">
        <f t="shared" si="118"/>
        <v>40.795796039443459</v>
      </c>
      <c r="AJ142" s="123">
        <f t="shared" si="98"/>
        <v>2.6061173757380301E-2</v>
      </c>
      <c r="AK142" s="114">
        <f t="shared" si="119"/>
        <v>1.0361822046742613</v>
      </c>
      <c r="AL142" s="115">
        <f t="shared" si="120"/>
        <v>83.044200730240476</v>
      </c>
      <c r="AM142" s="123">
        <f t="shared" si="144"/>
        <v>8.8418126153213487E-3</v>
      </c>
      <c r="AN142" s="116">
        <f t="shared" si="99"/>
        <v>0.72782596088322526</v>
      </c>
      <c r="AO142" s="122">
        <f t="shared" si="121"/>
        <v>83.044200730240476</v>
      </c>
      <c r="AP142" s="123">
        <f t="shared" si="122"/>
        <v>8.8418126153213487E-3</v>
      </c>
      <c r="AQ142" s="116">
        <f t="shared" si="123"/>
        <v>0.72782596088322526</v>
      </c>
      <c r="AS142" s="3">
        <f t="shared" si="124"/>
        <v>125</v>
      </c>
      <c r="AT142" s="122">
        <f t="shared" si="125"/>
        <v>100.97613577305717</v>
      </c>
      <c r="AU142" s="123">
        <f t="shared" si="100"/>
        <v>1.6900689240874792E-2</v>
      </c>
      <c r="AV142" s="114">
        <f t="shared" si="126"/>
        <v>1.6782034956813534</v>
      </c>
      <c r="AW142" s="115">
        <f t="shared" si="157"/>
        <v>150</v>
      </c>
      <c r="AX142" s="123">
        <f t="shared" si="145"/>
        <v>0</v>
      </c>
      <c r="AY142" s="116">
        <f t="shared" si="101"/>
        <v>-3.75</v>
      </c>
      <c r="AZ142" s="122">
        <f t="shared" si="127"/>
        <v>83.044200730240476</v>
      </c>
      <c r="BA142" s="123">
        <f t="shared" si="128"/>
        <v>8.8418126153213487E-3</v>
      </c>
      <c r="BB142" s="116">
        <f t="shared" si="129"/>
        <v>0.72782596088322526</v>
      </c>
      <c r="BC142" s="107"/>
      <c r="BD142" s="3">
        <f t="shared" si="130"/>
        <v>125</v>
      </c>
      <c r="BE142" s="45">
        <f t="shared" si="131"/>
        <v>69.531703082080881</v>
      </c>
      <c r="BF142" s="7">
        <f t="shared" si="132"/>
        <v>6.298452508164235E-3</v>
      </c>
      <c r="BG142" s="43">
        <f t="shared" si="133"/>
        <v>0.43520103661364695</v>
      </c>
      <c r="BH142" s="45">
        <f t="shared" si="134"/>
        <v>79.054983188382138</v>
      </c>
      <c r="BI142" s="7">
        <f t="shared" si="135"/>
        <v>-1.1301202589371023E-3</v>
      </c>
      <c r="BJ142" s="43">
        <f t="shared" si="136"/>
        <v>-8.9442719099991588E-2</v>
      </c>
      <c r="BK142" s="117">
        <f t="shared" si="81"/>
        <v>77.639320225002109</v>
      </c>
      <c r="BL142" s="107"/>
      <c r="BM142" s="118">
        <f t="shared" si="137"/>
        <v>125</v>
      </c>
      <c r="BN142" s="45">
        <f t="shared" si="138"/>
        <v>89.88680108434508</v>
      </c>
      <c r="BO142" s="7">
        <f t="shared" si="139"/>
        <v>5.9053032595603325E-10</v>
      </c>
      <c r="BP142" s="45">
        <f t="shared" si="140"/>
        <v>5.308088855822117E-8</v>
      </c>
      <c r="BQ142" s="107"/>
      <c r="BR142" s="107"/>
      <c r="BS142" s="40">
        <f t="shared" si="102"/>
        <v>125</v>
      </c>
      <c r="BT142" s="124">
        <f t="shared" ca="1" si="103"/>
        <v>387.78692284383851</v>
      </c>
      <c r="BU142" s="7">
        <f t="shared" ca="1" si="163"/>
        <v>-1.0769738967228324E-2</v>
      </c>
      <c r="BV142" s="43">
        <f t="shared" ca="1" si="104"/>
        <v>-4.2218319621284728</v>
      </c>
      <c r="BW142" s="44">
        <f t="shared" ca="1" si="105"/>
        <v>-0.30384869483614158</v>
      </c>
      <c r="BX142" s="107"/>
      <c r="BY142" s="107"/>
      <c r="BZ142" s="40">
        <f t="shared" si="106"/>
        <v>125</v>
      </c>
      <c r="CA142" s="124">
        <f t="shared" ca="1" si="107"/>
        <v>11.578207235587573</v>
      </c>
      <c r="CB142" s="7">
        <f t="shared" ca="1" si="142"/>
        <v>-0.10192434741807084</v>
      </c>
      <c r="CC142" s="43">
        <f t="shared" ca="1" si="108"/>
        <v>-1.3140331923771769</v>
      </c>
      <c r="CD142" s="44">
        <f t="shared" ca="1" si="109"/>
        <v>-0.30384869483614158</v>
      </c>
      <c r="CE142" s="107"/>
      <c r="CF142" s="107"/>
      <c r="CG142" s="40">
        <f t="shared" si="110"/>
        <v>125</v>
      </c>
      <c r="CH142" s="45">
        <f t="shared" ca="1" si="164"/>
        <v>106.71715932573568</v>
      </c>
      <c r="CI142" s="7">
        <f t="shared" ca="1" si="165"/>
        <v>4.1122383990066461E-3</v>
      </c>
      <c r="CJ142" s="43">
        <f t="shared" ca="1" si="166"/>
        <v>0.43704915011483952</v>
      </c>
      <c r="CK142" s="43">
        <f t="shared" ca="1" si="167"/>
        <v>-5.1924347418070782E-2</v>
      </c>
      <c r="CL142" s="3">
        <f t="shared" ca="1" si="168"/>
        <v>98.480756525819288</v>
      </c>
      <c r="CM142" s="44">
        <f t="shared" ca="1" si="84"/>
        <v>-0.30384869483614158</v>
      </c>
      <c r="CO142" s="40">
        <v>125</v>
      </c>
      <c r="CP142" s="45">
        <v>112.34624096409463</v>
      </c>
      <c r="CQ142" s="7">
        <v>1.6117898461971423E-3</v>
      </c>
      <c r="CR142" s="43">
        <v>0.18078713956847101</v>
      </c>
      <c r="CS142" s="43">
        <v>-1.1996150521594112E-2</v>
      </c>
      <c r="CT142" s="3">
        <v>98.88003849478406</v>
      </c>
      <c r="CU142" s="44">
        <v>-0.22399230104318824</v>
      </c>
      <c r="CV142" s="44"/>
      <c r="CW142" s="40">
        <v>125</v>
      </c>
      <c r="CX142" s="45">
        <v>101.32940434187017</v>
      </c>
      <c r="CY142" s="7">
        <v>-1.5405521906854971E-3</v>
      </c>
      <c r="CZ142" s="43">
        <v>-0.15634409207326216</v>
      </c>
      <c r="DA142" s="43">
        <v>0.12575736207302285</v>
      </c>
      <c r="DB142" s="3">
        <v>100.25757362073023</v>
      </c>
      <c r="DC142" s="44">
        <v>0.12878681036511419</v>
      </c>
      <c r="DD142" s="44"/>
    </row>
    <row r="143" spans="2:108" ht="15.9" customHeight="1" x14ac:dyDescent="0.65">
      <c r="E143" s="51"/>
      <c r="H143" s="3">
        <f t="shared" si="114"/>
        <v>126</v>
      </c>
      <c r="I143" s="124">
        <f t="shared" si="86"/>
        <v>467.57543095442935</v>
      </c>
      <c r="J143" s="119">
        <f t="shared" si="159"/>
        <v>5.0000000000000017E-2</v>
      </c>
      <c r="K143" s="43">
        <f t="shared" si="160"/>
        <v>22.265496712115684</v>
      </c>
      <c r="M143" s="109">
        <f t="shared" si="88"/>
        <v>126</v>
      </c>
      <c r="N143" s="45">
        <f t="shared" si="89"/>
        <v>83.748241129290264</v>
      </c>
      <c r="O143" s="7">
        <f t="shared" si="90"/>
        <v>8.4778996348797674E-3</v>
      </c>
      <c r="P143" s="43">
        <f t="shared" si="91"/>
        <v>0.70404039904978721</v>
      </c>
      <c r="R143" s="109">
        <f t="shared" si="92"/>
        <v>126</v>
      </c>
      <c r="S143" s="109">
        <v>26</v>
      </c>
      <c r="T143" s="41">
        <f t="shared" si="153"/>
        <v>10.836840865683875</v>
      </c>
      <c r="U143" s="7">
        <f t="shared" si="158"/>
        <v>9.0058477513607932E-2</v>
      </c>
      <c r="V143" s="43">
        <f t="shared" si="93"/>
        <v>99.972252095162474</v>
      </c>
      <c r="W143" s="7">
        <f t="shared" si="94"/>
        <v>3.0829949279674309E-5</v>
      </c>
      <c r="X143" s="43">
        <f t="shared" si="154"/>
        <v>110.80909296084636</v>
      </c>
      <c r="Y143" s="7">
        <f t="shared" si="155"/>
        <v>8.1739128650346847E-3</v>
      </c>
      <c r="Z143" s="121">
        <f t="shared" si="95"/>
        <v>3.082044442199448E-3</v>
      </c>
      <c r="AA143" s="121">
        <f t="shared" si="156"/>
        <v>0.89531837929177061</v>
      </c>
      <c r="AC143" s="3">
        <f t="shared" si="116"/>
        <v>126</v>
      </c>
      <c r="AD143" s="45">
        <f t="shared" si="161"/>
        <v>138.60219329568102</v>
      </c>
      <c r="AE143" s="7">
        <f t="shared" si="162"/>
        <v>1.5891486660829884E-2</v>
      </c>
      <c r="AF143" s="43">
        <f t="shared" si="150"/>
        <v>2.1681399390006422</v>
      </c>
      <c r="AG143" s="107"/>
      <c r="AH143" s="3">
        <f t="shared" si="117"/>
        <v>126</v>
      </c>
      <c r="AI143" s="122">
        <f t="shared" si="118"/>
        <v>41.841954839707469</v>
      </c>
      <c r="AJ143" s="123">
        <f t="shared" si="98"/>
        <v>2.56437893564457E-2</v>
      </c>
      <c r="AK143" s="114">
        <f t="shared" si="119"/>
        <v>1.046158800264009</v>
      </c>
      <c r="AL143" s="115">
        <f t="shared" si="120"/>
        <v>83.748241129290264</v>
      </c>
      <c r="AM143" s="123">
        <f t="shared" si="144"/>
        <v>8.4778996348797674E-3</v>
      </c>
      <c r="AN143" s="116">
        <f t="shared" si="99"/>
        <v>0.70404039904978721</v>
      </c>
      <c r="AO143" s="122">
        <f t="shared" si="121"/>
        <v>83.748241129290264</v>
      </c>
      <c r="AP143" s="123">
        <f t="shared" si="122"/>
        <v>8.4778996348797674E-3</v>
      </c>
      <c r="AQ143" s="116">
        <f t="shared" si="123"/>
        <v>0.70404039904978721</v>
      </c>
      <c r="AS143" s="3">
        <f t="shared" si="124"/>
        <v>126</v>
      </c>
      <c r="AT143" s="122">
        <f t="shared" si="125"/>
        <v>102.62621589649039</v>
      </c>
      <c r="AU143" s="123">
        <f t="shared" si="100"/>
        <v>1.634128807564755E-2</v>
      </c>
      <c r="AV143" s="114">
        <f t="shared" si="126"/>
        <v>1.650080123433233</v>
      </c>
      <c r="AW143" s="115">
        <f t="shared" si="157"/>
        <v>150</v>
      </c>
      <c r="AX143" s="123">
        <f t="shared" si="145"/>
        <v>0</v>
      </c>
      <c r="AY143" s="116">
        <f t="shared" si="101"/>
        <v>-3.75</v>
      </c>
      <c r="AZ143" s="122">
        <f t="shared" si="127"/>
        <v>83.748241129290264</v>
      </c>
      <c r="BA143" s="123">
        <f t="shared" si="128"/>
        <v>8.4778996348797674E-3</v>
      </c>
      <c r="BB143" s="116">
        <f t="shared" si="129"/>
        <v>0.70404039904978721</v>
      </c>
      <c r="BC143" s="107"/>
      <c r="BD143" s="3">
        <f t="shared" si="130"/>
        <v>126</v>
      </c>
      <c r="BE143" s="45">
        <f t="shared" si="131"/>
        <v>69.947056760448845</v>
      </c>
      <c r="BF143" s="7">
        <f t="shared" si="132"/>
        <v>5.9735870107718607E-3</v>
      </c>
      <c r="BG143" s="43">
        <f t="shared" si="133"/>
        <v>0.41535367836796894</v>
      </c>
      <c r="BH143" s="45">
        <f t="shared" si="134"/>
        <v>78.965896107744669</v>
      </c>
      <c r="BI143" s="7">
        <f t="shared" si="135"/>
        <v>-1.1269002540318224E-3</v>
      </c>
      <c r="BJ143" s="43">
        <f t="shared" si="136"/>
        <v>-8.9087080637474794E-2</v>
      </c>
      <c r="BK143" s="117">
        <f t="shared" si="81"/>
        <v>77.550055679356348</v>
      </c>
      <c r="BL143" s="107"/>
      <c r="BM143" s="118">
        <f t="shared" si="137"/>
        <v>126</v>
      </c>
      <c r="BN143" s="45">
        <f t="shared" si="138"/>
        <v>89.886801129127562</v>
      </c>
      <c r="BO143" s="7">
        <f t="shared" si="139"/>
        <v>4.9820976141851161E-10</v>
      </c>
      <c r="BP143" s="45">
        <f t="shared" si="140"/>
        <v>4.4782478136690078E-8</v>
      </c>
      <c r="BQ143" s="107"/>
      <c r="BR143" s="107"/>
      <c r="BS143" s="40">
        <f t="shared" si="102"/>
        <v>126</v>
      </c>
      <c r="BT143" s="124">
        <f t="shared" ca="1" si="103"/>
        <v>456.71940854865295</v>
      </c>
      <c r="BU143" s="7">
        <f t="shared" ca="1" si="163"/>
        <v>0.17775866498874562</v>
      </c>
      <c r="BV143" s="43">
        <f t="shared" ca="1" si="104"/>
        <v>68.932485704814439</v>
      </c>
      <c r="BW143" s="44">
        <f t="shared" ca="1" si="105"/>
        <v>0.63879332494372809</v>
      </c>
      <c r="BX143" s="107"/>
      <c r="BY143" s="107"/>
      <c r="BZ143" s="40">
        <f t="shared" si="106"/>
        <v>126</v>
      </c>
      <c r="CA143" s="124">
        <f t="shared" ca="1" si="107"/>
        <v>15.855158345821209</v>
      </c>
      <c r="CB143" s="7">
        <f t="shared" ca="1" si="142"/>
        <v>0.36939666247186398</v>
      </c>
      <c r="CC143" s="43">
        <f t="shared" ca="1" si="108"/>
        <v>4.2769511102336368</v>
      </c>
      <c r="CD143" s="44">
        <f t="shared" ca="1" si="109"/>
        <v>0.63879332494372809</v>
      </c>
      <c r="CE143" s="107"/>
      <c r="CF143" s="107"/>
      <c r="CG143" s="40">
        <f t="shared" si="110"/>
        <v>126</v>
      </c>
      <c r="CH143" s="45">
        <f t="shared" ca="1" si="164"/>
        <v>105.18909612314035</v>
      </c>
      <c r="CI143" s="7">
        <f t="shared" ca="1" si="165"/>
        <v>-1.4318814446055345E-2</v>
      </c>
      <c r="CJ143" s="43">
        <f t="shared" ca="1" si="166"/>
        <v>-1.5280632025953358</v>
      </c>
      <c r="CK143" s="43">
        <f t="shared" ca="1" si="167"/>
        <v>0.41939666247186402</v>
      </c>
      <c r="CL143" s="3">
        <f t="shared" ca="1" si="168"/>
        <v>103.19396662471864</v>
      </c>
      <c r="CM143" s="44">
        <f t="shared" ca="1" si="84"/>
        <v>0.63879332494372809</v>
      </c>
      <c r="CO143" s="40">
        <v>126</v>
      </c>
      <c r="CP143" s="45">
        <v>112.64216447131064</v>
      </c>
      <c r="CQ143" s="7">
        <v>2.6340312294968423E-3</v>
      </c>
      <c r="CR143" s="43">
        <v>0.29592350721599753</v>
      </c>
      <c r="CS143" s="43">
        <v>-1.9223924947838339E-2</v>
      </c>
      <c r="CT143" s="3">
        <v>98.807760750521624</v>
      </c>
      <c r="CU143" s="44">
        <v>-0.23844784989567669</v>
      </c>
      <c r="CV143" s="44"/>
      <c r="CW143" s="40">
        <v>126</v>
      </c>
      <c r="CX143" s="45">
        <v>101.45065812295913</v>
      </c>
      <c r="CY143" s="7">
        <v>1.1966297628658792E-3</v>
      </c>
      <c r="CZ143" s="43">
        <v>0.12125378108895066</v>
      </c>
      <c r="DA143" s="43">
        <v>0.276917447614491</v>
      </c>
      <c r="DB143" s="3">
        <v>101.76917447614491</v>
      </c>
      <c r="DC143" s="44">
        <v>0.88458723807245498</v>
      </c>
      <c r="DD143" s="44"/>
    </row>
    <row r="144" spans="2:108" ht="15.9" customHeight="1" x14ac:dyDescent="0.65">
      <c r="E144" s="51"/>
      <c r="H144" s="3">
        <f t="shared" si="114"/>
        <v>127</v>
      </c>
      <c r="I144" s="124">
        <f t="shared" si="86"/>
        <v>490.95420250215079</v>
      </c>
      <c r="J144" s="119">
        <f t="shared" si="159"/>
        <v>4.9999999999999947E-2</v>
      </c>
      <c r="K144" s="43">
        <f t="shared" si="160"/>
        <v>23.37877154772147</v>
      </c>
      <c r="M144" s="109">
        <f t="shared" si="88"/>
        <v>127</v>
      </c>
      <c r="N144" s="45">
        <f t="shared" si="89"/>
        <v>84.428769239629901</v>
      </c>
      <c r="O144" s="7">
        <f t="shared" si="90"/>
        <v>8.1258794353548242E-3</v>
      </c>
      <c r="P144" s="43">
        <f t="shared" si="91"/>
        <v>0.68052811033964034</v>
      </c>
      <c r="R144" s="109">
        <f t="shared" si="92"/>
        <v>127</v>
      </c>
      <c r="S144" s="109">
        <v>27</v>
      </c>
      <c r="T144" s="41">
        <f t="shared" si="153"/>
        <v>11.803087832304106</v>
      </c>
      <c r="U144" s="7">
        <f t="shared" si="158"/>
        <v>8.9163159134316078E-2</v>
      </c>
      <c r="V144" s="43">
        <f t="shared" si="93"/>
        <v>99.975026115700004</v>
      </c>
      <c r="W144" s="7">
        <f t="shared" si="94"/>
        <v>2.7747904837523813E-5</v>
      </c>
      <c r="X144" s="43">
        <f t="shared" si="154"/>
        <v>111.7781139480041</v>
      </c>
      <c r="Y144" s="7">
        <f t="shared" si="155"/>
        <v>8.7449591117955E-3</v>
      </c>
      <c r="Z144" s="121">
        <f t="shared" si="95"/>
        <v>2.7740205375298595E-3</v>
      </c>
      <c r="AA144" s="121">
        <f t="shared" si="156"/>
        <v>0.96624696662023168</v>
      </c>
      <c r="AC144" s="3">
        <f t="shared" si="116"/>
        <v>127</v>
      </c>
      <c r="AD144" s="45">
        <f t="shared" si="161"/>
        <v>140.72966096387174</v>
      </c>
      <c r="AE144" s="7">
        <f t="shared" si="162"/>
        <v>1.5349451676079732E-2</v>
      </c>
      <c r="AF144" s="43">
        <f t="shared" ref="AF144:AF175" si="169">$AD$4*AD143*(1-AD143/$AF$14)</f>
        <v>2.1274676681907199</v>
      </c>
      <c r="AG144" s="107"/>
      <c r="AH144" s="3">
        <f t="shared" si="117"/>
        <v>127</v>
      </c>
      <c r="AI144" s="122">
        <f t="shared" si="118"/>
        <v>42.897232312621377</v>
      </c>
      <c r="AJ144" s="123">
        <f t="shared" si="98"/>
        <v>2.5220558574678802E-2</v>
      </c>
      <c r="AK144" s="114">
        <f t="shared" si="119"/>
        <v>1.0552774729139054</v>
      </c>
      <c r="AL144" s="115">
        <f t="shared" si="120"/>
        <v>84.428769239629901</v>
      </c>
      <c r="AM144" s="123">
        <f t="shared" si="144"/>
        <v>8.1258794353548242E-3</v>
      </c>
      <c r="AN144" s="116">
        <f t="shared" si="99"/>
        <v>0.68052811033964034</v>
      </c>
      <c r="AO144" s="122">
        <f t="shared" si="121"/>
        <v>84.428769239629901</v>
      </c>
      <c r="AP144" s="123">
        <f t="shared" si="122"/>
        <v>8.1258794353548242E-3</v>
      </c>
      <c r="AQ144" s="116">
        <f t="shared" si="123"/>
        <v>0.68052811033964034</v>
      </c>
      <c r="AS144" s="3">
        <f t="shared" si="124"/>
        <v>127</v>
      </c>
      <c r="AT144" s="122">
        <f t="shared" si="125"/>
        <v>104.24681329490389</v>
      </c>
      <c r="AU144" s="123">
        <f t="shared" si="100"/>
        <v>1.5791261367836474E-2</v>
      </c>
      <c r="AV144" s="114">
        <f t="shared" si="126"/>
        <v>1.6205973984135005</v>
      </c>
      <c r="AW144" s="115">
        <f t="shared" si="157"/>
        <v>150</v>
      </c>
      <c r="AX144" s="123">
        <f t="shared" si="145"/>
        <v>0</v>
      </c>
      <c r="AY144" s="116">
        <f t="shared" si="101"/>
        <v>-3.75</v>
      </c>
      <c r="AZ144" s="122">
        <f t="shared" si="127"/>
        <v>84.428769239629901</v>
      </c>
      <c r="BA144" s="123">
        <f t="shared" si="128"/>
        <v>8.1258794353548242E-3</v>
      </c>
      <c r="BB144" s="116">
        <f t="shared" si="129"/>
        <v>0.68052811033964034</v>
      </c>
      <c r="BC144" s="107"/>
      <c r="BD144" s="3">
        <f t="shared" si="130"/>
        <v>127</v>
      </c>
      <c r="BE144" s="45">
        <f t="shared" si="131"/>
        <v>70.343010713727665</v>
      </c>
      <c r="BF144" s="7">
        <f t="shared" si="132"/>
        <v>5.6607664656264673E-3</v>
      </c>
      <c r="BG144" s="43">
        <f t="shared" si="133"/>
        <v>0.39595395327882132</v>
      </c>
      <c r="BH144" s="45">
        <f t="shared" si="134"/>
        <v>78.877160456803054</v>
      </c>
      <c r="BI144" s="7">
        <f t="shared" si="135"/>
        <v>-1.1237211925074603E-3</v>
      </c>
      <c r="BJ144" s="43">
        <f t="shared" si="136"/>
        <v>-8.8735650941611385E-2</v>
      </c>
      <c r="BK144" s="117">
        <f t="shared" si="81"/>
        <v>77.461144660830712</v>
      </c>
      <c r="BL144" s="107"/>
      <c r="BM144" s="118">
        <f t="shared" si="137"/>
        <v>127</v>
      </c>
      <c r="BN144" s="45">
        <f t="shared" si="138"/>
        <v>89.886801166908967</v>
      </c>
      <c r="BO144" s="7">
        <f t="shared" si="139"/>
        <v>4.2032205170147664E-10</v>
      </c>
      <c r="BP144" s="45">
        <f t="shared" si="140"/>
        <v>3.7781401222745331E-8</v>
      </c>
      <c r="BQ144" s="107"/>
      <c r="BR144" s="107"/>
      <c r="BS144" s="40">
        <f t="shared" si="102"/>
        <v>127</v>
      </c>
      <c r="BT144" s="124">
        <f t="shared" ca="1" si="103"/>
        <v>539.51664007665806</v>
      </c>
      <c r="BU144" s="7">
        <f t="shared" ca="1" si="163"/>
        <v>0.18128686887013468</v>
      </c>
      <c r="BV144" s="43">
        <f t="shared" ca="1" si="104"/>
        <v>82.797231528005085</v>
      </c>
      <c r="BW144" s="44">
        <f t="shared" ca="1" si="105"/>
        <v>0.65643434435067294</v>
      </c>
      <c r="BX144" s="107"/>
      <c r="BY144" s="107"/>
      <c r="BZ144" s="40">
        <f t="shared" si="106"/>
        <v>127</v>
      </c>
      <c r="CA144" s="124">
        <f t="shared" ca="1" si="107"/>
        <v>21.851851499769893</v>
      </c>
      <c r="CB144" s="7">
        <f t="shared" ca="1" si="142"/>
        <v>0.37821717217533651</v>
      </c>
      <c r="CC144" s="43">
        <f t="shared" ca="1" si="108"/>
        <v>5.9966931539486836</v>
      </c>
      <c r="CD144" s="44">
        <f t="shared" ca="1" si="109"/>
        <v>0.65643434435067294</v>
      </c>
      <c r="CE144" s="107"/>
      <c r="CF144" s="107"/>
      <c r="CG144" s="40">
        <f t="shared" si="110"/>
        <v>127</v>
      </c>
      <c r="CH144" s="45">
        <f t="shared" ca="1" si="164"/>
        <v>104.35744167005792</v>
      </c>
      <c r="CI144" s="7">
        <f t="shared" ca="1" si="165"/>
        <v>-7.9062800588079931E-3</v>
      </c>
      <c r="CJ144" s="43">
        <f t="shared" ca="1" si="166"/>
        <v>-0.83165445308241692</v>
      </c>
      <c r="CK144" s="43">
        <f t="shared" ca="1" si="167"/>
        <v>0.4282171721753365</v>
      </c>
      <c r="CL144" s="3">
        <f t="shared" ca="1" si="168"/>
        <v>103.28217172175337</v>
      </c>
      <c r="CM144" s="44">
        <f t="shared" ca="1" si="84"/>
        <v>0.65643434435067294</v>
      </c>
      <c r="CO144" s="40">
        <v>127</v>
      </c>
      <c r="CP144" s="45">
        <v>111.8203293072104</v>
      </c>
      <c r="CQ144" s="7">
        <v>-7.2959816420213831E-3</v>
      </c>
      <c r="CR144" s="43">
        <v>-0.82183516410023838</v>
      </c>
      <c r="CS144" s="43">
        <v>5.5501109559269228E-2</v>
      </c>
      <c r="CT144" s="3">
        <v>99.55501109559269</v>
      </c>
      <c r="CU144" s="44">
        <v>-8.8997780881461555E-2</v>
      </c>
      <c r="CV144" s="44"/>
      <c r="CW144" s="40">
        <v>127</v>
      </c>
      <c r="CX144" s="45">
        <v>101.30027670254009</v>
      </c>
      <c r="CY144" s="7">
        <v>-1.482310940129871E-3</v>
      </c>
      <c r="CZ144" s="43">
        <v>-0.15038142041903854</v>
      </c>
      <c r="DA144" s="43">
        <v>0.10920794259369637</v>
      </c>
      <c r="DB144" s="3">
        <v>100.09207942593696</v>
      </c>
      <c r="DC144" s="44">
        <v>4.6039712968481847E-2</v>
      </c>
      <c r="DD144" s="44"/>
    </row>
    <row r="145" spans="5:108" ht="15.9" customHeight="1" x14ac:dyDescent="0.65">
      <c r="E145" s="51"/>
      <c r="H145" s="3">
        <f t="shared" si="114"/>
        <v>128</v>
      </c>
      <c r="I145" s="124">
        <f t="shared" si="86"/>
        <v>515.50191262725832</v>
      </c>
      <c r="J145" s="119">
        <f t="shared" si="159"/>
        <v>4.9999999999999975E-2</v>
      </c>
      <c r="K145" s="43">
        <f t="shared" si="160"/>
        <v>24.547710125107542</v>
      </c>
      <c r="M145" s="109">
        <f t="shared" si="88"/>
        <v>128</v>
      </c>
      <c r="N145" s="45">
        <f t="shared" si="89"/>
        <v>85.086099163952056</v>
      </c>
      <c r="O145" s="7">
        <f t="shared" si="90"/>
        <v>7.7856153801850328E-3</v>
      </c>
      <c r="P145" s="43">
        <f t="shared" si="91"/>
        <v>0.65732992432215709</v>
      </c>
      <c r="R145" s="109">
        <f t="shared" si="92"/>
        <v>128</v>
      </c>
      <c r="S145" s="109">
        <v>28</v>
      </c>
      <c r="T145" s="41">
        <f t="shared" si="153"/>
        <v>12.844083733157431</v>
      </c>
      <c r="U145" s="7">
        <f t="shared" si="158"/>
        <v>8.819691216769586E-2</v>
      </c>
      <c r="V145" s="43">
        <f t="shared" si="93"/>
        <v>99.977522880435103</v>
      </c>
      <c r="W145" s="7">
        <f t="shared" si="94"/>
        <v>2.4973884299961059E-5</v>
      </c>
      <c r="X145" s="43">
        <f t="shared" si="154"/>
        <v>112.82160661359254</v>
      </c>
      <c r="Y145" s="7">
        <f t="shared" si="155"/>
        <v>9.335393385451406E-3</v>
      </c>
      <c r="Z145" s="121">
        <f t="shared" si="95"/>
        <v>2.4967647351024401E-3</v>
      </c>
      <c r="AA145" s="121">
        <f t="shared" si="156"/>
        <v>1.0409959008533254</v>
      </c>
      <c r="AC145" s="3">
        <f t="shared" si="116"/>
        <v>128</v>
      </c>
      <c r="AD145" s="45">
        <f t="shared" si="161"/>
        <v>142.81493464331376</v>
      </c>
      <c r="AE145" s="7">
        <f t="shared" si="162"/>
        <v>1.4817584759032134E-2</v>
      </c>
      <c r="AF145" s="43">
        <f t="shared" si="169"/>
        <v>2.0852736794420159</v>
      </c>
      <c r="AG145" s="107"/>
      <c r="AH145" s="3">
        <f t="shared" si="117"/>
        <v>128</v>
      </c>
      <c r="AI145" s="122">
        <f t="shared" si="118"/>
        <v>43.960734835425079</v>
      </c>
      <c r="AJ145" s="123">
        <f t="shared" si="98"/>
        <v>2.4791868040652001E-2</v>
      </c>
      <c r="AK145" s="114">
        <f t="shared" si="119"/>
        <v>1.0635025228037043</v>
      </c>
      <c r="AL145" s="115">
        <f t="shared" si="120"/>
        <v>85.086099163952056</v>
      </c>
      <c r="AM145" s="123">
        <f t="shared" si="144"/>
        <v>7.7856153801850328E-3</v>
      </c>
      <c r="AN145" s="116">
        <f t="shared" si="99"/>
        <v>0.65732992432215709</v>
      </c>
      <c r="AO145" s="122">
        <f t="shared" si="121"/>
        <v>85.086099163952056</v>
      </c>
      <c r="AP145" s="123">
        <f t="shared" si="122"/>
        <v>7.7856153801850328E-3</v>
      </c>
      <c r="AQ145" s="116">
        <f t="shared" si="123"/>
        <v>0.65732992432215709</v>
      </c>
      <c r="AS145" s="3">
        <f t="shared" si="124"/>
        <v>128</v>
      </c>
      <c r="AT145" s="122">
        <f t="shared" si="125"/>
        <v>105.83668793226823</v>
      </c>
      <c r="AU145" s="123">
        <f t="shared" si="100"/>
        <v>1.5251062235032056E-2</v>
      </c>
      <c r="AV145" s="114">
        <f t="shared" si="126"/>
        <v>1.5898746373643446</v>
      </c>
      <c r="AW145" s="115">
        <f t="shared" si="157"/>
        <v>150</v>
      </c>
      <c r="AX145" s="123">
        <f t="shared" si="145"/>
        <v>0</v>
      </c>
      <c r="AY145" s="116">
        <f t="shared" si="101"/>
        <v>-3.75</v>
      </c>
      <c r="AZ145" s="122">
        <f t="shared" si="127"/>
        <v>85.086099163952056</v>
      </c>
      <c r="BA145" s="123">
        <f t="shared" si="128"/>
        <v>7.7856153801850328E-3</v>
      </c>
      <c r="BB145" s="116">
        <f t="shared" si="129"/>
        <v>0.65732992432215709</v>
      </c>
      <c r="BC145" s="107"/>
      <c r="BD145" s="3">
        <f t="shared" si="130"/>
        <v>128</v>
      </c>
      <c r="BE145" s="45">
        <f t="shared" si="131"/>
        <v>70.720031619384784</v>
      </c>
      <c r="BF145" s="7">
        <f t="shared" si="132"/>
        <v>5.359749345837171E-3</v>
      </c>
      <c r="BG145" s="43">
        <f t="shared" si="133"/>
        <v>0.37702090565711671</v>
      </c>
      <c r="BH145" s="45">
        <f t="shared" si="134"/>
        <v>78.788772109154735</v>
      </c>
      <c r="BI145" s="7">
        <f t="shared" si="135"/>
        <v>-1.1205822716795807E-3</v>
      </c>
      <c r="BJ145" s="43">
        <f t="shared" si="136"/>
        <v>-8.8388347648318433E-2</v>
      </c>
      <c r="BK145" s="117">
        <f t="shared" ref="BK145:BK208" si="170">$BH$17-2*$BH$11*BD145^0.5</f>
        <v>77.372583002030481</v>
      </c>
      <c r="BL145" s="107"/>
      <c r="BM145" s="118">
        <f t="shared" si="137"/>
        <v>128</v>
      </c>
      <c r="BN145" s="45">
        <f t="shared" si="138"/>
        <v>89.8868011987838</v>
      </c>
      <c r="BO145" s="7">
        <f t="shared" si="139"/>
        <v>3.5461083302066389E-10</v>
      </c>
      <c r="BP145" s="45">
        <f t="shared" si="140"/>
        <v>3.1874838946739466E-8</v>
      </c>
      <c r="BQ145" s="107"/>
      <c r="BR145" s="107"/>
      <c r="BS145" s="40">
        <f t="shared" si="102"/>
        <v>128</v>
      </c>
      <c r="BT145" s="124">
        <f t="shared" ca="1" si="103"/>
        <v>638.66389713121487</v>
      </c>
      <c r="BU145" s="7">
        <f t="shared" ca="1" si="163"/>
        <v>0.18377052659667609</v>
      </c>
      <c r="BV145" s="43">
        <f t="shared" ca="1" si="104"/>
        <v>99.147257054556761</v>
      </c>
      <c r="BW145" s="44">
        <f t="shared" ca="1" si="105"/>
        <v>0.66885263298337994</v>
      </c>
      <c r="BX145" s="107"/>
      <c r="BY145" s="107"/>
      <c r="BZ145" s="40">
        <f t="shared" si="106"/>
        <v>128</v>
      </c>
      <c r="CA145" s="124">
        <f t="shared" ca="1" si="107"/>
        <v>30.252278280349842</v>
      </c>
      <c r="CB145" s="7">
        <f t="shared" ca="1" si="142"/>
        <v>0.38442631649168985</v>
      </c>
      <c r="CC145" s="43">
        <f t="shared" ca="1" si="108"/>
        <v>8.4004267805799504</v>
      </c>
      <c r="CD145" s="44">
        <f t="shared" ca="1" si="109"/>
        <v>0.66885263298337994</v>
      </c>
      <c r="CE145" s="107"/>
      <c r="CF145" s="107"/>
      <c r="CG145" s="40">
        <f t="shared" si="110"/>
        <v>128</v>
      </c>
      <c r="CH145" s="45">
        <f t="shared" ca="1" si="164"/>
        <v>103.91297505658213</v>
      </c>
      <c r="CI145" s="7">
        <f t="shared" ca="1" si="165"/>
        <v>-4.2590792411435884E-3</v>
      </c>
      <c r="CJ145" s="43">
        <f t="shared" ca="1" si="166"/>
        <v>-0.44446661347579436</v>
      </c>
      <c r="CK145" s="43">
        <f t="shared" ca="1" si="167"/>
        <v>0.43442631649168995</v>
      </c>
      <c r="CL145" s="3">
        <f t="shared" ca="1" si="168"/>
        <v>103.3442631649169</v>
      </c>
      <c r="CM145" s="44">
        <f t="shared" ref="CM145:CM208" ca="1" si="171">BW145</f>
        <v>0.66885263298337994</v>
      </c>
      <c r="CO145" s="40">
        <v>128</v>
      </c>
      <c r="CP145" s="45">
        <v>111.81055964876983</v>
      </c>
      <c r="CQ145" s="7">
        <v>-8.7369251200598513E-5</v>
      </c>
      <c r="CR145" s="43">
        <v>-9.7696584405726795E-3</v>
      </c>
      <c r="CS145" s="43">
        <v>6.750764940175874E-4</v>
      </c>
      <c r="CT145" s="3">
        <v>99.006750764940179</v>
      </c>
      <c r="CU145" s="44">
        <v>-0.19864984701196484</v>
      </c>
      <c r="CV145" s="44"/>
      <c r="CW145" s="40">
        <v>128</v>
      </c>
      <c r="CX145" s="45">
        <v>101.20167697282517</v>
      </c>
      <c r="CY145" s="7">
        <v>-9.733411686964062E-4</v>
      </c>
      <c r="CZ145" s="43">
        <v>-9.8599729714919176E-2</v>
      </c>
      <c r="DA145" s="43">
        <v>0.17352202743838918</v>
      </c>
      <c r="DB145" s="3">
        <v>100.73522027438389</v>
      </c>
      <c r="DC145" s="44">
        <v>0.36761013719194596</v>
      </c>
      <c r="DD145" s="44"/>
    </row>
    <row r="146" spans="5:108" ht="15.9" customHeight="1" x14ac:dyDescent="0.65">
      <c r="E146" s="51"/>
      <c r="H146" s="3">
        <f t="shared" si="114"/>
        <v>129</v>
      </c>
      <c r="I146" s="124">
        <f t="shared" ref="I146:I209" si="172">I145+K146*$N$14</f>
        <v>541.27700825862121</v>
      </c>
      <c r="J146" s="119">
        <f t="shared" si="159"/>
        <v>4.9999999999999947E-2</v>
      </c>
      <c r="K146" s="43">
        <f t="shared" si="160"/>
        <v>25.775095631362916</v>
      </c>
      <c r="M146" s="109">
        <f t="shared" ref="M146:M209" si="173">M145+$N$14</f>
        <v>129</v>
      </c>
      <c r="N146" s="45">
        <f t="shared" ref="N146:N209" si="174">N145+P146*$N$14</f>
        <v>85.720581986680713</v>
      </c>
      <c r="O146" s="7">
        <f t="shared" ref="O146:O209" si="175">(N146-N145)/N145</f>
        <v>7.4569504180239197E-3</v>
      </c>
      <c r="P146" s="43">
        <f t="shared" ref="P146:P209" si="176">$N$11*N145*(1-N145/$N$12)</f>
        <v>0.63448282272866152</v>
      </c>
      <c r="R146" s="109">
        <f t="shared" ref="R146:R209" si="177">R145+$S$14</f>
        <v>129</v>
      </c>
      <c r="S146" s="109">
        <v>29</v>
      </c>
      <c r="T146" s="41">
        <f t="shared" si="153"/>
        <v>13.963521619528816</v>
      </c>
      <c r="U146" s="7">
        <f t="shared" si="158"/>
        <v>8.7155916266842645E-2</v>
      </c>
      <c r="V146" s="43">
        <f t="shared" ref="V146:V209" si="178">V145+Z146*$S$14</f>
        <v>99.979770087170692</v>
      </c>
      <c r="W146" s="7">
        <f t="shared" ref="W146:W209" si="179">(V146-V145)/V145</f>
        <v>2.2477119564931376E-5</v>
      </c>
      <c r="X146" s="43">
        <f t="shared" si="154"/>
        <v>113.94329170669951</v>
      </c>
      <c r="Y146" s="7">
        <f t="shared" si="155"/>
        <v>9.9421123911901214E-3</v>
      </c>
      <c r="Z146" s="121">
        <f t="shared" ref="Z146:Z209" si="180">$S$10*V145*(1-V145/$U$10)</f>
        <v>2.2472067355861604E-3</v>
      </c>
      <c r="AA146" s="121">
        <f t="shared" si="156"/>
        <v>1.1194378863713839</v>
      </c>
      <c r="AC146" s="3">
        <f t="shared" si="116"/>
        <v>129</v>
      </c>
      <c r="AD146" s="45">
        <f t="shared" si="161"/>
        <v>144.85665498618596</v>
      </c>
      <c r="AE146" s="7">
        <f t="shared" si="162"/>
        <v>1.4296266339171583E-2</v>
      </c>
      <c r="AF146" s="43">
        <f t="shared" si="169"/>
        <v>2.0417203428721926</v>
      </c>
      <c r="AG146" s="107"/>
      <c r="AH146" s="3">
        <f t="shared" si="117"/>
        <v>129</v>
      </c>
      <c r="AI146" s="122">
        <f t="shared" si="118"/>
        <v>45.031535759099093</v>
      </c>
      <c r="AJ146" s="123">
        <f t="shared" ref="AJ146:AJ209" si="181">(AI146-AI145)/AI145</f>
        <v>2.4358121575600359E-2</v>
      </c>
      <c r="AK146" s="114">
        <f t="shared" si="119"/>
        <v>1.0708009236740113</v>
      </c>
      <c r="AL146" s="115">
        <f t="shared" si="120"/>
        <v>85.720581986680713</v>
      </c>
      <c r="AM146" s="123">
        <f t="shared" si="144"/>
        <v>7.4569504180239197E-3</v>
      </c>
      <c r="AN146" s="116">
        <f t="shared" ref="AN146:AN209" si="182">$AJ$11*AL145*(1-AL145/$AL$12)</f>
        <v>0.63448282272866152</v>
      </c>
      <c r="AO146" s="122">
        <f t="shared" si="121"/>
        <v>85.720581986680713</v>
      </c>
      <c r="AP146" s="123">
        <f t="shared" si="122"/>
        <v>7.4569504180239197E-3</v>
      </c>
      <c r="AQ146" s="116">
        <f t="shared" si="123"/>
        <v>0.63448282272866152</v>
      </c>
      <c r="AS146" s="3">
        <f t="shared" si="124"/>
        <v>129</v>
      </c>
      <c r="AT146" s="122">
        <f t="shared" si="125"/>
        <v>107.3947208247242</v>
      </c>
      <c r="AU146" s="123">
        <f t="shared" ref="AU146:AU209" si="183">(AT146-AT145)/AT145</f>
        <v>1.4721104022577274E-2</v>
      </c>
      <c r="AV146" s="114">
        <f t="shared" si="126"/>
        <v>1.5580328924559674</v>
      </c>
      <c r="AW146" s="115">
        <f t="shared" si="157"/>
        <v>150</v>
      </c>
      <c r="AX146" s="123">
        <f t="shared" si="145"/>
        <v>0</v>
      </c>
      <c r="AY146" s="116">
        <f t="shared" ref="AY146:AY209" si="184">$AJ$11*AW145*(1-AW145/$AL$12)</f>
        <v>-3.75</v>
      </c>
      <c r="AZ146" s="122">
        <f t="shared" si="127"/>
        <v>85.720581986680713</v>
      </c>
      <c r="BA146" s="123">
        <f t="shared" si="128"/>
        <v>7.4569504180239197E-3</v>
      </c>
      <c r="BB146" s="116">
        <f t="shared" si="129"/>
        <v>0.63448282272866152</v>
      </c>
      <c r="BC146" s="107"/>
      <c r="BD146" s="3">
        <f t="shared" si="130"/>
        <v>129</v>
      </c>
      <c r="BE146" s="45">
        <f t="shared" si="131"/>
        <v>71.078602024229227</v>
      </c>
      <c r="BF146" s="7">
        <f t="shared" si="132"/>
        <v>5.0702806069752434E-3</v>
      </c>
      <c r="BG146" s="43">
        <f t="shared" si="133"/>
        <v>0.35857040484444613</v>
      </c>
      <c r="BH146" s="45">
        <f t="shared" si="134"/>
        <v>78.700727018522173</v>
      </c>
      <c r="BI146" s="7">
        <f t="shared" si="135"/>
        <v>-1.1174827107418748E-3</v>
      </c>
      <c r="BJ146" s="43">
        <f t="shared" si="136"/>
        <v>-8.8045090632562384E-2</v>
      </c>
      <c r="BK146" s="117">
        <f t="shared" si="170"/>
        <v>77.284366616798906</v>
      </c>
      <c r="BL146" s="107"/>
      <c r="BM146" s="118">
        <f t="shared" si="137"/>
        <v>129</v>
      </c>
      <c r="BN146" s="45">
        <f t="shared" si="138"/>
        <v>89.886801225675484</v>
      </c>
      <c r="BO146" s="7">
        <f t="shared" si="139"/>
        <v>2.9917277273185377E-10</v>
      </c>
      <c r="BP146" s="45">
        <f t="shared" si="140"/>
        <v>2.6891680163576257E-8</v>
      </c>
      <c r="BQ146" s="107"/>
      <c r="BR146" s="107"/>
      <c r="BS146" s="40">
        <f t="shared" ref="BS146:BS209" si="185">BS145+$BT$10</f>
        <v>129</v>
      </c>
      <c r="BT146" s="124">
        <f t="shared" ref="BT146:BT209" ca="1" si="186">BT145+BV146*$CH$10</f>
        <v>728.67885664221865</v>
      </c>
      <c r="BU146" s="7">
        <f t="shared" ca="1" si="163"/>
        <v>0.14094261459797219</v>
      </c>
      <c r="BV146" s="43">
        <f t="shared" ref="BV146:BV209" ca="1" si="187">$BT$8*BT145+$BT$9*BT145*BW146</f>
        <v>90.014959511003752</v>
      </c>
      <c r="BW146" s="44">
        <f t="shared" ref="BW146:BW209" ca="1" si="188">NORMINV(RAND(),$BU$12,$BU$13)</f>
        <v>0.45471307298986074</v>
      </c>
      <c r="BX146" s="107"/>
      <c r="BY146" s="107"/>
      <c r="BZ146" s="40">
        <f t="shared" ref="BZ146:BZ209" si="189">BZ145+$BT$10</f>
        <v>129</v>
      </c>
      <c r="CA146" s="124">
        <f t="shared" ref="CA146:CA209" ca="1" si="190">CA145+CC146*$CH$10</f>
        <v>38.642945405268485</v>
      </c>
      <c r="CB146" s="7">
        <f t="shared" ca="1" si="142"/>
        <v>0.27735653649493047</v>
      </c>
      <c r="CC146" s="43">
        <f t="shared" ref="CC146:CC209" ca="1" si="191">$CA$8*CA145+$CA$9*CA145*CD146</f>
        <v>8.3906671249186413</v>
      </c>
      <c r="CD146" s="44">
        <f t="shared" ref="CD146:CD209" ca="1" si="192">BW146</f>
        <v>0.45471307298986074</v>
      </c>
      <c r="CE146" s="107"/>
      <c r="CF146" s="107"/>
      <c r="CG146" s="40">
        <f t="shared" ref="CG146:CG209" si="193">CG145+$CH$10</f>
        <v>129</v>
      </c>
      <c r="CH146" s="45">
        <f t="shared" ca="1" si="164"/>
        <v>103.36770092083592</v>
      </c>
      <c r="CI146" s="7">
        <f t="shared" ca="1" si="165"/>
        <v>-5.2474114560698698E-3</v>
      </c>
      <c r="CJ146" s="43">
        <f t="shared" ca="1" si="166"/>
        <v>-0.54527413574620887</v>
      </c>
      <c r="CK146" s="43">
        <f t="shared" ca="1" si="167"/>
        <v>0.32735653649493035</v>
      </c>
      <c r="CL146" s="3">
        <f t="shared" ca="1" si="168"/>
        <v>102.27356536494931</v>
      </c>
      <c r="CM146" s="44">
        <f t="shared" ca="1" si="171"/>
        <v>0.45471307298986074</v>
      </c>
      <c r="CO146" s="40">
        <v>129</v>
      </c>
      <c r="CP146" s="45">
        <v>111.9979359946052</v>
      </c>
      <c r="CQ146" s="7">
        <v>1.6758376527581987E-3</v>
      </c>
      <c r="CR146" s="43">
        <v>0.18737634583537938</v>
      </c>
      <c r="CS146" s="43">
        <v>-1.280610369071164E-2</v>
      </c>
      <c r="CT146" s="3">
        <v>98.871938963092887</v>
      </c>
      <c r="CU146" s="44">
        <v>-0.22561220738142329</v>
      </c>
      <c r="CV146" s="44"/>
      <c r="CW146" s="40">
        <v>129</v>
      </c>
      <c r="CX146" s="45">
        <v>101.11422965119596</v>
      </c>
      <c r="CY146" s="7">
        <v>-8.64089649944186E-4</v>
      </c>
      <c r="CZ146" s="43">
        <v>-8.7447321629206667E-2</v>
      </c>
      <c r="DA146" s="43">
        <v>0.16855028041558839</v>
      </c>
      <c r="DB146" s="3">
        <v>100.68550280415589</v>
      </c>
      <c r="DC146" s="44">
        <v>0.34275140207794202</v>
      </c>
      <c r="DD146" s="44"/>
    </row>
    <row r="147" spans="5:108" ht="15.9" customHeight="1" x14ac:dyDescent="0.65">
      <c r="E147" s="51"/>
      <c r="H147" s="3">
        <f t="shared" ref="H147:H210" si="194">H146+$I$14</f>
        <v>130</v>
      </c>
      <c r="I147" s="124">
        <f t="shared" si="172"/>
        <v>568.34085867155227</v>
      </c>
      <c r="J147" s="119">
        <f t="shared" si="159"/>
        <v>0.05</v>
      </c>
      <c r="K147" s="43">
        <f t="shared" si="160"/>
        <v>27.06385041293106</v>
      </c>
      <c r="M147" s="109">
        <f t="shared" si="173"/>
        <v>130</v>
      </c>
      <c r="N147" s="45">
        <f t="shared" si="174"/>
        <v>86.332601997947123</v>
      </c>
      <c r="O147" s="7">
        <f t="shared" si="175"/>
        <v>7.1397090066596279E-3</v>
      </c>
      <c r="P147" s="43">
        <f t="shared" si="176"/>
        <v>0.61202001126641081</v>
      </c>
      <c r="R147" s="109">
        <f t="shared" si="177"/>
        <v>130</v>
      </c>
      <c r="S147" s="109">
        <v>30</v>
      </c>
      <c r="T147" s="41">
        <f t="shared" si="153"/>
        <v>15.164893845462649</v>
      </c>
      <c r="U147" s="7">
        <f t="shared" si="158"/>
        <v>8.6036478380471168E-2</v>
      </c>
      <c r="V147" s="43">
        <f t="shared" si="178"/>
        <v>99.981792669204253</v>
      </c>
      <c r="W147" s="7">
        <f t="shared" si="179"/>
        <v>2.0229912829341753E-5</v>
      </c>
      <c r="X147" s="43">
        <f t="shared" si="154"/>
        <v>115.1466865146669</v>
      </c>
      <c r="Y147" s="7">
        <f t="shared" si="155"/>
        <v>1.0561348456256938E-2</v>
      </c>
      <c r="Z147" s="121">
        <f t="shared" si="180"/>
        <v>2.0225820335575163E-3</v>
      </c>
      <c r="AA147" s="121">
        <f t="shared" si="156"/>
        <v>1.2013722259338329</v>
      </c>
      <c r="AC147" s="3">
        <f t="shared" ref="AC147:AC210" si="195">AC146+$AD$14</f>
        <v>130</v>
      </c>
      <c r="AD147" s="45">
        <f t="shared" si="161"/>
        <v>146.85362511204852</v>
      </c>
      <c r="AE147" s="7">
        <f t="shared" si="162"/>
        <v>1.3785836253453448E-2</v>
      </c>
      <c r="AF147" s="43">
        <f t="shared" si="169"/>
        <v>1.9969701258625696</v>
      </c>
      <c r="AG147" s="107"/>
      <c r="AH147" s="3">
        <f t="shared" ref="AH147:AH210" si="196">AH146+$AJ$14</f>
        <v>130</v>
      </c>
      <c r="AI147" s="122">
        <f t="shared" ref="AI147:AI210" si="197">AI146+AK147*$BF$14</f>
        <v>46.108678343813402</v>
      </c>
      <c r="AJ147" s="123">
        <f t="shared" si="181"/>
        <v>2.3919739057459557E-2</v>
      </c>
      <c r="AK147" s="114">
        <f t="shared" ref="AK147:AK210" si="198">$BF$11*AI146*(1-AI146/AL147)</f>
        <v>1.0771425847143064</v>
      </c>
      <c r="AL147" s="115">
        <f t="shared" ref="AL147:AL210" si="199">AL146+AN147*$BF$14</f>
        <v>86.332601997947123</v>
      </c>
      <c r="AM147" s="123">
        <f t="shared" si="144"/>
        <v>7.1397090066596279E-3</v>
      </c>
      <c r="AN147" s="116">
        <f t="shared" si="182"/>
        <v>0.61202001126641081</v>
      </c>
      <c r="AO147" s="122">
        <f t="shared" ref="AO147:AO210" si="200">AO146+AQ147*$AJ$14</f>
        <v>86.332601997947123</v>
      </c>
      <c r="AP147" s="123">
        <f t="shared" ref="AP147:AP210" si="201">(AO147-AO146)/AO146</f>
        <v>7.1397090066596279E-3</v>
      </c>
      <c r="AQ147" s="116">
        <f t="shared" ref="AQ147:AQ210" si="202">$AJ$11*AO146*(1-AO146/$AJ$12)</f>
        <v>0.61202001126641081</v>
      </c>
      <c r="AS147" s="3">
        <f t="shared" ref="AS147:AS210" si="203">AS146+$AJ$14</f>
        <v>130</v>
      </c>
      <c r="AT147" s="122">
        <f t="shared" ref="AT147:AT210" si="204">AT146+AV147*$BF$14</f>
        <v>108.91991484562027</v>
      </c>
      <c r="AU147" s="123">
        <f t="shared" si="183"/>
        <v>1.4201759725091989E-2</v>
      </c>
      <c r="AV147" s="114">
        <f t="shared" ref="AV147:AV210" si="205">$BF$11*AT146*(1-AT146/AW147)</f>
        <v>1.5251940208960602</v>
      </c>
      <c r="AW147" s="115">
        <f t="shared" si="157"/>
        <v>150</v>
      </c>
      <c r="AX147" s="123">
        <f t="shared" si="145"/>
        <v>0</v>
      </c>
      <c r="AY147" s="116">
        <f t="shared" si="184"/>
        <v>-3.75</v>
      </c>
      <c r="AZ147" s="122">
        <f t="shared" ref="AZ147:AZ210" si="206">AZ146+BB147*$AJ$14</f>
        <v>86.332601997947123</v>
      </c>
      <c r="BA147" s="123">
        <f t="shared" ref="BA147:BA210" si="207">(AZ147-AZ146)/AZ146</f>
        <v>7.1397090066596279E-3</v>
      </c>
      <c r="BB147" s="116">
        <f t="shared" ref="BB147:BB210" si="208">$AJ$11*AZ146*(1-AZ146/$AJ$12)</f>
        <v>0.61202001126641081</v>
      </c>
      <c r="BC147" s="107"/>
      <c r="BD147" s="3">
        <f t="shared" ref="BD147:BD210" si="209">BD146+$BF$14</f>
        <v>130</v>
      </c>
      <c r="BE147" s="45">
        <f t="shared" ref="BE147:BE210" si="210">BE146+BG147*$BF$14</f>
        <v>71.41921734149463</v>
      </c>
      <c r="BF147" s="7">
        <f t="shared" ref="BF147:BF210" si="211">(BE147-BE146)/BE146</f>
        <v>4.7920936479489877E-3</v>
      </c>
      <c r="BG147" s="43">
        <f t="shared" ref="BG147:BG210" si="212">$BF$11*BE146*(1-BE146/BH147)</f>
        <v>0.34061531726540722</v>
      </c>
      <c r="BH147" s="45">
        <f t="shared" ref="BH147:BH210" si="213">BH146+BJ147*$BF$14</f>
        <v>78.613021216591463</v>
      </c>
      <c r="BI147" s="7">
        <f t="shared" ref="BI147:BI210" si="214">(BH147-BH146)/BH146</f>
        <v>-1.1144217500057968E-3</v>
      </c>
      <c r="BJ147" s="43">
        <f t="shared" ref="BJ147:BJ210" si="215">-$BH$11/BD147^0.5</f>
        <v>-8.7705801930702931E-2</v>
      </c>
      <c r="BK147" s="117">
        <f t="shared" si="170"/>
        <v>77.196491498017238</v>
      </c>
      <c r="BL147" s="107"/>
      <c r="BM147" s="118">
        <f t="shared" ref="BM147:BM210" si="216">BM146+$BO$14</f>
        <v>130</v>
      </c>
      <c r="BN147" s="45">
        <f t="shared" ref="BN147:BN210" si="217">BN146+BP147*$BO$14</f>
        <v>89.886801248363042</v>
      </c>
      <c r="BO147" s="7">
        <f t="shared" ref="BO147:BO210" si="218">(BN147-BN146)/BN146</f>
        <v>2.5240144480818271E-10</v>
      </c>
      <c r="BP147" s="45">
        <f t="shared" ref="BP147:BP210" si="219">$BO$11*EXP(-$BO$12*BM147)*BN146</f>
        <v>2.2687564419959717E-8</v>
      </c>
      <c r="BQ147" s="107"/>
      <c r="BR147" s="107"/>
      <c r="BS147" s="40">
        <f t="shared" si="185"/>
        <v>130</v>
      </c>
      <c r="BT147" s="124">
        <f t="shared" ca="1" si="186"/>
        <v>644.94037483994134</v>
      </c>
      <c r="BU147" s="7">
        <f t="shared" ca="1" si="163"/>
        <v>-0.11491822637498716</v>
      </c>
      <c r="BV147" s="43">
        <f t="shared" ca="1" si="187"/>
        <v>-83.738481802277306</v>
      </c>
      <c r="BW147" s="44">
        <f t="shared" ca="1" si="188"/>
        <v>-0.82459113187493571</v>
      </c>
      <c r="BX147" s="107"/>
      <c r="BY147" s="107"/>
      <c r="BZ147" s="40">
        <f t="shared" si="189"/>
        <v>130</v>
      </c>
      <c r="CA147" s="124">
        <f t="shared" ca="1" si="190"/>
        <v>24.642777630176067</v>
      </c>
      <c r="CB147" s="7">
        <f t="shared" ref="CB147:CB210" ca="1" si="220">(CA147-CA146)/CA146</f>
        <v>-0.36229556593746781</v>
      </c>
      <c r="CC147" s="43">
        <f t="shared" ca="1" si="191"/>
        <v>-14.000167775092418</v>
      </c>
      <c r="CD147" s="44">
        <f t="shared" ca="1" si="192"/>
        <v>-0.82459113187493571</v>
      </c>
      <c r="CE147" s="107"/>
      <c r="CF147" s="107"/>
      <c r="CG147" s="40">
        <f t="shared" si="193"/>
        <v>130</v>
      </c>
      <c r="CH147" s="45">
        <f t="shared" ca="1" si="164"/>
        <v>105.88976388286156</v>
      </c>
      <c r="CI147" s="7">
        <f t="shared" ca="1" si="165"/>
        <v>2.4398946088170843E-2</v>
      </c>
      <c r="CJ147" s="43">
        <f t="shared" ca="1" si="166"/>
        <v>2.5220629620256481</v>
      </c>
      <c r="CK147" s="43">
        <f t="shared" ca="1" si="167"/>
        <v>-0.31229556593746788</v>
      </c>
      <c r="CL147" s="3">
        <f t="shared" ca="1" si="168"/>
        <v>95.877044340625318</v>
      </c>
      <c r="CM147" s="44">
        <f t="shared" ca="1" si="171"/>
        <v>-0.82459113187493571</v>
      </c>
      <c r="CO147" s="40">
        <v>130</v>
      </c>
      <c r="CP147" s="45">
        <v>111.21566477796425</v>
      </c>
      <c r="CQ147" s="7">
        <v>-6.9846931525473048E-3</v>
      </c>
      <c r="CR147" s="43">
        <v>-0.78227121664095078</v>
      </c>
      <c r="CS147" s="43">
        <v>5.590444904976468E-2</v>
      </c>
      <c r="CT147" s="3">
        <v>99.559044490497641</v>
      </c>
      <c r="CU147" s="44">
        <v>-8.819110190047065E-2</v>
      </c>
      <c r="CV147" s="44"/>
      <c r="CW147" s="40">
        <v>130</v>
      </c>
      <c r="CX147" s="45">
        <v>101.04442412469089</v>
      </c>
      <c r="CY147" s="7">
        <v>-6.9036303540921521E-4</v>
      </c>
      <c r="CZ147" s="43">
        <v>-6.9805526505070423E-2</v>
      </c>
      <c r="DA147" s="43">
        <v>0.17069212552782936</v>
      </c>
      <c r="DB147" s="3">
        <v>100.70692125527829</v>
      </c>
      <c r="DC147" s="44">
        <v>0.35346062763914687</v>
      </c>
      <c r="DD147" s="44"/>
    </row>
    <row r="148" spans="5:108" ht="15.9" customHeight="1" x14ac:dyDescent="0.65">
      <c r="E148" s="51"/>
      <c r="H148" s="3">
        <f t="shared" si="194"/>
        <v>131</v>
      </c>
      <c r="I148" s="124">
        <f t="shared" si="172"/>
        <v>596.75790160512986</v>
      </c>
      <c r="J148" s="119">
        <f t="shared" si="159"/>
        <v>4.9999999999999961E-2</v>
      </c>
      <c r="K148" s="43">
        <f t="shared" si="160"/>
        <v>28.417042933577616</v>
      </c>
      <c r="M148" s="109">
        <f t="shared" si="173"/>
        <v>131</v>
      </c>
      <c r="N148" s="45">
        <f t="shared" si="174"/>
        <v>86.922573013976503</v>
      </c>
      <c r="O148" s="7">
        <f t="shared" si="175"/>
        <v>6.8336990010263964E-3</v>
      </c>
      <c r="P148" s="43">
        <f t="shared" si="176"/>
        <v>0.5899710160293844</v>
      </c>
      <c r="R148" s="109">
        <f t="shared" si="177"/>
        <v>131</v>
      </c>
      <c r="S148" s="109">
        <v>31</v>
      </c>
      <c r="T148" s="41">
        <f t="shared" si="153"/>
        <v>16.451409224664761</v>
      </c>
      <c r="U148" s="7">
        <f t="shared" si="158"/>
        <v>8.4835106154537279E-2</v>
      </c>
      <c r="V148" s="43">
        <f t="shared" si="178"/>
        <v>99.98361307077694</v>
      </c>
      <c r="W148" s="7">
        <f t="shared" si="179"/>
        <v>1.8207330795812987E-5</v>
      </c>
      <c r="X148" s="43">
        <f t="shared" si="154"/>
        <v>116.4350222954417</v>
      </c>
      <c r="Y148" s="7">
        <f t="shared" si="155"/>
        <v>1.1188648321293192E-2</v>
      </c>
      <c r="Z148" s="121">
        <f t="shared" si="180"/>
        <v>1.8204015726802707E-3</v>
      </c>
      <c r="AA148" s="121">
        <f t="shared" si="156"/>
        <v>1.2865153792021142</v>
      </c>
      <c r="AC148" s="3">
        <f t="shared" si="195"/>
        <v>131</v>
      </c>
      <c r="AD148" s="45">
        <f t="shared" si="161"/>
        <v>148.80480956551344</v>
      </c>
      <c r="AE148" s="7">
        <f t="shared" si="162"/>
        <v>1.3286593721987969E-2</v>
      </c>
      <c r="AF148" s="43">
        <f t="shared" si="169"/>
        <v>1.9511844534649043</v>
      </c>
      <c r="AG148" s="107"/>
      <c r="AH148" s="3">
        <f t="shared" si="196"/>
        <v>131</v>
      </c>
      <c r="AI148" s="122">
        <f t="shared" si="197"/>
        <v>47.191178939488495</v>
      </c>
      <c r="AJ148" s="123">
        <f t="shared" si="181"/>
        <v>2.347715515945463E-2</v>
      </c>
      <c r="AK148" s="114">
        <f t="shared" si="198"/>
        <v>1.0825005956750955</v>
      </c>
      <c r="AL148" s="115">
        <f t="shared" si="199"/>
        <v>86.922573013976503</v>
      </c>
      <c r="AM148" s="123">
        <f t="shared" ref="AM148:AM211" si="221">(AL148-AL147)/AL147</f>
        <v>6.8336990010263964E-3</v>
      </c>
      <c r="AN148" s="116">
        <f t="shared" si="182"/>
        <v>0.5899710160293844</v>
      </c>
      <c r="AO148" s="122">
        <f t="shared" si="200"/>
        <v>86.922573013976503</v>
      </c>
      <c r="AP148" s="123">
        <f t="shared" si="201"/>
        <v>6.8336990010263964E-3</v>
      </c>
      <c r="AQ148" s="116">
        <f t="shared" si="202"/>
        <v>0.5899710160293844</v>
      </c>
      <c r="AS148" s="3">
        <f t="shared" si="203"/>
        <v>131</v>
      </c>
      <c r="AT148" s="122">
        <f t="shared" si="204"/>
        <v>110.4113946379089</v>
      </c>
      <c r="AU148" s="123">
        <f t="shared" si="183"/>
        <v>1.3693361718126634E-2</v>
      </c>
      <c r="AV148" s="114">
        <f t="shared" si="205"/>
        <v>1.4914797922886234</v>
      </c>
      <c r="AW148" s="115">
        <f t="shared" si="157"/>
        <v>150</v>
      </c>
      <c r="AX148" s="123">
        <f t="shared" ref="AX148:AX211" si="222">(AW148-AW147)/AW147</f>
        <v>0</v>
      </c>
      <c r="AY148" s="116">
        <f t="shared" si="184"/>
        <v>-3.75</v>
      </c>
      <c r="AZ148" s="122">
        <f t="shared" si="206"/>
        <v>86.922573013976503</v>
      </c>
      <c r="BA148" s="123">
        <f t="shared" si="207"/>
        <v>6.8336990010263964E-3</v>
      </c>
      <c r="BB148" s="116">
        <f t="shared" si="208"/>
        <v>0.5899710160293844</v>
      </c>
      <c r="BC148" s="107"/>
      <c r="BD148" s="3">
        <f t="shared" si="209"/>
        <v>131</v>
      </c>
      <c r="BE148" s="45">
        <f t="shared" si="210"/>
        <v>71.742383027633409</v>
      </c>
      <c r="BF148" s="7">
        <f t="shared" si="211"/>
        <v>4.5249121758580164E-3</v>
      </c>
      <c r="BG148" s="43">
        <f t="shared" si="212"/>
        <v>0.32316568613878366</v>
      </c>
      <c r="BH148" s="45">
        <f t="shared" si="213"/>
        <v>78.525650810925356</v>
      </c>
      <c r="BI148" s="7">
        <f t="shared" si="214"/>
        <v>-1.1113986501725638E-3</v>
      </c>
      <c r="BJ148" s="43">
        <f t="shared" si="215"/>
        <v>-8.7370405666103795E-2</v>
      </c>
      <c r="BK148" s="117">
        <f t="shared" si="170"/>
        <v>77.108953715480808</v>
      </c>
      <c r="BL148" s="107"/>
      <c r="BM148" s="118">
        <f t="shared" si="216"/>
        <v>131</v>
      </c>
      <c r="BN148" s="45">
        <f t="shared" si="217"/>
        <v>89.886801267503742</v>
      </c>
      <c r="BO148" s="7">
        <f t="shared" si="218"/>
        <v>2.1294227212515432E-10</v>
      </c>
      <c r="BP148" s="45">
        <f t="shared" si="219"/>
        <v>1.9140699880215062E-8</v>
      </c>
      <c r="BQ148" s="107"/>
      <c r="BR148" s="107"/>
      <c r="BS148" s="40">
        <f t="shared" si="185"/>
        <v>131</v>
      </c>
      <c r="BT148" s="124">
        <f t="shared" ca="1" si="186"/>
        <v>710.29604534400323</v>
      </c>
      <c r="BU148" s="7">
        <f t="shared" ca="1" si="163"/>
        <v>0.10133598864899968</v>
      </c>
      <c r="BV148" s="43">
        <f t="shared" ca="1" si="187"/>
        <v>65.355670504061948</v>
      </c>
      <c r="BW148" s="44">
        <f t="shared" ca="1" si="188"/>
        <v>0.25667994324499877</v>
      </c>
      <c r="BX148" s="107"/>
      <c r="BY148" s="107"/>
      <c r="BZ148" s="40">
        <f t="shared" si="189"/>
        <v>131</v>
      </c>
      <c r="CA148" s="124">
        <f t="shared" ca="1" si="190"/>
        <v>29.03756989344123</v>
      </c>
      <c r="CB148" s="7">
        <f t="shared" ca="1" si="220"/>
        <v>0.17833997162249943</v>
      </c>
      <c r="CC148" s="43">
        <f t="shared" ca="1" si="191"/>
        <v>4.3947922632651624</v>
      </c>
      <c r="CD148" s="44">
        <f t="shared" ca="1" si="192"/>
        <v>0.25667994324499877</v>
      </c>
      <c r="CE148" s="107"/>
      <c r="CF148" s="107"/>
      <c r="CG148" s="40">
        <f t="shared" si="193"/>
        <v>131</v>
      </c>
      <c r="CH148" s="45">
        <f t="shared" ca="1" si="164"/>
        <v>104.79011023013165</v>
      </c>
      <c r="CI148" s="7">
        <f t="shared" ca="1" si="165"/>
        <v>-1.0384890969691677E-2</v>
      </c>
      <c r="CJ148" s="43">
        <f t="shared" ca="1" si="166"/>
        <v>-1.0996536527299077</v>
      </c>
      <c r="CK148" s="43">
        <f t="shared" ca="1" si="167"/>
        <v>0.22833997162249939</v>
      </c>
      <c r="CL148" s="3">
        <f t="shared" ca="1" si="168"/>
        <v>101.28339971622499</v>
      </c>
      <c r="CM148" s="44">
        <f t="shared" ca="1" si="171"/>
        <v>0.25667994324499877</v>
      </c>
      <c r="CO148" s="40">
        <v>131</v>
      </c>
      <c r="CP148" s="45">
        <v>108.19773969920163</v>
      </c>
      <c r="CQ148" s="7">
        <v>-2.7135791390428064E-2</v>
      </c>
      <c r="CR148" s="43">
        <v>-3.0179250787626137</v>
      </c>
      <c r="CS148" s="43">
        <v>0.3005306091976277</v>
      </c>
      <c r="CT148" s="3">
        <v>102.00530609197628</v>
      </c>
      <c r="CU148" s="44">
        <v>0.40106121839525538</v>
      </c>
      <c r="CV148" s="44"/>
      <c r="CW148" s="40">
        <v>131</v>
      </c>
      <c r="CX148" s="45">
        <v>100.94700429896855</v>
      </c>
      <c r="CY148" s="7">
        <v>-9.6412866485460482E-4</v>
      </c>
      <c r="CZ148" s="43">
        <v>-9.7419825722347447E-2</v>
      </c>
      <c r="DA148" s="43">
        <v>0.1301289149360437</v>
      </c>
      <c r="DB148" s="3">
        <v>100.30128914936044</v>
      </c>
      <c r="DC148" s="44">
        <v>0.15064457468021844</v>
      </c>
      <c r="DD148" s="44"/>
    </row>
    <row r="149" spans="5:108" ht="15.9" customHeight="1" x14ac:dyDescent="0.65">
      <c r="E149" s="51"/>
      <c r="H149" s="3">
        <f t="shared" si="194"/>
        <v>132</v>
      </c>
      <c r="I149" s="124">
        <f t="shared" si="172"/>
        <v>626.5957966853864</v>
      </c>
      <c r="J149" s="119">
        <f t="shared" si="159"/>
        <v>5.0000000000000086E-2</v>
      </c>
      <c r="K149" s="43">
        <f t="shared" si="160"/>
        <v>29.837895080256494</v>
      </c>
      <c r="M149" s="109">
        <f t="shared" si="173"/>
        <v>132</v>
      </c>
      <c r="N149" s="45">
        <f t="shared" si="174"/>
        <v>87.490934814990297</v>
      </c>
      <c r="O149" s="7">
        <f t="shared" si="175"/>
        <v>6.5387134930118213E-3</v>
      </c>
      <c r="P149" s="43">
        <f t="shared" si="176"/>
        <v>0.56836180101378719</v>
      </c>
      <c r="R149" s="109">
        <f t="shared" si="177"/>
        <v>132</v>
      </c>
      <c r="S149" s="109">
        <v>32</v>
      </c>
      <c r="T149" s="41">
        <f t="shared" si="153"/>
        <v>17.825901281653852</v>
      </c>
      <c r="U149" s="7">
        <f t="shared" si="158"/>
        <v>8.3548590775335205E-2</v>
      </c>
      <c r="V149" s="43">
        <f t="shared" si="178"/>
        <v>99.985251495167802</v>
      </c>
      <c r="W149" s="7">
        <f t="shared" si="179"/>
        <v>1.6386929223111771E-5</v>
      </c>
      <c r="X149" s="43">
        <f t="shared" si="154"/>
        <v>117.81115277682166</v>
      </c>
      <c r="Y149" s="7">
        <f t="shared" si="155"/>
        <v>1.1818870768008036E-2</v>
      </c>
      <c r="Z149" s="121">
        <f t="shared" si="180"/>
        <v>1.6384243908562008E-3</v>
      </c>
      <c r="AA149" s="121">
        <f t="shared" si="156"/>
        <v>1.3744920569890913</v>
      </c>
      <c r="AC149" s="3">
        <f t="shared" si="195"/>
        <v>132</v>
      </c>
      <c r="AD149" s="45">
        <f t="shared" si="161"/>
        <v>150.70933220633194</v>
      </c>
      <c r="AE149" s="7">
        <f t="shared" si="162"/>
        <v>1.2798797608621687E-2</v>
      </c>
      <c r="AF149" s="43">
        <f t="shared" si="169"/>
        <v>1.9045226408184925</v>
      </c>
      <c r="AG149" s="107"/>
      <c r="AH149" s="3">
        <f t="shared" si="196"/>
        <v>132</v>
      </c>
      <c r="AI149" s="122">
        <f t="shared" si="197"/>
        <v>48.27803039144753</v>
      </c>
      <c r="AJ149" s="123">
        <f t="shared" si="181"/>
        <v>2.3030817970296193E-2</v>
      </c>
      <c r="AK149" s="114">
        <f t="shared" si="198"/>
        <v>1.0868514519590344</v>
      </c>
      <c r="AL149" s="115">
        <f t="shared" si="199"/>
        <v>87.490934814990297</v>
      </c>
      <c r="AM149" s="123">
        <f t="shared" si="221"/>
        <v>6.5387134930118213E-3</v>
      </c>
      <c r="AN149" s="116">
        <f t="shared" si="182"/>
        <v>0.56836180101378719</v>
      </c>
      <c r="AO149" s="122">
        <f t="shared" si="200"/>
        <v>87.490934814990297</v>
      </c>
      <c r="AP149" s="123">
        <f t="shared" si="201"/>
        <v>6.5387134930118213E-3</v>
      </c>
      <c r="AQ149" s="116">
        <f t="shared" si="202"/>
        <v>0.56836180101378719</v>
      </c>
      <c r="AS149" s="3">
        <f t="shared" si="203"/>
        <v>132</v>
      </c>
      <c r="AT149" s="122">
        <f t="shared" si="204"/>
        <v>111.86840568117499</v>
      </c>
      <c r="AU149" s="123">
        <f t="shared" si="183"/>
        <v>1.3196201787363703E-2</v>
      </c>
      <c r="AV149" s="114">
        <f t="shared" si="205"/>
        <v>1.4570110432660923</v>
      </c>
      <c r="AW149" s="115">
        <f t="shared" si="157"/>
        <v>150</v>
      </c>
      <c r="AX149" s="123">
        <f t="shared" si="222"/>
        <v>0</v>
      </c>
      <c r="AY149" s="116">
        <f t="shared" si="184"/>
        <v>-3.75</v>
      </c>
      <c r="AZ149" s="122">
        <f t="shared" si="206"/>
        <v>87.490934814990297</v>
      </c>
      <c r="BA149" s="123">
        <f t="shared" si="207"/>
        <v>6.5387134930118213E-3</v>
      </c>
      <c r="BB149" s="116">
        <f t="shared" si="208"/>
        <v>0.56836180101378719</v>
      </c>
      <c r="BC149" s="107"/>
      <c r="BD149" s="3">
        <f t="shared" si="209"/>
        <v>132</v>
      </c>
      <c r="BE149" s="45">
        <f t="shared" si="210"/>
        <v>72.04861194372981</v>
      </c>
      <c r="BF149" s="7">
        <f t="shared" si="211"/>
        <v>4.2684519690187805E-3</v>
      </c>
      <c r="BG149" s="43">
        <f t="shared" si="212"/>
        <v>0.30622891609639435</v>
      </c>
      <c r="BH149" s="45">
        <f t="shared" si="213"/>
        <v>78.438611982947506</v>
      </c>
      <c r="BI149" s="7">
        <f t="shared" si="214"/>
        <v>-1.1084126916365495E-3</v>
      </c>
      <c r="BJ149" s="43">
        <f t="shared" si="215"/>
        <v>-8.7038827977848926E-2</v>
      </c>
      <c r="BK149" s="117">
        <f t="shared" si="170"/>
        <v>77.021749413847886</v>
      </c>
      <c r="BL149" s="107"/>
      <c r="BM149" s="118">
        <f t="shared" si="216"/>
        <v>132</v>
      </c>
      <c r="BN149" s="45">
        <f t="shared" si="217"/>
        <v>89.886801283652076</v>
      </c>
      <c r="BO149" s="7">
        <f t="shared" si="218"/>
        <v>1.7965189546912076E-10</v>
      </c>
      <c r="BP149" s="45">
        <f t="shared" si="219"/>
        <v>1.6148335057406756E-8</v>
      </c>
      <c r="BQ149" s="107"/>
      <c r="BR149" s="107"/>
      <c r="BS149" s="40">
        <f t="shared" si="185"/>
        <v>132</v>
      </c>
      <c r="BT149" s="124">
        <f t="shared" ca="1" si="186"/>
        <v>610.92658632642906</v>
      </c>
      <c r="BU149" s="7">
        <f t="shared" ca="1" si="163"/>
        <v>-0.13989865165228194</v>
      </c>
      <c r="BV149" s="43">
        <f t="shared" ca="1" si="187"/>
        <v>-99.369459017574115</v>
      </c>
      <c r="BW149" s="44">
        <f t="shared" ca="1" si="188"/>
        <v>-0.94949325826140951</v>
      </c>
      <c r="BX149" s="107"/>
      <c r="BY149" s="107"/>
      <c r="BZ149" s="40">
        <f t="shared" si="189"/>
        <v>132</v>
      </c>
      <c r="CA149" s="124">
        <f t="shared" ca="1" si="190"/>
        <v>16.703959963054828</v>
      </c>
      <c r="CB149" s="7">
        <f t="shared" ca="1" si="220"/>
        <v>-0.42474662913070482</v>
      </c>
      <c r="CC149" s="43">
        <f t="shared" ca="1" si="191"/>
        <v>-12.3336099303864</v>
      </c>
      <c r="CD149" s="44">
        <f t="shared" ca="1" si="192"/>
        <v>-0.94949325826140951</v>
      </c>
      <c r="CE149" s="107"/>
      <c r="CF149" s="107"/>
      <c r="CG149" s="40">
        <f t="shared" si="193"/>
        <v>132</v>
      </c>
      <c r="CH149" s="45">
        <f t="shared" ca="1" si="164"/>
        <v>108.72216475013342</v>
      </c>
      <c r="CI149" s="7">
        <f t="shared" ca="1" si="165"/>
        <v>3.7523145183896718E-2</v>
      </c>
      <c r="CJ149" s="43">
        <f t="shared" ca="1" si="166"/>
        <v>3.9320545200017714</v>
      </c>
      <c r="CK149" s="43">
        <f t="shared" ca="1" si="167"/>
        <v>-0.37474662913070478</v>
      </c>
      <c r="CL149" s="3">
        <f t="shared" ca="1" si="168"/>
        <v>95.252533708692951</v>
      </c>
      <c r="CM149" s="44">
        <f t="shared" ca="1" si="171"/>
        <v>-0.94949325826140951</v>
      </c>
      <c r="CO149" s="40">
        <v>132</v>
      </c>
      <c r="CP149" s="45">
        <v>106.66074127879165</v>
      </c>
      <c r="CQ149" s="7">
        <v>-1.4205457754320607E-2</v>
      </c>
      <c r="CR149" s="43">
        <v>-1.5369984204099918</v>
      </c>
      <c r="CS149" s="43">
        <v>0.19905299906323509</v>
      </c>
      <c r="CT149" s="3">
        <v>100.99052999063235</v>
      </c>
      <c r="CU149" s="44">
        <v>0.19810599812647017</v>
      </c>
      <c r="CV149" s="44"/>
      <c r="CW149" s="40">
        <v>132</v>
      </c>
      <c r="CX149" s="45">
        <v>100.92974591319474</v>
      </c>
      <c r="CY149" s="7">
        <v>-1.7096481360359702E-4</v>
      </c>
      <c r="CZ149" s="43">
        <v>-1.725838577381994E-2</v>
      </c>
      <c r="DA149" s="43">
        <v>9.1291747813331964E-3</v>
      </c>
      <c r="DB149" s="3">
        <v>99.091291747813329</v>
      </c>
      <c r="DC149" s="44">
        <v>-0.45435412609333403</v>
      </c>
      <c r="DD149" s="44"/>
    </row>
    <row r="150" spans="5:108" ht="15.9" customHeight="1" x14ac:dyDescent="0.65">
      <c r="E150" s="51"/>
      <c r="H150" s="3">
        <f t="shared" si="194"/>
        <v>133</v>
      </c>
      <c r="I150" s="124">
        <f t="shared" si="172"/>
        <v>657.92558651965578</v>
      </c>
      <c r="J150" s="119">
        <f t="shared" si="159"/>
        <v>5.0000000000000093E-2</v>
      </c>
      <c r="K150" s="43">
        <f t="shared" si="160"/>
        <v>31.32978983426932</v>
      </c>
      <c r="M150" s="109">
        <f t="shared" si="173"/>
        <v>133</v>
      </c>
      <c r="N150" s="45">
        <f t="shared" si="174"/>
        <v>88.038149718339369</v>
      </c>
      <c r="O150" s="7">
        <f t="shared" si="175"/>
        <v>6.2545325925048292E-3</v>
      </c>
      <c r="P150" s="43">
        <f t="shared" si="176"/>
        <v>0.5472149033490743</v>
      </c>
      <c r="R150" s="109">
        <f t="shared" si="177"/>
        <v>133</v>
      </c>
      <c r="S150" s="109">
        <v>33</v>
      </c>
      <c r="T150" s="41">
        <f t="shared" ref="T150:T181" si="223">T149+AA150*$S$14</f>
        <v>19.29072865331597</v>
      </c>
      <c r="U150" s="7">
        <f t="shared" si="158"/>
        <v>8.2174098718346189E-2</v>
      </c>
      <c r="V150" s="43">
        <f t="shared" si="178"/>
        <v>99.986726128132631</v>
      </c>
      <c r="W150" s="7">
        <f t="shared" si="179"/>
        <v>1.4748504832237562E-5</v>
      </c>
      <c r="X150" s="43">
        <f t="shared" si="154"/>
        <v>119.2774547814486</v>
      </c>
      <c r="Y150" s="7">
        <f t="shared" ref="Y150:Y181" si="224">(X150-X149)/X149</f>
        <v>1.2446207087071488E-2</v>
      </c>
      <c r="Z150" s="121">
        <f t="shared" si="180"/>
        <v>1.4746329648248177E-3</v>
      </c>
      <c r="AA150" s="121">
        <f t="shared" ref="AA150:AA181" si="225">$S$10*T149*(1-T149/$U$11)</f>
        <v>1.4648273716621167</v>
      </c>
      <c r="AC150" s="3">
        <f t="shared" si="195"/>
        <v>133</v>
      </c>
      <c r="AD150" s="45">
        <f t="shared" si="161"/>
        <v>152.56647311312889</v>
      </c>
      <c r="AE150" s="7">
        <f t="shared" si="162"/>
        <v>1.232266694841695E-2</v>
      </c>
      <c r="AF150" s="43">
        <f t="shared" si="169"/>
        <v>1.8571409067969666</v>
      </c>
      <c r="AG150" s="107"/>
      <c r="AH150" s="3">
        <f t="shared" si="196"/>
        <v>133</v>
      </c>
      <c r="AI150" s="122">
        <f t="shared" si="197"/>
        <v>49.368205648067786</v>
      </c>
      <c r="AJ150" s="123">
        <f t="shared" si="181"/>
        <v>2.2581187504562759E-2</v>
      </c>
      <c r="AK150" s="114">
        <f t="shared" si="198"/>
        <v>1.0901752566202572</v>
      </c>
      <c r="AL150" s="115">
        <f t="shared" si="199"/>
        <v>88.038149718339369</v>
      </c>
      <c r="AM150" s="123">
        <f t="shared" si="221"/>
        <v>6.2545325925048292E-3</v>
      </c>
      <c r="AN150" s="116">
        <f t="shared" si="182"/>
        <v>0.5472149033490743</v>
      </c>
      <c r="AO150" s="122">
        <f t="shared" si="200"/>
        <v>88.038149718339369</v>
      </c>
      <c r="AP150" s="123">
        <f t="shared" si="201"/>
        <v>6.2545325925048292E-3</v>
      </c>
      <c r="AQ150" s="116">
        <f t="shared" si="202"/>
        <v>0.5472149033490743</v>
      </c>
      <c r="AS150" s="3">
        <f t="shared" si="203"/>
        <v>133</v>
      </c>
      <c r="AT150" s="122">
        <f t="shared" si="204"/>
        <v>113.29031256868443</v>
      </c>
      <c r="AU150" s="123">
        <f t="shared" si="183"/>
        <v>1.2710531439608354E-2</v>
      </c>
      <c r="AV150" s="114">
        <f t="shared" si="205"/>
        <v>1.4219068875094345</v>
      </c>
      <c r="AW150" s="115">
        <f t="shared" si="157"/>
        <v>150</v>
      </c>
      <c r="AX150" s="123">
        <f t="shared" si="222"/>
        <v>0</v>
      </c>
      <c r="AY150" s="116">
        <f t="shared" si="184"/>
        <v>-3.75</v>
      </c>
      <c r="AZ150" s="122">
        <f t="shared" si="206"/>
        <v>88.038149718339369</v>
      </c>
      <c r="BA150" s="123">
        <f t="shared" si="207"/>
        <v>6.2545325925048292E-3</v>
      </c>
      <c r="BB150" s="116">
        <f t="shared" si="208"/>
        <v>0.5472149033490743</v>
      </c>
      <c r="BC150" s="107"/>
      <c r="BD150" s="3">
        <f t="shared" si="209"/>
        <v>133</v>
      </c>
      <c r="BE150" s="45">
        <f t="shared" si="210"/>
        <v>72.338421903960707</v>
      </c>
      <c r="BF150" s="7">
        <f t="shared" si="211"/>
        <v>4.0224225340696352E-3</v>
      </c>
      <c r="BG150" s="43">
        <f t="shared" si="212"/>
        <v>0.28980996023090194</v>
      </c>
      <c r="BH150" s="45">
        <f t="shared" si="213"/>
        <v>78.351900985995101</v>
      </c>
      <c r="BI150" s="7">
        <f t="shared" si="214"/>
        <v>-1.1054631738161818E-3</v>
      </c>
      <c r="BJ150" s="43">
        <f t="shared" si="215"/>
        <v>-8.6710996952411995E-2</v>
      </c>
      <c r="BK150" s="117">
        <f t="shared" si="170"/>
        <v>76.934874810658414</v>
      </c>
      <c r="BL150" s="107"/>
      <c r="BM150" s="118">
        <f t="shared" si="216"/>
        <v>133</v>
      </c>
      <c r="BN150" s="45">
        <f t="shared" si="217"/>
        <v>89.886801297275852</v>
      </c>
      <c r="BO150" s="7">
        <f t="shared" si="218"/>
        <v>1.5156592169984545E-10</v>
      </c>
      <c r="BP150" s="45">
        <f t="shared" si="219"/>
        <v>1.3623782136991539E-8</v>
      </c>
      <c r="BQ150" s="107"/>
      <c r="BR150" s="107"/>
      <c r="BS150" s="40">
        <f t="shared" si="185"/>
        <v>133</v>
      </c>
      <c r="BT150" s="124">
        <f t="shared" ca="1" si="186"/>
        <v>636.206615692367</v>
      </c>
      <c r="BU150" s="7">
        <f t="shared" ca="1" si="163"/>
        <v>4.1379815401306433E-2</v>
      </c>
      <c r="BV150" s="43">
        <f t="shared" ca="1" si="187"/>
        <v>25.280029365937974</v>
      </c>
      <c r="BW150" s="44">
        <f t="shared" ca="1" si="188"/>
        <v>-4.3100922993467509E-2</v>
      </c>
      <c r="BX150" s="107"/>
      <c r="BY150" s="107"/>
      <c r="BZ150" s="40">
        <f t="shared" si="189"/>
        <v>133</v>
      </c>
      <c r="CA150" s="124">
        <f t="shared" ca="1" si="190"/>
        <v>17.179179915180775</v>
      </c>
      <c r="CB150" s="7">
        <f t="shared" ca="1" si="220"/>
        <v>2.84495385032663E-2</v>
      </c>
      <c r="CC150" s="43">
        <f t="shared" ca="1" si="191"/>
        <v>0.47521995212594614</v>
      </c>
      <c r="CD150" s="44">
        <f t="shared" ca="1" si="192"/>
        <v>-4.3100922993467509E-2</v>
      </c>
      <c r="CE150" s="107"/>
      <c r="CF150" s="107"/>
      <c r="CG150" s="40">
        <f t="shared" si="193"/>
        <v>133</v>
      </c>
      <c r="CH150" s="45">
        <f t="shared" ca="1" si="164"/>
        <v>107.95820636286398</v>
      </c>
      <c r="CI150" s="7">
        <f t="shared" ca="1" si="165"/>
        <v>-7.0267032396308382E-3</v>
      </c>
      <c r="CJ150" s="43">
        <f t="shared" ca="1" si="166"/>
        <v>-0.76395838726943799</v>
      </c>
      <c r="CK150" s="43">
        <f t="shared" ca="1" si="167"/>
        <v>7.8449538503266247E-2</v>
      </c>
      <c r="CL150" s="3">
        <f t="shared" ca="1" si="168"/>
        <v>99.784495385032656</v>
      </c>
      <c r="CM150" s="44">
        <f t="shared" ca="1" si="171"/>
        <v>-4.3100922993467509E-2</v>
      </c>
      <c r="CO150" s="40">
        <v>133</v>
      </c>
      <c r="CP150" s="45">
        <v>111.05335311657718</v>
      </c>
      <c r="CQ150" s="7">
        <v>4.1183023717264955E-2</v>
      </c>
      <c r="CR150" s="43">
        <v>4.3926118377855348</v>
      </c>
      <c r="CS150" s="43">
        <v>-0.35177063124519892</v>
      </c>
      <c r="CT150" s="3">
        <v>95.482293687548008</v>
      </c>
      <c r="CU150" s="44">
        <v>-0.9035412624903979</v>
      </c>
      <c r="CV150" s="44"/>
      <c r="CW150" s="40">
        <v>133</v>
      </c>
      <c r="CX150" s="45">
        <v>100.85088965228067</v>
      </c>
      <c r="CY150" s="7">
        <v>-7.8129851809878061E-4</v>
      </c>
      <c r="CZ150" s="43">
        <v>-7.8856260914064322E-2</v>
      </c>
      <c r="DA150" s="43">
        <v>5.7370555450516038E-2</v>
      </c>
      <c r="DB150" s="3">
        <v>99.573705554505153</v>
      </c>
      <c r="DC150" s="44">
        <v>-0.21314722274741982</v>
      </c>
      <c r="DD150" s="44"/>
    </row>
    <row r="151" spans="5:108" ht="15.9" customHeight="1" x14ac:dyDescent="0.65">
      <c r="E151" s="51"/>
      <c r="H151" s="3">
        <f t="shared" si="194"/>
        <v>134</v>
      </c>
      <c r="I151" s="124">
        <f t="shared" si="172"/>
        <v>690.82186584563851</v>
      </c>
      <c r="J151" s="119">
        <f t="shared" si="159"/>
        <v>4.9999999999999913E-2</v>
      </c>
      <c r="K151" s="43">
        <f t="shared" si="160"/>
        <v>32.896279325982789</v>
      </c>
      <c r="M151" s="109">
        <f t="shared" si="173"/>
        <v>134</v>
      </c>
      <c r="N151" s="45">
        <f t="shared" si="174"/>
        <v>88.564699301341975</v>
      </c>
      <c r="O151" s="7">
        <f t="shared" si="175"/>
        <v>5.9809251408303853E-3</v>
      </c>
      <c r="P151" s="43">
        <f t="shared" si="176"/>
        <v>0.52654958300259946</v>
      </c>
      <c r="R151" s="109">
        <f t="shared" si="177"/>
        <v>134</v>
      </c>
      <c r="S151" s="109">
        <v>34</v>
      </c>
      <c r="T151" s="41">
        <f t="shared" si="223"/>
        <v>20.847669306671701</v>
      </c>
      <c r="U151" s="7">
        <f t="shared" si="158"/>
        <v>8.0709271346684028E-2</v>
      </c>
      <c r="V151" s="43">
        <f t="shared" si="178"/>
        <v>99.988053339123695</v>
      </c>
      <c r="W151" s="7">
        <f t="shared" si="179"/>
        <v>1.3273871867388275E-5</v>
      </c>
      <c r="X151" s="43">
        <f t="shared" si="154"/>
        <v>120.8357226457954</v>
      </c>
      <c r="Y151" s="7">
        <f t="shared" si="224"/>
        <v>1.306422799850993E-2</v>
      </c>
      <c r="Z151" s="121">
        <f t="shared" si="180"/>
        <v>1.3272109910626212E-3</v>
      </c>
      <c r="AA151" s="121">
        <f t="shared" si="225"/>
        <v>1.5569406533557313</v>
      </c>
      <c r="AC151" s="3">
        <f t="shared" si="195"/>
        <v>134</v>
      </c>
      <c r="AD151" s="45">
        <f t="shared" si="161"/>
        <v>154.37566458924056</v>
      </c>
      <c r="AE151" s="7">
        <f t="shared" si="162"/>
        <v>1.1858381721717709E-2</v>
      </c>
      <c r="AF151" s="43">
        <f t="shared" si="169"/>
        <v>1.8091914761116741</v>
      </c>
      <c r="AG151" s="107"/>
      <c r="AH151" s="3">
        <f t="shared" si="196"/>
        <v>134</v>
      </c>
      <c r="AI151" s="122">
        <f t="shared" si="197"/>
        <v>50.460661544504561</v>
      </c>
      <c r="AJ151" s="123">
        <f t="shared" si="181"/>
        <v>2.2128734113299339E-2</v>
      </c>
      <c r="AK151" s="114">
        <f t="shared" si="198"/>
        <v>1.0924558964367777</v>
      </c>
      <c r="AL151" s="115">
        <f t="shared" si="199"/>
        <v>88.564699301341975</v>
      </c>
      <c r="AM151" s="123">
        <f t="shared" si="221"/>
        <v>5.9809251408303853E-3</v>
      </c>
      <c r="AN151" s="116">
        <f t="shared" si="182"/>
        <v>0.52654958300259946</v>
      </c>
      <c r="AO151" s="122">
        <f t="shared" si="200"/>
        <v>88.564699301341975</v>
      </c>
      <c r="AP151" s="123">
        <f t="shared" si="201"/>
        <v>5.9809251408303853E-3</v>
      </c>
      <c r="AQ151" s="116">
        <f t="shared" si="202"/>
        <v>0.52654958300259946</v>
      </c>
      <c r="AS151" s="3">
        <f t="shared" si="203"/>
        <v>134</v>
      </c>
      <c r="AT151" s="122">
        <f t="shared" si="204"/>
        <v>114.67659655648191</v>
      </c>
      <c r="AU151" s="123">
        <f t="shared" si="183"/>
        <v>1.22365624771052E-2</v>
      </c>
      <c r="AV151" s="114">
        <f t="shared" si="205"/>
        <v>1.3862839877974824</v>
      </c>
      <c r="AW151" s="115">
        <f t="shared" si="157"/>
        <v>150</v>
      </c>
      <c r="AX151" s="123">
        <f t="shared" si="222"/>
        <v>0</v>
      </c>
      <c r="AY151" s="116">
        <f t="shared" si="184"/>
        <v>-3.75</v>
      </c>
      <c r="AZ151" s="122">
        <f t="shared" si="206"/>
        <v>88.564699301341975</v>
      </c>
      <c r="BA151" s="123">
        <f t="shared" si="207"/>
        <v>5.9809251408303853E-3</v>
      </c>
      <c r="BB151" s="116">
        <f t="shared" si="208"/>
        <v>0.52654958300259946</v>
      </c>
      <c r="BC151" s="107"/>
      <c r="BD151" s="3">
        <f t="shared" si="209"/>
        <v>134</v>
      </c>
      <c r="BE151" s="45">
        <f t="shared" si="210"/>
        <v>72.612333411331079</v>
      </c>
      <c r="BF151" s="7">
        <f t="shared" si="211"/>
        <v>3.7865286546342834E-3</v>
      </c>
      <c r="BG151" s="43">
        <f t="shared" si="212"/>
        <v>0.27391150737037495</v>
      </c>
      <c r="BH151" s="45">
        <f t="shared" si="213"/>
        <v>78.26551414343696</v>
      </c>
      <c r="BI151" s="7">
        <f t="shared" si="214"/>
        <v>-1.1025494145136651E-3</v>
      </c>
      <c r="BJ151" s="43">
        <f t="shared" si="215"/>
        <v>-8.6386842558136015E-2</v>
      </c>
      <c r="BK151" s="117">
        <f t="shared" si="170"/>
        <v>76.848326194419542</v>
      </c>
      <c r="BL151" s="107"/>
      <c r="BM151" s="118">
        <f t="shared" si="216"/>
        <v>134</v>
      </c>
      <c r="BN151" s="45">
        <f t="shared" si="217"/>
        <v>89.886801308769762</v>
      </c>
      <c r="BO151" s="7">
        <f t="shared" si="218"/>
        <v>1.2787094053885641E-10</v>
      </c>
      <c r="BP151" s="45">
        <f t="shared" si="219"/>
        <v>1.1493905659696159E-8</v>
      </c>
      <c r="BQ151" s="107"/>
      <c r="BR151" s="107"/>
      <c r="BS151" s="40">
        <f t="shared" si="185"/>
        <v>134</v>
      </c>
      <c r="BT151" s="124">
        <f t="shared" ca="1" si="186"/>
        <v>668.06927503953045</v>
      </c>
      <c r="BU151" s="7">
        <f t="shared" ca="1" si="163"/>
        <v>5.0082250893427382E-2</v>
      </c>
      <c r="BV151" s="43">
        <f t="shared" ca="1" si="187"/>
        <v>31.862659347163497</v>
      </c>
      <c r="BW151" s="44">
        <f t="shared" ca="1" si="188"/>
        <v>4.1125446713720408E-4</v>
      </c>
      <c r="BX151" s="107"/>
      <c r="BY151" s="107"/>
      <c r="BZ151" s="40">
        <f t="shared" si="189"/>
        <v>134</v>
      </c>
      <c r="CA151" s="124">
        <f t="shared" ca="1" si="190"/>
        <v>18.041671418180751</v>
      </c>
      <c r="CB151" s="7">
        <f t="shared" ca="1" si="220"/>
        <v>5.0205627233568695E-2</v>
      </c>
      <c r="CC151" s="43">
        <f t="shared" ca="1" si="191"/>
        <v>0.86249150299997468</v>
      </c>
      <c r="CD151" s="44">
        <f t="shared" ca="1" si="192"/>
        <v>4.1125446713720408E-4</v>
      </c>
      <c r="CE151" s="107"/>
      <c r="CF151" s="107"/>
      <c r="CG151" s="40">
        <f t="shared" si="193"/>
        <v>134</v>
      </c>
      <c r="CH151" s="45">
        <f t="shared" ca="1" si="164"/>
        <v>107.09752616998628</v>
      </c>
      <c r="CI151" s="7">
        <f t="shared" ca="1" si="165"/>
        <v>-7.9723461687091889E-3</v>
      </c>
      <c r="CJ151" s="43">
        <f t="shared" ca="1" si="166"/>
        <v>-0.86068019287770114</v>
      </c>
      <c r="CK151" s="43">
        <f t="shared" ca="1" si="167"/>
        <v>0.10020562723356861</v>
      </c>
      <c r="CL151" s="3">
        <f t="shared" ca="1" si="168"/>
        <v>100.00205627233568</v>
      </c>
      <c r="CM151" s="44">
        <f t="shared" ca="1" si="171"/>
        <v>4.1125446713720408E-4</v>
      </c>
      <c r="CO151" s="40">
        <v>134</v>
      </c>
      <c r="CP151" s="45">
        <v>113.48558813689763</v>
      </c>
      <c r="CQ151" s="7">
        <v>2.1901500063372537E-2</v>
      </c>
      <c r="CR151" s="43">
        <v>2.432235020320451</v>
      </c>
      <c r="CS151" s="43">
        <v>-0.15667530347260586</v>
      </c>
      <c r="CT151" s="3">
        <v>97.433246965273938</v>
      </c>
      <c r="CU151" s="44">
        <v>-0.51335060694521173</v>
      </c>
      <c r="CV151" s="44"/>
      <c r="CW151" s="40">
        <v>134</v>
      </c>
      <c r="CX151" s="45">
        <v>101.47120285265494</v>
      </c>
      <c r="CY151" s="7">
        <v>6.1507955211205379E-3</v>
      </c>
      <c r="CZ151" s="43">
        <v>0.62031320037426274</v>
      </c>
      <c r="DA151" s="43">
        <v>-0.16902334584127646</v>
      </c>
      <c r="DB151" s="3">
        <v>97.309766541587237</v>
      </c>
      <c r="DC151" s="44">
        <v>-1.3451167292063824</v>
      </c>
      <c r="DD151" s="44"/>
    </row>
    <row r="152" spans="5:108" ht="15.9" customHeight="1" x14ac:dyDescent="0.65">
      <c r="E152" s="51"/>
      <c r="H152" s="3">
        <f t="shared" si="194"/>
        <v>135</v>
      </c>
      <c r="I152" s="124">
        <f t="shared" si="172"/>
        <v>725.36295913792048</v>
      </c>
      <c r="J152" s="119">
        <f t="shared" si="159"/>
        <v>5.0000000000000065E-2</v>
      </c>
      <c r="K152" s="43">
        <f t="shared" si="160"/>
        <v>34.541093292281928</v>
      </c>
      <c r="M152" s="109">
        <f t="shared" si="173"/>
        <v>135</v>
      </c>
      <c r="N152" s="45">
        <f t="shared" si="174"/>
        <v>89.07108128524051</v>
      </c>
      <c r="O152" s="7">
        <f t="shared" si="175"/>
        <v>5.717650349328994E-3</v>
      </c>
      <c r="P152" s="43">
        <f t="shared" si="176"/>
        <v>0.50638198389853684</v>
      </c>
      <c r="R152" s="109">
        <f t="shared" si="177"/>
        <v>135</v>
      </c>
      <c r="S152" s="109">
        <v>35</v>
      </c>
      <c r="T152" s="41">
        <f t="shared" si="223"/>
        <v>22.49781092181853</v>
      </c>
      <c r="U152" s="7">
        <f t="shared" si="158"/>
        <v>7.9152330693328318E-2</v>
      </c>
      <c r="V152" s="43">
        <f t="shared" si="178"/>
        <v>99.989247862488625</v>
      </c>
      <c r="W152" s="7">
        <f t="shared" si="179"/>
        <v>1.1946660876360722E-5</v>
      </c>
      <c r="X152" s="43">
        <f t="shared" si="154"/>
        <v>122.48705878430715</v>
      </c>
      <c r="Y152" s="7">
        <f t="shared" si="224"/>
        <v>1.3665959886318534E-2</v>
      </c>
      <c r="Z152" s="121">
        <f t="shared" si="180"/>
        <v>1.1945233649244315E-3</v>
      </c>
      <c r="AA152" s="121">
        <f t="shared" si="225"/>
        <v>1.6501416151468289</v>
      </c>
      <c r="AC152" s="3">
        <f t="shared" si="195"/>
        <v>135</v>
      </c>
      <c r="AD152" s="45">
        <f t="shared" si="161"/>
        <v>156.13648636436017</v>
      </c>
      <c r="AE152" s="7">
        <f t="shared" si="162"/>
        <v>1.1406083852689904E-2</v>
      </c>
      <c r="AF152" s="43">
        <f t="shared" si="169"/>
        <v>1.7608217751196031</v>
      </c>
      <c r="AG152" s="107"/>
      <c r="AH152" s="3">
        <f t="shared" si="196"/>
        <v>135</v>
      </c>
      <c r="AI152" s="122">
        <f t="shared" si="197"/>
        <v>51.554342734019535</v>
      </c>
      <c r="AJ152" s="123">
        <f t="shared" si="181"/>
        <v>2.1673936806206662E-2</v>
      </c>
      <c r="AK152" s="114">
        <f t="shared" si="198"/>
        <v>1.0936811895149734</v>
      </c>
      <c r="AL152" s="115">
        <f t="shared" si="199"/>
        <v>89.07108128524051</v>
      </c>
      <c r="AM152" s="123">
        <f t="shared" si="221"/>
        <v>5.717650349328994E-3</v>
      </c>
      <c r="AN152" s="116">
        <f t="shared" si="182"/>
        <v>0.50638198389853684</v>
      </c>
      <c r="AO152" s="122">
        <f t="shared" si="200"/>
        <v>89.07108128524051</v>
      </c>
      <c r="AP152" s="123">
        <f t="shared" si="201"/>
        <v>5.717650349328994E-3</v>
      </c>
      <c r="AQ152" s="116">
        <f t="shared" si="202"/>
        <v>0.50638198389853684</v>
      </c>
      <c r="AS152" s="3">
        <f t="shared" si="203"/>
        <v>135</v>
      </c>
      <c r="AT152" s="122">
        <f t="shared" si="204"/>
        <v>116.0268524517133</v>
      </c>
      <c r="AU152" s="123">
        <f t="shared" si="183"/>
        <v>1.1774467814505991E-2</v>
      </c>
      <c r="AV152" s="114">
        <f t="shared" si="205"/>
        <v>1.3502558952313892</v>
      </c>
      <c r="AW152" s="115">
        <f t="shared" si="157"/>
        <v>150</v>
      </c>
      <c r="AX152" s="123">
        <f t="shared" si="222"/>
        <v>0</v>
      </c>
      <c r="AY152" s="116">
        <f t="shared" si="184"/>
        <v>-3.75</v>
      </c>
      <c r="AZ152" s="122">
        <f t="shared" si="206"/>
        <v>89.07108128524051</v>
      </c>
      <c r="BA152" s="123">
        <f t="shared" si="207"/>
        <v>5.717650349328994E-3</v>
      </c>
      <c r="BB152" s="116">
        <f t="shared" si="208"/>
        <v>0.50638198389853684</v>
      </c>
      <c r="BC152" s="107"/>
      <c r="BD152" s="3">
        <f t="shared" si="209"/>
        <v>135</v>
      </c>
      <c r="BE152" s="45">
        <f t="shared" si="210"/>
        <v>72.870867578982867</v>
      </c>
      <c r="BF152" s="7">
        <f t="shared" si="211"/>
        <v>3.5604718304155822E-3</v>
      </c>
      <c r="BG152" s="43">
        <f t="shared" si="212"/>
        <v>0.25853416765179316</v>
      </c>
      <c r="BH152" s="45">
        <f t="shared" si="213"/>
        <v>78.179447846854572</v>
      </c>
      <c r="BI152" s="7">
        <f t="shared" si="214"/>
        <v>-1.0996707492990374E-3</v>
      </c>
      <c r="BJ152" s="43">
        <f t="shared" si="215"/>
        <v>-8.6066296582387042E-2</v>
      </c>
      <c r="BK152" s="117">
        <f t="shared" si="170"/>
        <v>76.762099922755496</v>
      </c>
      <c r="BL152" s="107"/>
      <c r="BM152" s="118">
        <f t="shared" si="216"/>
        <v>135</v>
      </c>
      <c r="BN152" s="45">
        <f t="shared" si="217"/>
        <v>89.886801318466766</v>
      </c>
      <c r="BO152" s="7">
        <f t="shared" si="218"/>
        <v>1.0788017759452129E-10</v>
      </c>
      <c r="BP152" s="45">
        <f t="shared" si="219"/>
        <v>9.6970038116036453E-9</v>
      </c>
      <c r="BQ152" s="107"/>
      <c r="BR152" s="107"/>
      <c r="BS152" s="40">
        <f t="shared" si="185"/>
        <v>135</v>
      </c>
      <c r="BT152" s="124">
        <f t="shared" ca="1" si="186"/>
        <v>585.08399886450093</v>
      </c>
      <c r="BU152" s="7">
        <f t="shared" ca="1" si="163"/>
        <v>-0.12421657345358263</v>
      </c>
      <c r="BV152" s="43">
        <f t="shared" ca="1" si="187"/>
        <v>-82.985276175029526</v>
      </c>
      <c r="BW152" s="44">
        <f t="shared" ca="1" si="188"/>
        <v>-0.87108286726791306</v>
      </c>
      <c r="BX152" s="107"/>
      <c r="BY152" s="107"/>
      <c r="BZ152" s="40">
        <f t="shared" si="189"/>
        <v>135</v>
      </c>
      <c r="CA152" s="124">
        <f t="shared" ca="1" si="190"/>
        <v>11.085859554462566</v>
      </c>
      <c r="CB152" s="7">
        <f t="shared" ca="1" si="220"/>
        <v>-0.3855414336339566</v>
      </c>
      <c r="CC152" s="43">
        <f t="shared" ca="1" si="191"/>
        <v>-6.9558118637181847</v>
      </c>
      <c r="CD152" s="44">
        <f t="shared" ca="1" si="192"/>
        <v>-0.87108286726791306</v>
      </c>
      <c r="CE152" s="107"/>
      <c r="CF152" s="107"/>
      <c r="CG152" s="40">
        <f t="shared" si="193"/>
        <v>135</v>
      </c>
      <c r="CH152" s="45">
        <f t="shared" ca="1" si="164"/>
        <v>111.40063380750375</v>
      </c>
      <c r="CI152" s="7">
        <f t="shared" ca="1" si="165"/>
        <v>4.0179337389059148E-2</v>
      </c>
      <c r="CJ152" s="43">
        <f t="shared" ca="1" si="166"/>
        <v>4.3031076375174706</v>
      </c>
      <c r="CK152" s="43">
        <f t="shared" ca="1" si="167"/>
        <v>-0.3355414336339565</v>
      </c>
      <c r="CL152" s="3">
        <f t="shared" ca="1" si="168"/>
        <v>95.644585663660436</v>
      </c>
      <c r="CM152" s="44">
        <f t="shared" ca="1" si="171"/>
        <v>-0.87108286726791306</v>
      </c>
      <c r="CO152" s="40">
        <v>135</v>
      </c>
      <c r="CP152" s="45">
        <v>111.49574650660381</v>
      </c>
      <c r="CQ152" s="7">
        <v>-1.7533870713993031E-2</v>
      </c>
      <c r="CR152" s="43">
        <v>-1.9898416302938191</v>
      </c>
      <c r="CS152" s="43">
        <v>0.13381428790281402</v>
      </c>
      <c r="CT152" s="3">
        <v>100.33814287902814</v>
      </c>
      <c r="CU152" s="44">
        <v>6.7628575805628019E-2</v>
      </c>
      <c r="CV152" s="44"/>
      <c r="CW152" s="40">
        <v>135</v>
      </c>
      <c r="CX152" s="45">
        <v>101.3312647756244</v>
      </c>
      <c r="CY152" s="7">
        <v>-1.3790915362828402E-3</v>
      </c>
      <c r="CZ152" s="43">
        <v>-0.13993807703053746</v>
      </c>
      <c r="DA152" s="43">
        <v>8.4868263190683871E-2</v>
      </c>
      <c r="DB152" s="3">
        <v>99.84868263190684</v>
      </c>
      <c r="DC152" s="44">
        <v>-7.5658684046580674E-2</v>
      </c>
      <c r="DD152" s="44"/>
    </row>
    <row r="153" spans="5:108" ht="15.9" customHeight="1" x14ac:dyDescent="0.65">
      <c r="E153" s="51"/>
      <c r="H153" s="3">
        <f t="shared" si="194"/>
        <v>136</v>
      </c>
      <c r="I153" s="124">
        <f t="shared" si="172"/>
        <v>761.63110709481646</v>
      </c>
      <c r="J153" s="119">
        <f t="shared" si="159"/>
        <v>4.9999999999999926E-2</v>
      </c>
      <c r="K153" s="43">
        <f t="shared" si="160"/>
        <v>36.268147956896023</v>
      </c>
      <c r="M153" s="109">
        <f t="shared" si="173"/>
        <v>136</v>
      </c>
      <c r="N153" s="45">
        <f t="shared" si="174"/>
        <v>89.557806588841572</v>
      </c>
      <c r="O153" s="7">
        <f t="shared" si="175"/>
        <v>5.4644593573797227E-3</v>
      </c>
      <c r="P153" s="43">
        <f t="shared" si="176"/>
        <v>0.48672530360106459</v>
      </c>
      <c r="R153" s="109">
        <f t="shared" si="177"/>
        <v>136</v>
      </c>
      <c r="S153" s="109">
        <v>36</v>
      </c>
      <c r="T153" s="41">
        <f t="shared" si="223"/>
        <v>24.241440517726488</v>
      </c>
      <c r="U153" s="7">
        <f t="shared" si="158"/>
        <v>7.7502189078181558E-2</v>
      </c>
      <c r="V153" s="43">
        <f t="shared" si="178"/>
        <v>99.990322960631303</v>
      </c>
      <c r="W153" s="7">
        <f t="shared" si="179"/>
        <v>1.0752137511392074E-5</v>
      </c>
      <c r="X153" s="43">
        <f t="shared" si="154"/>
        <v>124.23176347835779</v>
      </c>
      <c r="Y153" s="7">
        <f t="shared" si="224"/>
        <v>1.4243992070402858E-2</v>
      </c>
      <c r="Z153" s="121">
        <f t="shared" si="180"/>
        <v>1.0750981426761084E-3</v>
      </c>
      <c r="AA153" s="121">
        <f t="shared" si="225"/>
        <v>1.7436295959079562</v>
      </c>
      <c r="AC153" s="3">
        <f t="shared" si="195"/>
        <v>136</v>
      </c>
      <c r="AD153" s="45">
        <f t="shared" si="161"/>
        <v>157.84866008902617</v>
      </c>
      <c r="AE153" s="7">
        <f t="shared" si="162"/>
        <v>1.0965878408909962E-2</v>
      </c>
      <c r="AF153" s="43">
        <f t="shared" si="169"/>
        <v>1.7121737246660012</v>
      </c>
      <c r="AG153" s="107"/>
      <c r="AH153" s="3">
        <f t="shared" si="196"/>
        <v>136</v>
      </c>
      <c r="AI153" s="122">
        <f t="shared" si="197"/>
        <v>52.64818573625287</v>
      </c>
      <c r="AJ153" s="123">
        <f t="shared" si="181"/>
        <v>2.1217281498024664E-2</v>
      </c>
      <c r="AK153" s="114">
        <f t="shared" si="198"/>
        <v>1.0938430022333363</v>
      </c>
      <c r="AL153" s="115">
        <f t="shared" si="199"/>
        <v>89.557806588841572</v>
      </c>
      <c r="AM153" s="123">
        <f t="shared" si="221"/>
        <v>5.4644593573797227E-3</v>
      </c>
      <c r="AN153" s="116">
        <f t="shared" si="182"/>
        <v>0.48672530360106459</v>
      </c>
      <c r="AO153" s="122">
        <f t="shared" si="200"/>
        <v>89.557806588841572</v>
      </c>
      <c r="AP153" s="123">
        <f t="shared" si="201"/>
        <v>5.4644593573797227E-3</v>
      </c>
      <c r="AQ153" s="116">
        <f t="shared" si="202"/>
        <v>0.48672530360106459</v>
      </c>
      <c r="AS153" s="3">
        <f t="shared" si="203"/>
        <v>136</v>
      </c>
      <c r="AT153" s="122">
        <f t="shared" si="204"/>
        <v>117.34078491101508</v>
      </c>
      <c r="AU153" s="123">
        <f t="shared" si="183"/>
        <v>1.1324382516095565E-2</v>
      </c>
      <c r="AV153" s="114">
        <f t="shared" si="205"/>
        <v>1.313932459301782</v>
      </c>
      <c r="AW153" s="115">
        <f t="shared" si="157"/>
        <v>150</v>
      </c>
      <c r="AX153" s="123">
        <f t="shared" si="222"/>
        <v>0</v>
      </c>
      <c r="AY153" s="116">
        <f t="shared" si="184"/>
        <v>-3.75</v>
      </c>
      <c r="AZ153" s="122">
        <f t="shared" si="206"/>
        <v>89.557806588841572</v>
      </c>
      <c r="BA153" s="123">
        <f t="shared" si="207"/>
        <v>5.4644593573797227E-3</v>
      </c>
      <c r="BB153" s="116">
        <f t="shared" si="208"/>
        <v>0.48672530360106459</v>
      </c>
      <c r="BC153" s="107"/>
      <c r="BD153" s="3">
        <f t="shared" si="209"/>
        <v>136</v>
      </c>
      <c r="BE153" s="45">
        <f t="shared" si="210"/>
        <v>73.114544233715762</v>
      </c>
      <c r="BF153" s="7">
        <f t="shared" si="211"/>
        <v>3.3439516068445247E-3</v>
      </c>
      <c r="BG153" s="43">
        <f t="shared" si="212"/>
        <v>0.24367665473288952</v>
      </c>
      <c r="BH153" s="45">
        <f t="shared" si="213"/>
        <v>78.093698554283321</v>
      </c>
      <c r="BI153" s="7">
        <f t="shared" si="214"/>
        <v>-1.0968265309218429E-3</v>
      </c>
      <c r="BJ153" s="43">
        <f t="shared" si="215"/>
        <v>-8.574929257125441E-2</v>
      </c>
      <c r="BK153" s="117">
        <f t="shared" si="170"/>
        <v>76.676192420618804</v>
      </c>
      <c r="BL153" s="107"/>
      <c r="BM153" s="118">
        <f t="shared" si="216"/>
        <v>136</v>
      </c>
      <c r="BN153" s="45">
        <f t="shared" si="217"/>
        <v>89.886801326647785</v>
      </c>
      <c r="BO153" s="7">
        <f t="shared" si="218"/>
        <v>9.1014680790565235E-11</v>
      </c>
      <c r="BP153" s="45">
        <f t="shared" si="219"/>
        <v>8.1810209431336083E-9</v>
      </c>
      <c r="BQ153" s="107"/>
      <c r="BR153" s="107"/>
      <c r="BS153" s="40">
        <f t="shared" si="185"/>
        <v>136</v>
      </c>
      <c r="BT153" s="124">
        <f t="shared" ca="1" si="186"/>
        <v>749.2814358908355</v>
      </c>
      <c r="BU153" s="7">
        <f t="shared" ca="1" si="163"/>
        <v>0.28063908318292757</v>
      </c>
      <c r="BV153" s="43">
        <f t="shared" ca="1" si="187"/>
        <v>164.1974370263346</v>
      </c>
      <c r="BW153" s="44">
        <f t="shared" ca="1" si="188"/>
        <v>1.153195415914638</v>
      </c>
      <c r="BX153" s="107"/>
      <c r="BY153" s="107"/>
      <c r="BZ153" s="40">
        <f t="shared" si="189"/>
        <v>136</v>
      </c>
      <c r="CA153" s="124">
        <f t="shared" ca="1" si="190"/>
        <v>18.032233742025554</v>
      </c>
      <c r="CB153" s="7">
        <f t="shared" ca="1" si="220"/>
        <v>0.62659770795731884</v>
      </c>
      <c r="CC153" s="43">
        <f t="shared" ca="1" si="191"/>
        <v>6.9463741875629896</v>
      </c>
      <c r="CD153" s="44">
        <f t="shared" ca="1" si="192"/>
        <v>1.153195415914638</v>
      </c>
      <c r="CE153" s="107"/>
      <c r="CF153" s="107"/>
      <c r="CG153" s="40">
        <f t="shared" si="193"/>
        <v>136</v>
      </c>
      <c r="CH153" s="45">
        <f t="shared" ca="1" si="164"/>
        <v>107.38513351897004</v>
      </c>
      <c r="CI153" s="7">
        <f t="shared" ca="1" si="165"/>
        <v>-3.6045578479134636E-2</v>
      </c>
      <c r="CJ153" s="43">
        <f t="shared" ca="1" si="166"/>
        <v>-4.0155002885337137</v>
      </c>
      <c r="CK153" s="43">
        <f t="shared" ca="1" si="167"/>
        <v>0.67659770795731899</v>
      </c>
      <c r="CL153" s="3">
        <f t="shared" ca="1" si="168"/>
        <v>105.76597707957319</v>
      </c>
      <c r="CM153" s="44">
        <f t="shared" ca="1" si="171"/>
        <v>1.153195415914638</v>
      </c>
      <c r="CO153" s="40">
        <v>136</v>
      </c>
      <c r="CP153" s="45">
        <v>114.60136166965914</v>
      </c>
      <c r="CQ153" s="7">
        <v>2.7854113366301284E-2</v>
      </c>
      <c r="CR153" s="43">
        <v>3.1056151630553277</v>
      </c>
      <c r="CS153" s="43">
        <v>-0.18815427993791842</v>
      </c>
      <c r="CT153" s="3">
        <v>97.11845720062081</v>
      </c>
      <c r="CU153" s="44">
        <v>-0.57630855987583685</v>
      </c>
      <c r="CV153" s="44"/>
      <c r="CW153" s="40">
        <v>136</v>
      </c>
      <c r="CX153" s="45">
        <v>101.21007310183087</v>
      </c>
      <c r="CY153" s="7">
        <v>-1.1959948793877648E-3</v>
      </c>
      <c r="CZ153" s="43">
        <v>-0.12119167379353471</v>
      </c>
      <c r="DA153" s="43">
        <v>0.15605997782226114</v>
      </c>
      <c r="DB153" s="3">
        <v>100.56059977822261</v>
      </c>
      <c r="DC153" s="44">
        <v>0.28029988911130566</v>
      </c>
      <c r="DD153" s="44"/>
    </row>
    <row r="154" spans="5:108" ht="15.9" customHeight="1" x14ac:dyDescent="0.65">
      <c r="H154" s="3">
        <f t="shared" si="194"/>
        <v>137</v>
      </c>
      <c r="I154" s="124">
        <f t="shared" si="172"/>
        <v>799.71266244955723</v>
      </c>
      <c r="J154" s="119">
        <f t="shared" si="159"/>
        <v>4.9999999999999933E-2</v>
      </c>
      <c r="K154" s="43">
        <f t="shared" si="160"/>
        <v>38.081555354740821</v>
      </c>
      <c r="M154" s="109">
        <f t="shared" si="173"/>
        <v>137</v>
      </c>
      <c r="N154" s="45">
        <f t="shared" si="174"/>
        <v>90.025396557781477</v>
      </c>
      <c r="O154" s="7">
        <f t="shared" si="175"/>
        <v>5.2210967055792519E-3</v>
      </c>
      <c r="P154" s="43">
        <f t="shared" si="176"/>
        <v>0.46758996893990118</v>
      </c>
      <c r="R154" s="109">
        <f t="shared" si="177"/>
        <v>137</v>
      </c>
      <c r="S154" s="109">
        <v>37</v>
      </c>
      <c r="T154" s="41">
        <f t="shared" si="223"/>
        <v>26.077937131124667</v>
      </c>
      <c r="U154" s="7">
        <f t="shared" si="158"/>
        <v>7.5758559482273571E-2</v>
      </c>
      <c r="V154" s="43">
        <f t="shared" si="178"/>
        <v>99.991290570923084</v>
      </c>
      <c r="W154" s="7">
        <f t="shared" si="179"/>
        <v>9.6770393687177286E-6</v>
      </c>
      <c r="X154" s="43">
        <f t="shared" si="154"/>
        <v>126.06922770204775</v>
      </c>
      <c r="Y154" s="7">
        <f t="shared" si="224"/>
        <v>1.4790615316428836E-2</v>
      </c>
      <c r="Z154" s="121">
        <f t="shared" si="180"/>
        <v>9.6761029177845864E-4</v>
      </c>
      <c r="AA154" s="121">
        <f t="shared" si="225"/>
        <v>1.8364966133981775</v>
      </c>
      <c r="AC154" s="3">
        <f t="shared" si="195"/>
        <v>137</v>
      </c>
      <c r="AD154" s="45">
        <f t="shared" si="161"/>
        <v>159.51204322050225</v>
      </c>
      <c r="AE154" s="7">
        <f t="shared" si="162"/>
        <v>1.0537834977743479E-2</v>
      </c>
      <c r="AF154" s="43">
        <f t="shared" si="169"/>
        <v>1.6633831314760781</v>
      </c>
      <c r="AG154" s="107"/>
      <c r="AH154" s="3">
        <f t="shared" si="196"/>
        <v>137</v>
      </c>
      <c r="AI154" s="122">
        <f t="shared" si="197"/>
        <v>53.741123069981739</v>
      </c>
      <c r="AJ154" s="123">
        <f t="shared" si="181"/>
        <v>2.0759259192787091E-2</v>
      </c>
      <c r="AK154" s="114">
        <f t="shared" si="198"/>
        <v>1.0929373337288708</v>
      </c>
      <c r="AL154" s="115">
        <f t="shared" si="199"/>
        <v>90.025396557781477</v>
      </c>
      <c r="AM154" s="123">
        <f t="shared" si="221"/>
        <v>5.2210967055792519E-3</v>
      </c>
      <c r="AN154" s="116">
        <f t="shared" si="182"/>
        <v>0.46758996893990118</v>
      </c>
      <c r="AO154" s="122">
        <f t="shared" si="200"/>
        <v>90.025396557781477</v>
      </c>
      <c r="AP154" s="123">
        <f t="shared" si="201"/>
        <v>5.2210967055792519E-3</v>
      </c>
      <c r="AQ154" s="116">
        <f t="shared" si="202"/>
        <v>0.46758996893990118</v>
      </c>
      <c r="AS154" s="3">
        <f t="shared" si="203"/>
        <v>137</v>
      </c>
      <c r="AT154" s="122">
        <f t="shared" si="204"/>
        <v>118.6182042220548</v>
      </c>
      <c r="AU154" s="123">
        <f t="shared" si="183"/>
        <v>1.0886405029661664E-2</v>
      </c>
      <c r="AV154" s="114">
        <f t="shared" si="205"/>
        <v>1.2774193110397192</v>
      </c>
      <c r="AW154" s="115">
        <f t="shared" si="157"/>
        <v>150</v>
      </c>
      <c r="AX154" s="123">
        <f t="shared" si="222"/>
        <v>0</v>
      </c>
      <c r="AY154" s="116">
        <f t="shared" si="184"/>
        <v>-3.75</v>
      </c>
      <c r="AZ154" s="122">
        <f t="shared" si="206"/>
        <v>90.025396557781477</v>
      </c>
      <c r="BA154" s="123">
        <f t="shared" si="207"/>
        <v>5.2210967055792519E-3</v>
      </c>
      <c r="BB154" s="116">
        <f t="shared" si="208"/>
        <v>0.46758996893990118</v>
      </c>
      <c r="BC154" s="107"/>
      <c r="BD154" s="3">
        <f t="shared" si="209"/>
        <v>137</v>
      </c>
      <c r="BE154" s="45">
        <f t="shared" si="210"/>
        <v>73.343880196953407</v>
      </c>
      <c r="BF154" s="7">
        <f t="shared" si="211"/>
        <v>3.1366667964797344E-3</v>
      </c>
      <c r="BG154" s="43">
        <f t="shared" si="212"/>
        <v>0.22933596323764888</v>
      </c>
      <c r="BH154" s="45">
        <f t="shared" si="213"/>
        <v>78.008262788511644</v>
      </c>
      <c r="BI154" s="7">
        <f t="shared" si="214"/>
        <v>-1.0940161287442511E-3</v>
      </c>
      <c r="BJ154" s="43">
        <f t="shared" si="215"/>
        <v>-8.5435765771676095E-2</v>
      </c>
      <c r="BK154" s="117">
        <f t="shared" si="170"/>
        <v>76.590600178560749</v>
      </c>
      <c r="BL154" s="107"/>
      <c r="BM154" s="118">
        <f t="shared" si="216"/>
        <v>137</v>
      </c>
      <c r="BN154" s="45">
        <f t="shared" si="217"/>
        <v>89.886801333549826</v>
      </c>
      <c r="BO154" s="7">
        <f t="shared" si="218"/>
        <v>7.6785929669864182E-11</v>
      </c>
      <c r="BP154" s="45">
        <f t="shared" si="219"/>
        <v>6.9020395341881644E-9</v>
      </c>
      <c r="BQ154" s="107"/>
      <c r="BR154" s="107"/>
      <c r="BS154" s="40">
        <f t="shared" si="185"/>
        <v>137</v>
      </c>
      <c r="BT154" s="124">
        <f t="shared" ca="1" si="186"/>
        <v>807.97334414794773</v>
      </c>
      <c r="BU154" s="7">
        <f t="shared" ca="1" si="163"/>
        <v>7.8330925398321483E-2</v>
      </c>
      <c r="BV154" s="43">
        <f t="shared" ca="1" si="187"/>
        <v>58.691908257112289</v>
      </c>
      <c r="BW154" s="44">
        <f t="shared" ca="1" si="188"/>
        <v>0.14165462699160777</v>
      </c>
      <c r="BX154" s="107"/>
      <c r="BY154" s="107"/>
      <c r="BZ154" s="40">
        <f t="shared" si="189"/>
        <v>137</v>
      </c>
      <c r="CA154" s="124">
        <f t="shared" ca="1" si="190"/>
        <v>20.211020101402887</v>
      </c>
      <c r="CB154" s="7">
        <f t="shared" ca="1" si="220"/>
        <v>0.12082731349580385</v>
      </c>
      <c r="CC154" s="43">
        <f t="shared" ca="1" si="191"/>
        <v>2.1787863593773342</v>
      </c>
      <c r="CD154" s="44">
        <f t="shared" ca="1" si="192"/>
        <v>0.14165462699160777</v>
      </c>
      <c r="CE154" s="107"/>
      <c r="CF154" s="107"/>
      <c r="CG154" s="40">
        <f t="shared" si="193"/>
        <v>137</v>
      </c>
      <c r="CH154" s="45">
        <f t="shared" ca="1" si="164"/>
        <v>106.16892338322587</v>
      </c>
      <c r="CI154" s="7">
        <f t="shared" ca="1" si="165"/>
        <v>-1.1325684439637208E-2</v>
      </c>
      <c r="CJ154" s="43">
        <f t="shared" ca="1" si="166"/>
        <v>-1.2162101357441679</v>
      </c>
      <c r="CK154" s="43">
        <f t="shared" ca="1" si="167"/>
        <v>0.17082731349580388</v>
      </c>
      <c r="CL154" s="3">
        <f t="shared" ca="1" si="168"/>
        <v>100.70827313495803</v>
      </c>
      <c r="CM154" s="44">
        <f t="shared" ca="1" si="171"/>
        <v>0.14165462699160777</v>
      </c>
      <c r="CO154" s="40">
        <v>137</v>
      </c>
      <c r="CP154" s="45">
        <v>110.40990021273177</v>
      </c>
      <c r="CQ154" s="7">
        <v>-3.6574272729929226E-2</v>
      </c>
      <c r="CR154" s="43">
        <v>-4.1914614569273771</v>
      </c>
      <c r="CS154" s="43">
        <v>0.29463545440112426</v>
      </c>
      <c r="CT154" s="3">
        <v>101.94635454401124</v>
      </c>
      <c r="CU154" s="44">
        <v>0.38927090880224846</v>
      </c>
      <c r="CV154" s="44"/>
      <c r="CW154" s="40">
        <v>137</v>
      </c>
      <c r="CX154" s="45">
        <v>101.09859035766158</v>
      </c>
      <c r="CY154" s="7">
        <v>-1.1014985045720426E-3</v>
      </c>
      <c r="CZ154" s="43">
        <v>-0.11148274416930005</v>
      </c>
      <c r="DA154" s="43">
        <v>7.5531890351145409E-2</v>
      </c>
      <c r="DB154" s="3">
        <v>99.755318903511451</v>
      </c>
      <c r="DC154" s="44">
        <v>-0.12234054824427296</v>
      </c>
      <c r="DD154" s="44"/>
    </row>
    <row r="155" spans="5:108" ht="15.9" customHeight="1" x14ac:dyDescent="0.65">
      <c r="H155" s="3">
        <f t="shared" si="194"/>
        <v>138</v>
      </c>
      <c r="I155" s="124">
        <f t="shared" si="172"/>
        <v>839.69829557203514</v>
      </c>
      <c r="J155" s="119">
        <f t="shared" si="159"/>
        <v>5.0000000000000058E-2</v>
      </c>
      <c r="K155" s="43">
        <f t="shared" si="160"/>
        <v>39.985633122477864</v>
      </c>
      <c r="M155" s="109">
        <f t="shared" si="173"/>
        <v>138</v>
      </c>
      <c r="N155" s="45">
        <f t="shared" si="174"/>
        <v>90.474380372977649</v>
      </c>
      <c r="O155" s="7">
        <f t="shared" si="175"/>
        <v>4.9873017211093133E-3</v>
      </c>
      <c r="P155" s="43">
        <f t="shared" si="176"/>
        <v>0.44898381519616731</v>
      </c>
      <c r="R155" s="109">
        <f t="shared" si="177"/>
        <v>138</v>
      </c>
      <c r="S155" s="109">
        <v>38</v>
      </c>
      <c r="T155" s="41">
        <f t="shared" si="223"/>
        <v>28.005672039222244</v>
      </c>
      <c r="U155" s="7">
        <f t="shared" si="158"/>
        <v>7.3922062868875357E-2</v>
      </c>
      <c r="V155" s="43">
        <f t="shared" si="178"/>
        <v>99.99216143797662</v>
      </c>
      <c r="W155" s="7">
        <f t="shared" si="179"/>
        <v>8.7094290769040806E-6</v>
      </c>
      <c r="X155" s="43">
        <f t="shared" si="154"/>
        <v>127.99783347719887</v>
      </c>
      <c r="Y155" s="7">
        <f t="shared" si="224"/>
        <v>1.5297989924307165E-2</v>
      </c>
      <c r="Z155" s="121">
        <f t="shared" si="180"/>
        <v>8.7086705353656201E-4</v>
      </c>
      <c r="AA155" s="121">
        <f t="shared" si="225"/>
        <v>1.9277349080975761</v>
      </c>
      <c r="AC155" s="3">
        <f t="shared" si="195"/>
        <v>138</v>
      </c>
      <c r="AD155" s="45">
        <f t="shared" si="161"/>
        <v>161.12662239843252</v>
      </c>
      <c r="AE155" s="7">
        <f t="shared" si="162"/>
        <v>1.012198919487443E-2</v>
      </c>
      <c r="AF155" s="43">
        <f t="shared" si="169"/>
        <v>1.6145791779302681</v>
      </c>
      <c r="AG155" s="107"/>
      <c r="AH155" s="3">
        <f t="shared" si="196"/>
        <v>138</v>
      </c>
      <c r="AI155" s="122">
        <f t="shared" si="197"/>
        <v>54.832087436548001</v>
      </c>
      <c r="AJ155" s="123">
        <f t="shared" si="181"/>
        <v>2.0300364120519152E-2</v>
      </c>
      <c r="AK155" s="114">
        <f t="shared" si="198"/>
        <v>1.0909643665662601</v>
      </c>
      <c r="AL155" s="115">
        <f t="shared" si="199"/>
        <v>90.474380372977649</v>
      </c>
      <c r="AM155" s="123">
        <f t="shared" si="221"/>
        <v>4.9873017211093133E-3</v>
      </c>
      <c r="AN155" s="116">
        <f t="shared" si="182"/>
        <v>0.44898381519616731</v>
      </c>
      <c r="AO155" s="122">
        <f t="shared" si="200"/>
        <v>90.474380372977649</v>
      </c>
      <c r="AP155" s="123">
        <f t="shared" si="201"/>
        <v>4.9873017211093133E-3</v>
      </c>
      <c r="AQ155" s="116">
        <f t="shared" si="202"/>
        <v>0.44898381519616731</v>
      </c>
      <c r="AS155" s="3">
        <f t="shared" si="203"/>
        <v>138</v>
      </c>
      <c r="AT155" s="122">
        <f t="shared" si="204"/>
        <v>119.85902164220251</v>
      </c>
      <c r="AU155" s="123">
        <f t="shared" si="183"/>
        <v>1.0460598592648397E-2</v>
      </c>
      <c r="AV155" s="114">
        <f t="shared" si="205"/>
        <v>1.2408174201477071</v>
      </c>
      <c r="AW155" s="115">
        <f t="shared" si="157"/>
        <v>150</v>
      </c>
      <c r="AX155" s="123">
        <f t="shared" si="222"/>
        <v>0</v>
      </c>
      <c r="AY155" s="116">
        <f t="shared" si="184"/>
        <v>-3.75</v>
      </c>
      <c r="AZ155" s="122">
        <f t="shared" si="206"/>
        <v>90.474380372977649</v>
      </c>
      <c r="BA155" s="123">
        <f t="shared" si="207"/>
        <v>4.9873017211093133E-3</v>
      </c>
      <c r="BB155" s="116">
        <f t="shared" si="208"/>
        <v>0.44898381519616731</v>
      </c>
      <c r="BC155" s="107"/>
      <c r="BD155" s="3">
        <f t="shared" si="209"/>
        <v>138</v>
      </c>
      <c r="BE155" s="45">
        <f t="shared" si="210"/>
        <v>73.559387737225663</v>
      </c>
      <c r="BF155" s="7">
        <f t="shared" si="211"/>
        <v>2.9383165942890458E-3</v>
      </c>
      <c r="BG155" s="43">
        <f t="shared" si="212"/>
        <v>0.21550754027226177</v>
      </c>
      <c r="BH155" s="45">
        <f t="shared" si="213"/>
        <v>77.923137135435766</v>
      </c>
      <c r="BI155" s="7">
        <f t="shared" si="214"/>
        <v>-1.091238928197412E-3</v>
      </c>
      <c r="BJ155" s="43">
        <f t="shared" si="215"/>
        <v>-8.5125653075874858E-2</v>
      </c>
      <c r="BK155" s="117">
        <f t="shared" si="170"/>
        <v>76.505319751058536</v>
      </c>
      <c r="BL155" s="107"/>
      <c r="BM155" s="118">
        <f t="shared" si="216"/>
        <v>138</v>
      </c>
      <c r="BN155" s="45">
        <f t="shared" si="217"/>
        <v>89.886801339372838</v>
      </c>
      <c r="BO155" s="7">
        <f t="shared" si="218"/>
        <v>6.4781606643047059E-11</v>
      </c>
      <c r="BP155" s="45">
        <f t="shared" si="219"/>
        <v>5.8230079181989829E-9</v>
      </c>
      <c r="BQ155" s="107"/>
      <c r="BR155" s="107"/>
      <c r="BS155" s="40">
        <f t="shared" si="185"/>
        <v>138</v>
      </c>
      <c r="BT155" s="124">
        <f t="shared" ca="1" si="186"/>
        <v>748.88864371284581</v>
      </c>
      <c r="BU155" s="7">
        <f t="shared" ca="1" si="163"/>
        <v>-7.3127041706320131E-2</v>
      </c>
      <c r="BV155" s="43">
        <f t="shared" ca="1" si="187"/>
        <v>-59.084700435101929</v>
      </c>
      <c r="BW155" s="44">
        <f t="shared" ca="1" si="188"/>
        <v>-0.6156352085316007</v>
      </c>
      <c r="BX155" s="107"/>
      <c r="BY155" s="107"/>
      <c r="BZ155" s="40">
        <f t="shared" si="189"/>
        <v>138</v>
      </c>
      <c r="CA155" s="124">
        <f t="shared" ca="1" si="190"/>
        <v>15.000263319091262</v>
      </c>
      <c r="CB155" s="7">
        <f t="shared" ca="1" si="220"/>
        <v>-0.2578176042658003</v>
      </c>
      <c r="CC155" s="43">
        <f t="shared" ca="1" si="191"/>
        <v>-5.2107567823116252</v>
      </c>
      <c r="CD155" s="44">
        <f t="shared" ca="1" si="192"/>
        <v>-0.6156352085316007</v>
      </c>
      <c r="CE155" s="107"/>
      <c r="CF155" s="107"/>
      <c r="CG155" s="40">
        <f t="shared" si="193"/>
        <v>138</v>
      </c>
      <c r="CH155" s="45">
        <f t="shared" ca="1" si="164"/>
        <v>108.27397958869847</v>
      </c>
      <c r="CI155" s="7">
        <f t="shared" ca="1" si="165"/>
        <v>1.9827423490715933E-2</v>
      </c>
      <c r="CJ155" s="43">
        <f t="shared" ca="1" si="166"/>
        <v>2.1050562054725988</v>
      </c>
      <c r="CK155" s="43">
        <f t="shared" ca="1" si="167"/>
        <v>-0.20781760426580034</v>
      </c>
      <c r="CL155" s="3">
        <f t="shared" ca="1" si="168"/>
        <v>96.921823957341999</v>
      </c>
      <c r="CM155" s="44">
        <f t="shared" ca="1" si="171"/>
        <v>-0.6156352085316007</v>
      </c>
      <c r="CO155" s="40">
        <v>138</v>
      </c>
      <c r="CP155" s="45">
        <v>111.66866135362406</v>
      </c>
      <c r="CQ155" s="7">
        <v>1.140079955209612E-2</v>
      </c>
      <c r="CR155" s="43">
        <v>1.2587611408922916</v>
      </c>
      <c r="CS155" s="43">
        <v>-9.0789646801045287E-2</v>
      </c>
      <c r="CT155" s="3">
        <v>98.092103531989551</v>
      </c>
      <c r="CU155" s="44">
        <v>-0.38157929360209059</v>
      </c>
      <c r="CV155" s="44"/>
      <c r="CW155" s="40">
        <v>138</v>
      </c>
      <c r="CX155" s="45">
        <v>101.05212583461756</v>
      </c>
      <c r="CY155" s="7">
        <v>-4.5959615143636241E-4</v>
      </c>
      <c r="CZ155" s="43">
        <v>-4.646452304402645E-2</v>
      </c>
      <c r="DA155" s="43">
        <v>2.4624571174844817E-2</v>
      </c>
      <c r="DB155" s="3">
        <v>99.246245711748443</v>
      </c>
      <c r="DC155" s="44">
        <v>-0.37687714412577594</v>
      </c>
      <c r="DD155" s="44"/>
    </row>
    <row r="156" spans="5:108" ht="15.9" customHeight="1" x14ac:dyDescent="0.65">
      <c r="H156" s="3">
        <f t="shared" si="194"/>
        <v>139</v>
      </c>
      <c r="I156" s="124">
        <f t="shared" si="172"/>
        <v>881.68321035063695</v>
      </c>
      <c r="J156" s="119">
        <f t="shared" si="159"/>
        <v>5.0000000000000072E-2</v>
      </c>
      <c r="K156" s="43">
        <f t="shared" si="160"/>
        <v>41.984914778601762</v>
      </c>
      <c r="M156" s="109">
        <f t="shared" si="173"/>
        <v>139</v>
      </c>
      <c r="N156" s="45">
        <f t="shared" si="174"/>
        <v>90.905292639689407</v>
      </c>
      <c r="O156" s="7">
        <f t="shared" si="175"/>
        <v>4.7628098135111411E-3</v>
      </c>
      <c r="P156" s="43">
        <f t="shared" si="176"/>
        <v>0.43091226671176086</v>
      </c>
      <c r="R156" s="109">
        <f t="shared" si="177"/>
        <v>139</v>
      </c>
      <c r="S156" s="109">
        <v>39</v>
      </c>
      <c r="T156" s="41">
        <f t="shared" si="223"/>
        <v>30.021921576775995</v>
      </c>
      <c r="U156" s="7">
        <f t="shared" si="158"/>
        <v>7.1994327960777801E-2</v>
      </c>
      <c r="V156" s="43">
        <f t="shared" si="178"/>
        <v>99.992945232735906</v>
      </c>
      <c r="W156" s="7">
        <f t="shared" si="179"/>
        <v>7.8385620234073295E-6</v>
      </c>
      <c r="X156" s="43">
        <f t="shared" si="154"/>
        <v>130.01486680951189</v>
      </c>
      <c r="Y156" s="7">
        <f t="shared" si="224"/>
        <v>1.5758339633712062E-2</v>
      </c>
      <c r="Z156" s="121">
        <f t="shared" si="180"/>
        <v>7.8379475928307954E-4</v>
      </c>
      <c r="AA156" s="121">
        <f t="shared" si="225"/>
        <v>2.0162495375537501</v>
      </c>
      <c r="AC156" s="3">
        <f t="shared" si="195"/>
        <v>139</v>
      </c>
      <c r="AD156" s="45">
        <f t="shared" si="161"/>
        <v>162.69250640697237</v>
      </c>
      <c r="AE156" s="7">
        <f t="shared" si="162"/>
        <v>9.7183444003918189E-3</v>
      </c>
      <c r="AF156" s="43">
        <f t="shared" si="169"/>
        <v>1.5658840085398622</v>
      </c>
      <c r="AG156" s="107"/>
      <c r="AH156" s="3">
        <f t="shared" si="196"/>
        <v>139</v>
      </c>
      <c r="AI156" s="122">
        <f t="shared" si="197"/>
        <v>55.920015919246488</v>
      </c>
      <c r="AJ156" s="123">
        <f t="shared" si="181"/>
        <v>1.9841091841660125E-2</v>
      </c>
      <c r="AK156" s="114">
        <f t="shared" si="198"/>
        <v>1.0879284826984887</v>
      </c>
      <c r="AL156" s="115">
        <f t="shared" si="199"/>
        <v>90.905292639689407</v>
      </c>
      <c r="AM156" s="123">
        <f t="shared" si="221"/>
        <v>4.7628098135111411E-3</v>
      </c>
      <c r="AN156" s="116">
        <f t="shared" si="182"/>
        <v>0.43091226671176086</v>
      </c>
      <c r="AO156" s="122">
        <f t="shared" si="200"/>
        <v>90.905292639689407</v>
      </c>
      <c r="AP156" s="123">
        <f t="shared" si="201"/>
        <v>4.7628098135111411E-3</v>
      </c>
      <c r="AQ156" s="116">
        <f t="shared" si="202"/>
        <v>0.43091226671176086</v>
      </c>
      <c r="AS156" s="3">
        <f t="shared" si="203"/>
        <v>139</v>
      </c>
      <c r="AT156" s="122">
        <f t="shared" si="204"/>
        <v>121.06324436797064</v>
      </c>
      <c r="AU156" s="123">
        <f t="shared" si="183"/>
        <v>1.0046992785932478E-2</v>
      </c>
      <c r="AV156" s="114">
        <f t="shared" si="205"/>
        <v>1.2042227257681355</v>
      </c>
      <c r="AW156" s="115">
        <f t="shared" si="157"/>
        <v>150</v>
      </c>
      <c r="AX156" s="123">
        <f t="shared" si="222"/>
        <v>0</v>
      </c>
      <c r="AY156" s="116">
        <f t="shared" si="184"/>
        <v>-3.75</v>
      </c>
      <c r="AZ156" s="122">
        <f t="shared" si="206"/>
        <v>90.905292639689407</v>
      </c>
      <c r="BA156" s="123">
        <f t="shared" si="207"/>
        <v>4.7628098135111411E-3</v>
      </c>
      <c r="BB156" s="116">
        <f t="shared" si="208"/>
        <v>0.43091226671176086</v>
      </c>
      <c r="BC156" s="107"/>
      <c r="BD156" s="3">
        <f t="shared" si="209"/>
        <v>139</v>
      </c>
      <c r="BE156" s="45">
        <f t="shared" si="210"/>
        <v>73.761573187298779</v>
      </c>
      <c r="BF156" s="7">
        <f t="shared" si="211"/>
        <v>2.7486015897165779E-3</v>
      </c>
      <c r="BG156" s="43">
        <f t="shared" si="212"/>
        <v>0.20218545007311037</v>
      </c>
      <c r="BH156" s="45">
        <f t="shared" si="213"/>
        <v>77.838318242467764</v>
      </c>
      <c r="BI156" s="7">
        <f t="shared" si="214"/>
        <v>-1.0884943302600996E-3</v>
      </c>
      <c r="BJ156" s="43">
        <f t="shared" si="215"/>
        <v>-8.4818892967997092E-2</v>
      </c>
      <c r="BK156" s="117">
        <f t="shared" si="170"/>
        <v>76.42034775489681</v>
      </c>
      <c r="BL156" s="107"/>
      <c r="BM156" s="118">
        <f t="shared" si="216"/>
        <v>139</v>
      </c>
      <c r="BN156" s="45">
        <f t="shared" si="217"/>
        <v>89.886801344285502</v>
      </c>
      <c r="BO156" s="7">
        <f t="shared" si="218"/>
        <v>5.4653897792934625E-11</v>
      </c>
      <c r="BP156" s="45">
        <f t="shared" si="219"/>
        <v>4.9126669076648777E-9</v>
      </c>
      <c r="BQ156" s="107"/>
      <c r="BR156" s="107"/>
      <c r="BS156" s="40">
        <f t="shared" si="185"/>
        <v>139</v>
      </c>
      <c r="BT156" s="124">
        <f t="shared" ca="1" si="186"/>
        <v>704.50962157098206</v>
      </c>
      <c r="BU156" s="7">
        <f t="shared" ca="1" si="163"/>
        <v>-5.9259841252019912E-2</v>
      </c>
      <c r="BV156" s="43">
        <f t="shared" ca="1" si="187"/>
        <v>-44.37902214186375</v>
      </c>
      <c r="BW156" s="44">
        <f t="shared" ca="1" si="188"/>
        <v>-0.54629920626009965</v>
      </c>
      <c r="BX156" s="107"/>
      <c r="BY156" s="107"/>
      <c r="BZ156" s="40">
        <f t="shared" si="189"/>
        <v>139</v>
      </c>
      <c r="CA156" s="124">
        <f t="shared" ca="1" si="190"/>
        <v>11.652960512589804</v>
      </c>
      <c r="CB156" s="7">
        <f t="shared" ca="1" si="220"/>
        <v>-0.22314960313004978</v>
      </c>
      <c r="CC156" s="43">
        <f t="shared" ca="1" si="191"/>
        <v>-3.3473028065014594</v>
      </c>
      <c r="CD156" s="44">
        <f t="shared" ca="1" si="192"/>
        <v>-0.54629920626009965</v>
      </c>
      <c r="CE156" s="107"/>
      <c r="CF156" s="107"/>
      <c r="CG156" s="40">
        <f t="shared" si="193"/>
        <v>139</v>
      </c>
      <c r="CH156" s="45">
        <f t="shared" ca="1" si="164"/>
        <v>110.39518233000186</v>
      </c>
      <c r="CI156" s="7">
        <f t="shared" ca="1" si="165"/>
        <v>1.959106656429576E-2</v>
      </c>
      <c r="CJ156" s="43">
        <f t="shared" ca="1" si="166"/>
        <v>2.1212027413033914</v>
      </c>
      <c r="CK156" s="43">
        <f t="shared" ca="1" si="167"/>
        <v>-0.17314960313004982</v>
      </c>
      <c r="CL156" s="3">
        <f t="shared" ca="1" si="168"/>
        <v>97.268503968699505</v>
      </c>
      <c r="CM156" s="44">
        <f t="shared" ca="1" si="171"/>
        <v>-0.54629920626009965</v>
      </c>
      <c r="CO156" s="40">
        <v>139</v>
      </c>
      <c r="CP156" s="45">
        <v>116.0323843089883</v>
      </c>
      <c r="CQ156" s="7">
        <v>3.907741798341724E-2</v>
      </c>
      <c r="CR156" s="43">
        <v>4.3637229553642349</v>
      </c>
      <c r="CS156" s="43">
        <v>-0.24882563914020153</v>
      </c>
      <c r="CT156" s="3">
        <v>96.511743608597982</v>
      </c>
      <c r="CU156" s="44">
        <v>-0.69765127828040308</v>
      </c>
      <c r="CV156" s="44"/>
      <c r="CW156" s="40">
        <v>139</v>
      </c>
      <c r="CX156" s="45">
        <v>101.07189183057412</v>
      </c>
      <c r="CY156" s="7">
        <v>1.9560198059475156E-4</v>
      </c>
      <c r="CZ156" s="43">
        <v>1.9765995956555368E-2</v>
      </c>
      <c r="DA156" s="43">
        <v>0.21443855593448868</v>
      </c>
      <c r="DB156" s="3">
        <v>101.14438555934488</v>
      </c>
      <c r="DC156" s="44">
        <v>0.57219277967244331</v>
      </c>
      <c r="DD156" s="44"/>
    </row>
    <row r="157" spans="5:108" ht="15.9" customHeight="1" x14ac:dyDescent="0.65">
      <c r="H157" s="3">
        <f t="shared" si="194"/>
        <v>140</v>
      </c>
      <c r="I157" s="124">
        <f t="shared" si="172"/>
        <v>925.76737086816877</v>
      </c>
      <c r="J157" s="119">
        <f t="shared" si="159"/>
        <v>4.9999999999999961E-2</v>
      </c>
      <c r="K157" s="43">
        <f t="shared" si="160"/>
        <v>44.084160517531849</v>
      </c>
      <c r="M157" s="109">
        <f t="shared" si="173"/>
        <v>140</v>
      </c>
      <c r="N157" s="45">
        <f t="shared" si="174"/>
        <v>91.318671156720086</v>
      </c>
      <c r="O157" s="7">
        <f t="shared" si="175"/>
        <v>4.547353680155226E-3</v>
      </c>
      <c r="P157" s="43">
        <f t="shared" si="176"/>
        <v>0.4133785170306859</v>
      </c>
      <c r="R157" s="109">
        <f t="shared" si="177"/>
        <v>140</v>
      </c>
      <c r="S157" s="109">
        <v>40</v>
      </c>
      <c r="T157" s="41">
        <f t="shared" si="223"/>
        <v>32.122797959291503</v>
      </c>
      <c r="U157" s="7">
        <f t="shared" si="158"/>
        <v>6.9978078423223913E-2</v>
      </c>
      <c r="V157" s="43">
        <f t="shared" si="178"/>
        <v>99.993650659692577</v>
      </c>
      <c r="W157" s="7">
        <f t="shared" si="179"/>
        <v>7.0547672641201334E-6</v>
      </c>
      <c r="X157" s="43">
        <f t="shared" si="154"/>
        <v>132.11644861898407</v>
      </c>
      <c r="Y157" s="7">
        <f t="shared" si="224"/>
        <v>1.6164165383880758E-2</v>
      </c>
      <c r="Z157" s="121">
        <f t="shared" si="180"/>
        <v>7.0542695666804274E-4</v>
      </c>
      <c r="AA157" s="121">
        <f t="shared" si="225"/>
        <v>2.1008763825155117</v>
      </c>
      <c r="AC157" s="3">
        <f t="shared" si="195"/>
        <v>140</v>
      </c>
      <c r="AD157" s="45">
        <f t="shared" si="161"/>
        <v>164.20991881707531</v>
      </c>
      <c r="AE157" s="7">
        <f t="shared" si="162"/>
        <v>9.3268733982569251E-3</v>
      </c>
      <c r="AF157" s="43">
        <f t="shared" si="169"/>
        <v>1.517412410102932</v>
      </c>
      <c r="AG157" s="107"/>
      <c r="AH157" s="3">
        <f t="shared" si="196"/>
        <v>140</v>
      </c>
      <c r="AI157" s="122">
        <f t="shared" si="197"/>
        <v>57.003854163564704</v>
      </c>
      <c r="AJ157" s="123">
        <f t="shared" si="181"/>
        <v>1.9381937334985295E-2</v>
      </c>
      <c r="AK157" s="114">
        <f t="shared" si="198"/>
        <v>1.0838382443182168</v>
      </c>
      <c r="AL157" s="115">
        <f t="shared" si="199"/>
        <v>91.318671156720086</v>
      </c>
      <c r="AM157" s="123">
        <f t="shared" si="221"/>
        <v>4.547353680155226E-3</v>
      </c>
      <c r="AN157" s="116">
        <f t="shared" si="182"/>
        <v>0.4133785170306859</v>
      </c>
      <c r="AO157" s="122">
        <f t="shared" si="200"/>
        <v>91.318671156720086</v>
      </c>
      <c r="AP157" s="123">
        <f t="shared" si="201"/>
        <v>4.547353680155226E-3</v>
      </c>
      <c r="AQ157" s="116">
        <f t="shared" si="202"/>
        <v>0.4133785170306859</v>
      </c>
      <c r="AS157" s="3">
        <f t="shared" si="203"/>
        <v>140</v>
      </c>
      <c r="AT157" s="122">
        <f t="shared" si="204"/>
        <v>122.23097020740285</v>
      </c>
      <c r="AU157" s="123">
        <f t="shared" si="183"/>
        <v>9.6455852106764623E-3</v>
      </c>
      <c r="AV157" s="114">
        <f t="shared" si="205"/>
        <v>1.1677258394322074</v>
      </c>
      <c r="AW157" s="115">
        <f t="shared" si="157"/>
        <v>150</v>
      </c>
      <c r="AX157" s="123">
        <f t="shared" si="222"/>
        <v>0</v>
      </c>
      <c r="AY157" s="116">
        <f t="shared" si="184"/>
        <v>-3.75</v>
      </c>
      <c r="AZ157" s="122">
        <f t="shared" si="206"/>
        <v>91.318671156720086</v>
      </c>
      <c r="BA157" s="123">
        <f t="shared" si="207"/>
        <v>4.547353680155226E-3</v>
      </c>
      <c r="BB157" s="116">
        <f t="shared" si="208"/>
        <v>0.4133785170306859</v>
      </c>
      <c r="BC157" s="107"/>
      <c r="BD157" s="3">
        <f t="shared" si="209"/>
        <v>140</v>
      </c>
      <c r="BE157" s="45">
        <f t="shared" si="210"/>
        <v>73.950935718353634</v>
      </c>
      <c r="BF157" s="7">
        <f t="shared" si="211"/>
        <v>2.567224679088884E-3</v>
      </c>
      <c r="BG157" s="43">
        <f t="shared" si="212"/>
        <v>0.18936253105486026</v>
      </c>
      <c r="BH157" s="45">
        <f t="shared" si="213"/>
        <v>77.753802816994906</v>
      </c>
      <c r="BI157" s="7">
        <f t="shared" si="214"/>
        <v>-1.0857817509570455E-3</v>
      </c>
      <c r="BJ157" s="43">
        <f t="shared" si="215"/>
        <v>-8.4515425472851652E-2</v>
      </c>
      <c r="BK157" s="117">
        <f t="shared" si="170"/>
        <v>76.335680867601539</v>
      </c>
      <c r="BL157" s="107"/>
      <c r="BM157" s="118">
        <f t="shared" si="216"/>
        <v>140</v>
      </c>
      <c r="BN157" s="45">
        <f t="shared" si="217"/>
        <v>89.88680134843014</v>
      </c>
      <c r="BO157" s="7">
        <f t="shared" si="218"/>
        <v>4.6109532748617522E-11</v>
      </c>
      <c r="BP157" s="45">
        <f t="shared" si="219"/>
        <v>4.1446442258807401E-9</v>
      </c>
      <c r="BQ157" s="107"/>
      <c r="BR157" s="107"/>
      <c r="BS157" s="40">
        <f t="shared" si="185"/>
        <v>140</v>
      </c>
      <c r="BT157" s="124">
        <f t="shared" ca="1" si="186"/>
        <v>612.99109036387188</v>
      </c>
      <c r="BU157" s="7">
        <f t="shared" ca="1" si="163"/>
        <v>-0.129903876973367</v>
      </c>
      <c r="BV157" s="43">
        <f t="shared" ca="1" si="187"/>
        <v>-91.518531207110186</v>
      </c>
      <c r="BW157" s="44">
        <f t="shared" ca="1" si="188"/>
        <v>-0.89951938486683503</v>
      </c>
      <c r="BX157" s="107"/>
      <c r="BY157" s="107"/>
      <c r="BZ157" s="40">
        <f t="shared" si="189"/>
        <v>140</v>
      </c>
      <c r="CA157" s="124">
        <f t="shared" ca="1" si="190"/>
        <v>6.994576602138145</v>
      </c>
      <c r="CB157" s="7">
        <f t="shared" ca="1" si="220"/>
        <v>-0.39975969243341747</v>
      </c>
      <c r="CC157" s="43">
        <f t="shared" ca="1" si="191"/>
        <v>-4.6583839104516587</v>
      </c>
      <c r="CD157" s="44">
        <f t="shared" ca="1" si="192"/>
        <v>-0.89951938486683503</v>
      </c>
      <c r="CE157" s="107"/>
      <c r="CF157" s="107"/>
      <c r="CG157" s="40">
        <f t="shared" si="193"/>
        <v>140</v>
      </c>
      <c r="CH157" s="45">
        <f t="shared" ca="1" si="164"/>
        <v>116.41635847183629</v>
      </c>
      <c r="CI157" s="7">
        <f t="shared" ca="1" si="165"/>
        <v>5.454201908771221E-2</v>
      </c>
      <c r="CJ157" s="43">
        <f t="shared" ca="1" si="166"/>
        <v>6.0211761418344318</v>
      </c>
      <c r="CK157" s="43">
        <f t="shared" ca="1" si="167"/>
        <v>-0.34975969243341754</v>
      </c>
      <c r="CL157" s="3">
        <f t="shared" ca="1" si="168"/>
        <v>95.502403075665825</v>
      </c>
      <c r="CM157" s="44">
        <f t="shared" ca="1" si="171"/>
        <v>-0.89951938486683503</v>
      </c>
      <c r="CO157" s="40">
        <v>140</v>
      </c>
      <c r="CP157" s="45">
        <v>113.36306520534937</v>
      </c>
      <c r="CQ157" s="7">
        <v>-2.3004949174625821E-2</v>
      </c>
      <c r="CR157" s="43">
        <v>-2.6693191036389265</v>
      </c>
      <c r="CS157" s="43">
        <v>0.14870720849509392</v>
      </c>
      <c r="CT157" s="3">
        <v>100.48707208495094</v>
      </c>
      <c r="CU157" s="44">
        <v>9.7414416990187838E-2</v>
      </c>
      <c r="CV157" s="44"/>
      <c r="CW157" s="40">
        <v>140</v>
      </c>
      <c r="CX157" s="45">
        <v>101.0885596565785</v>
      </c>
      <c r="CY157" s="7">
        <v>1.6491059682863829E-4</v>
      </c>
      <c r="CZ157" s="43">
        <v>1.6667826004384354E-2</v>
      </c>
      <c r="DA157" s="43">
        <v>0.21494943759588592</v>
      </c>
      <c r="DB157" s="3">
        <v>101.14949437595885</v>
      </c>
      <c r="DC157" s="44">
        <v>0.57474718797942959</v>
      </c>
      <c r="DD157" s="44"/>
    </row>
    <row r="158" spans="5:108" ht="15.9" customHeight="1" x14ac:dyDescent="0.65">
      <c r="H158" s="3">
        <f t="shared" si="194"/>
        <v>141</v>
      </c>
      <c r="I158" s="124">
        <f t="shared" si="172"/>
        <v>972.05573941157718</v>
      </c>
      <c r="J158" s="119">
        <f t="shared" si="159"/>
        <v>4.9999999999999968E-2</v>
      </c>
      <c r="K158" s="43">
        <f t="shared" si="160"/>
        <v>46.288368543408438</v>
      </c>
      <c r="M158" s="109">
        <f t="shared" si="173"/>
        <v>141</v>
      </c>
      <c r="N158" s="45">
        <f t="shared" si="174"/>
        <v>91.715054863641498</v>
      </c>
      <c r="O158" s="7">
        <f t="shared" si="175"/>
        <v>4.3406644216399393E-3</v>
      </c>
      <c r="P158" s="43">
        <f t="shared" si="176"/>
        <v>0.39638370692141373</v>
      </c>
      <c r="R158" s="109">
        <f t="shared" si="177"/>
        <v>141</v>
      </c>
      <c r="S158" s="109">
        <v>41</v>
      </c>
      <c r="T158" s="41">
        <f t="shared" si="223"/>
        <v>34.303203606487195</v>
      </c>
      <c r="U158" s="7">
        <f t="shared" si="158"/>
        <v>6.7877202040708601E-2</v>
      </c>
      <c r="V158" s="43">
        <f t="shared" si="178"/>
        <v>99.994285553409199</v>
      </c>
      <c r="W158" s="7">
        <f t="shared" si="179"/>
        <v>6.3493403074462637E-6</v>
      </c>
      <c r="X158" s="43">
        <f t="shared" si="154"/>
        <v>134.2974891598964</v>
      </c>
      <c r="Y158" s="7">
        <f t="shared" si="224"/>
        <v>1.6508470850607901E-2</v>
      </c>
      <c r="Z158" s="121">
        <f t="shared" si="180"/>
        <v>6.3489371661976752E-4</v>
      </c>
      <c r="AA158" s="121">
        <f t="shared" si="225"/>
        <v>2.1804056471956881</v>
      </c>
      <c r="AC158" s="3">
        <f t="shared" si="195"/>
        <v>141</v>
      </c>
      <c r="AD158" s="45">
        <f t="shared" si="161"/>
        <v>165.67919039845145</v>
      </c>
      <c r="AE158" s="7">
        <f t="shared" si="162"/>
        <v>8.947520295731164E-3</v>
      </c>
      <c r="AF158" s="43">
        <f t="shared" si="169"/>
        <v>1.4692715813761503</v>
      </c>
      <c r="AG158" s="107"/>
      <c r="AH158" s="3">
        <f t="shared" si="196"/>
        <v>141</v>
      </c>
      <c r="AI158" s="122">
        <f t="shared" si="197"/>
        <v>58.082560503266087</v>
      </c>
      <c r="AJ158" s="123">
        <f t="shared" si="181"/>
        <v>1.8923393085074295E-2</v>
      </c>
      <c r="AK158" s="114">
        <f t="shared" si="198"/>
        <v>1.0787063397013819</v>
      </c>
      <c r="AL158" s="115">
        <f t="shared" si="199"/>
        <v>91.715054863641498</v>
      </c>
      <c r="AM158" s="123">
        <f t="shared" si="221"/>
        <v>4.3406644216399393E-3</v>
      </c>
      <c r="AN158" s="116">
        <f t="shared" si="182"/>
        <v>0.39638370692141373</v>
      </c>
      <c r="AO158" s="122">
        <f t="shared" si="200"/>
        <v>91.715054863641498</v>
      </c>
      <c r="AP158" s="123">
        <f t="shared" si="201"/>
        <v>4.3406644216399393E-3</v>
      </c>
      <c r="AQ158" s="116">
        <f t="shared" si="202"/>
        <v>0.39638370692141373</v>
      </c>
      <c r="AS158" s="3">
        <f t="shared" si="203"/>
        <v>141</v>
      </c>
      <c r="AT158" s="122">
        <f t="shared" si="204"/>
        <v>123.36238202515865</v>
      </c>
      <c r="AU158" s="123">
        <f t="shared" si="183"/>
        <v>9.2563432641990188E-3</v>
      </c>
      <c r="AV158" s="114">
        <f t="shared" si="205"/>
        <v>1.1314118177558083</v>
      </c>
      <c r="AW158" s="115">
        <f t="shared" si="157"/>
        <v>150</v>
      </c>
      <c r="AX158" s="123">
        <f t="shared" si="222"/>
        <v>0</v>
      </c>
      <c r="AY158" s="116">
        <f t="shared" si="184"/>
        <v>-3.75</v>
      </c>
      <c r="AZ158" s="122">
        <f t="shared" si="206"/>
        <v>91.715054863641498</v>
      </c>
      <c r="BA158" s="123">
        <f t="shared" si="207"/>
        <v>4.3406644216399393E-3</v>
      </c>
      <c r="BB158" s="116">
        <f t="shared" si="208"/>
        <v>0.39638370692141373</v>
      </c>
      <c r="BC158" s="107"/>
      <c r="BD158" s="3">
        <f t="shared" si="209"/>
        <v>141</v>
      </c>
      <c r="BE158" s="45">
        <f t="shared" si="210"/>
        <v>74.127966263067734</v>
      </c>
      <c r="BF158" s="7">
        <f t="shared" si="211"/>
        <v>2.393891882427706E-3</v>
      </c>
      <c r="BG158" s="43">
        <f t="shared" si="212"/>
        <v>0.17703054471410321</v>
      </c>
      <c r="BH158" s="45">
        <f t="shared" si="213"/>
        <v>77.669587624888251</v>
      </c>
      <c r="BI158" s="7">
        <f t="shared" si="214"/>
        <v>-1.0831006208772507E-3</v>
      </c>
      <c r="BJ158" s="43">
        <f t="shared" si="215"/>
        <v>-8.4215192106651904E-2</v>
      </c>
      <c r="BK158" s="117">
        <f t="shared" si="170"/>
        <v>76.251315825924166</v>
      </c>
      <c r="BL158" s="107"/>
      <c r="BM158" s="118">
        <f t="shared" si="216"/>
        <v>141</v>
      </c>
      <c r="BN158" s="45">
        <f t="shared" si="217"/>
        <v>89.886801351926835</v>
      </c>
      <c r="BO158" s="7">
        <f t="shared" si="218"/>
        <v>3.8901089337453033E-11</v>
      </c>
      <c r="BP158" s="45">
        <f t="shared" si="219"/>
        <v>3.4966905108461605E-9</v>
      </c>
      <c r="BQ158" s="107"/>
      <c r="BR158" s="107"/>
      <c r="BS158" s="40">
        <f t="shared" si="185"/>
        <v>141</v>
      </c>
      <c r="BT158" s="124">
        <f t="shared" ca="1" si="186"/>
        <v>627.21528861473098</v>
      </c>
      <c r="BU158" s="7">
        <f t="shared" ca="1" si="163"/>
        <v>2.3204575848591227E-2</v>
      </c>
      <c r="BV158" s="43">
        <f t="shared" ca="1" si="187"/>
        <v>14.224198250859132</v>
      </c>
      <c r="BW158" s="44">
        <f t="shared" ca="1" si="188"/>
        <v>-0.13397712075704366</v>
      </c>
      <c r="BX158" s="107"/>
      <c r="BY158" s="107"/>
      <c r="BZ158" s="40">
        <f t="shared" si="189"/>
        <v>141</v>
      </c>
      <c r="CA158" s="124">
        <f t="shared" ca="1" si="190"/>
        <v>6.8757488152105255</v>
      </c>
      <c r="CB158" s="7">
        <f t="shared" ca="1" si="220"/>
        <v>-1.6988560378521769E-2</v>
      </c>
      <c r="CC158" s="43">
        <f t="shared" ca="1" si="191"/>
        <v>-0.11882778692761992</v>
      </c>
      <c r="CD158" s="44">
        <f t="shared" ca="1" si="192"/>
        <v>-0.13397712075704366</v>
      </c>
      <c r="CE158" s="107"/>
      <c r="CF158" s="107"/>
      <c r="CG158" s="40">
        <f t="shared" si="193"/>
        <v>141</v>
      </c>
      <c r="CH158" s="45">
        <f t="shared" ca="1" si="164"/>
        <v>115.75529350112905</v>
      </c>
      <c r="CI158" s="7">
        <f t="shared" ca="1" si="165"/>
        <v>-5.6784542944380992E-3</v>
      </c>
      <c r="CJ158" s="43">
        <f t="shared" ca="1" si="166"/>
        <v>-0.6610649707072499</v>
      </c>
      <c r="CK158" s="43">
        <f t="shared" ca="1" si="167"/>
        <v>3.3011439621478178E-2</v>
      </c>
      <c r="CL158" s="3">
        <f t="shared" ca="1" si="168"/>
        <v>99.330114396214782</v>
      </c>
      <c r="CM158" s="44">
        <f t="shared" ca="1" si="171"/>
        <v>-0.13397712075704366</v>
      </c>
      <c r="CO158" s="40">
        <v>141</v>
      </c>
      <c r="CP158" s="45">
        <v>123.13922677985241</v>
      </c>
      <c r="CQ158" s="7">
        <v>8.6237625604020082E-2</v>
      </c>
      <c r="CR158" s="43">
        <v>9.7761615745030372</v>
      </c>
      <c r="CS158" s="43">
        <v>-0.43592785288913094</v>
      </c>
      <c r="CT158" s="3">
        <v>94.640721471108691</v>
      </c>
      <c r="CU158" s="44">
        <v>-1.0718557057782618</v>
      </c>
      <c r="CV158" s="44"/>
      <c r="CW158" s="40">
        <v>141</v>
      </c>
      <c r="CX158" s="45">
        <v>100.99110437363036</v>
      </c>
      <c r="CY158" s="7">
        <v>-9.6405847782588807E-4</v>
      </c>
      <c r="CZ158" s="43">
        <v>-9.7455282948127692E-2</v>
      </c>
      <c r="DA158" s="43">
        <v>0.13945063408795502</v>
      </c>
      <c r="DB158" s="3">
        <v>100.39450634087954</v>
      </c>
      <c r="DC158" s="44">
        <v>0.19725317043977511</v>
      </c>
      <c r="DD158" s="44"/>
    </row>
    <row r="159" spans="5:108" ht="15.9" customHeight="1" x14ac:dyDescent="0.65">
      <c r="H159" s="3">
        <f t="shared" si="194"/>
        <v>142</v>
      </c>
      <c r="I159" s="124">
        <f t="shared" si="172"/>
        <v>1020.6585263821561</v>
      </c>
      <c r="J159" s="119">
        <f t="shared" si="159"/>
        <v>5.0000000000000044E-2</v>
      </c>
      <c r="K159" s="43">
        <f t="shared" si="160"/>
        <v>48.602786970578862</v>
      </c>
      <c r="M159" s="109">
        <f t="shared" si="173"/>
        <v>142</v>
      </c>
      <c r="N159" s="45">
        <f t="shared" si="174"/>
        <v>92.094981962503184</v>
      </c>
      <c r="O159" s="7">
        <f t="shared" si="175"/>
        <v>4.1424725681792019E-3</v>
      </c>
      <c r="P159" s="43">
        <f t="shared" si="176"/>
        <v>0.3799270988616899</v>
      </c>
      <c r="R159" s="109">
        <f t="shared" si="177"/>
        <v>142</v>
      </c>
      <c r="S159" s="109">
        <v>42</v>
      </c>
      <c r="T159" s="41">
        <f t="shared" si="223"/>
        <v>36.556814189467801</v>
      </c>
      <c r="U159" s="7">
        <f t="shared" si="158"/>
        <v>6.5696796393512891E-2</v>
      </c>
      <c r="V159" s="43">
        <f t="shared" si="178"/>
        <v>99.994856965413376</v>
      </c>
      <c r="W159" s="7">
        <f t="shared" si="179"/>
        <v>5.7144465907715747E-6</v>
      </c>
      <c r="X159" s="43">
        <f t="shared" si="154"/>
        <v>136.55167115488118</v>
      </c>
      <c r="Y159" s="7">
        <f t="shared" si="224"/>
        <v>1.6784989869028131E-2</v>
      </c>
      <c r="Z159" s="121">
        <f t="shared" si="180"/>
        <v>5.7141200418003922E-4</v>
      </c>
      <c r="AA159" s="121">
        <f t="shared" si="225"/>
        <v>2.2536105829806035</v>
      </c>
      <c r="AC159" s="3">
        <f t="shared" si="195"/>
        <v>142</v>
      </c>
      <c r="AD159" s="45">
        <f t="shared" si="161"/>
        <v>167.10075138560245</v>
      </c>
      <c r="AE159" s="7">
        <f t="shared" si="162"/>
        <v>8.5802024003871751E-3</v>
      </c>
      <c r="AF159" s="43">
        <f t="shared" si="169"/>
        <v>1.4215609871509911</v>
      </c>
      <c r="AG159" s="107"/>
      <c r="AH159" s="3">
        <f t="shared" si="196"/>
        <v>142</v>
      </c>
      <c r="AI159" s="122">
        <f t="shared" si="197"/>
        <v>59.155109997913399</v>
      </c>
      <c r="AJ159" s="123">
        <f t="shared" si="181"/>
        <v>1.8465947185420665E-2</v>
      </c>
      <c r="AK159" s="114">
        <f t="shared" si="198"/>
        <v>1.0725494946473133</v>
      </c>
      <c r="AL159" s="115">
        <f t="shared" si="199"/>
        <v>92.094981962503184</v>
      </c>
      <c r="AM159" s="123">
        <f t="shared" si="221"/>
        <v>4.1424725681792019E-3</v>
      </c>
      <c r="AN159" s="116">
        <f t="shared" si="182"/>
        <v>0.3799270988616899</v>
      </c>
      <c r="AO159" s="122">
        <f t="shared" si="200"/>
        <v>92.094981962503184</v>
      </c>
      <c r="AP159" s="123">
        <f t="shared" si="201"/>
        <v>4.1424725681792019E-3</v>
      </c>
      <c r="AQ159" s="116">
        <f t="shared" si="202"/>
        <v>0.3799270988616899</v>
      </c>
      <c r="AS159" s="3">
        <f t="shared" si="203"/>
        <v>142</v>
      </c>
      <c r="AT159" s="122">
        <f t="shared" si="204"/>
        <v>124.45774202677619</v>
      </c>
      <c r="AU159" s="123">
        <f t="shared" si="183"/>
        <v>8.8792059916137714E-3</v>
      </c>
      <c r="AV159" s="114">
        <f t="shared" si="205"/>
        <v>1.0953600016175369</v>
      </c>
      <c r="AW159" s="115">
        <f t="shared" si="157"/>
        <v>150</v>
      </c>
      <c r="AX159" s="123">
        <f t="shared" si="222"/>
        <v>0</v>
      </c>
      <c r="AY159" s="116">
        <f t="shared" si="184"/>
        <v>-3.75</v>
      </c>
      <c r="AZ159" s="122">
        <f t="shared" si="206"/>
        <v>92.094981962503184</v>
      </c>
      <c r="BA159" s="123">
        <f t="shared" si="207"/>
        <v>4.1424725681792019E-3</v>
      </c>
      <c r="BB159" s="116">
        <f t="shared" si="208"/>
        <v>0.3799270988616899</v>
      </c>
      <c r="BC159" s="107"/>
      <c r="BD159" s="3">
        <f t="shared" si="209"/>
        <v>142</v>
      </c>
      <c r="BE159" s="45">
        <f t="shared" si="210"/>
        <v>74.293146579079632</v>
      </c>
      <c r="BF159" s="7">
        <f t="shared" si="211"/>
        <v>2.2283130691283432E-3</v>
      </c>
      <c r="BG159" s="43">
        <f t="shared" si="212"/>
        <v>0.1651803160119002</v>
      </c>
      <c r="BH159" s="45">
        <f t="shared" si="213"/>
        <v>77.585669489058589</v>
      </c>
      <c r="BI159" s="7">
        <f t="shared" si="214"/>
        <v>-1.0804503847110971E-3</v>
      </c>
      <c r="BJ159" s="43">
        <f t="shared" si="215"/>
        <v>-8.3918135829668908E-2</v>
      </c>
      <c r="BK159" s="117">
        <f t="shared" si="170"/>
        <v>76.167249424374035</v>
      </c>
      <c r="BL159" s="107"/>
      <c r="BM159" s="118">
        <f t="shared" si="216"/>
        <v>142</v>
      </c>
      <c r="BN159" s="45">
        <f t="shared" si="217"/>
        <v>89.886801354876866</v>
      </c>
      <c r="BO159" s="7">
        <f t="shared" si="218"/>
        <v>3.2819404917733749E-11</v>
      </c>
      <c r="BP159" s="45">
        <f t="shared" si="219"/>
        <v>2.9500347586421062E-9</v>
      </c>
      <c r="BQ159" s="107"/>
      <c r="BR159" s="107"/>
      <c r="BS159" s="40">
        <f t="shared" si="185"/>
        <v>142</v>
      </c>
      <c r="BT159" s="124">
        <f t="shared" ca="1" si="186"/>
        <v>564.4261180461242</v>
      </c>
      <c r="BU159" s="7">
        <f t="shared" ca="1" si="163"/>
        <v>-0.10010784448077321</v>
      </c>
      <c r="BV159" s="43">
        <f t="shared" ca="1" si="187"/>
        <v>-62.789170568606735</v>
      </c>
      <c r="BW159" s="44">
        <f t="shared" ca="1" si="188"/>
        <v>-0.75053922240386572</v>
      </c>
      <c r="BX159" s="107"/>
      <c r="BY159" s="107"/>
      <c r="BZ159" s="40">
        <f t="shared" si="189"/>
        <v>142</v>
      </c>
      <c r="CA159" s="124">
        <f t="shared" ca="1" si="190"/>
        <v>4.639276671364847</v>
      </c>
      <c r="CB159" s="7">
        <f t="shared" ca="1" si="220"/>
        <v>-0.32526961120193293</v>
      </c>
      <c r="CC159" s="43">
        <f t="shared" ca="1" si="191"/>
        <v>-2.2364721438456785</v>
      </c>
      <c r="CD159" s="44">
        <f t="shared" ca="1" si="192"/>
        <v>-0.75053922240386572</v>
      </c>
      <c r="CE159" s="107"/>
      <c r="CF159" s="107"/>
      <c r="CG159" s="40">
        <f t="shared" si="193"/>
        <v>142</v>
      </c>
      <c r="CH159" s="45">
        <f t="shared" ca="1" si="164"/>
        <v>122.21366574279639</v>
      </c>
      <c r="CI159" s="7">
        <f t="shared" ca="1" si="165"/>
        <v>5.579332094738592E-2</v>
      </c>
      <c r="CJ159" s="43">
        <f t="shared" ca="1" si="166"/>
        <v>6.4583722416673552</v>
      </c>
      <c r="CK159" s="43">
        <f t="shared" ca="1" si="167"/>
        <v>-0.27526961120193283</v>
      </c>
      <c r="CL159" s="3">
        <f t="shared" ca="1" si="168"/>
        <v>96.247303887980678</v>
      </c>
      <c r="CM159" s="44">
        <f t="shared" ca="1" si="171"/>
        <v>-0.75053922240386572</v>
      </c>
      <c r="CO159" s="40">
        <v>142</v>
      </c>
      <c r="CP159" s="45">
        <v>115.80479965614539</v>
      </c>
      <c r="CQ159" s="7">
        <v>-5.9562069013308502E-2</v>
      </c>
      <c r="CR159" s="43">
        <v>-7.3344271237070151</v>
      </c>
      <c r="CS159" s="43">
        <v>0.28494211541428227</v>
      </c>
      <c r="CT159" s="3">
        <v>101.84942115414282</v>
      </c>
      <c r="CU159" s="44">
        <v>0.36988423082856459</v>
      </c>
      <c r="CV159" s="44"/>
      <c r="CW159" s="40">
        <v>142</v>
      </c>
      <c r="CX159" s="45">
        <v>100.89811409664493</v>
      </c>
      <c r="CY159" s="7">
        <v>-9.2077690963158554E-4</v>
      </c>
      <c r="CZ159" s="43">
        <v>-9.2990276985429055E-2</v>
      </c>
      <c r="DA159" s="43">
        <v>0.12562959934773857</v>
      </c>
      <c r="DB159" s="3">
        <v>100.25629599347738</v>
      </c>
      <c r="DC159" s="44">
        <v>0.12814799673869279</v>
      </c>
      <c r="DD159" s="44"/>
    </row>
    <row r="160" spans="5:108" ht="15.9" customHeight="1" x14ac:dyDescent="0.65">
      <c r="H160" s="3">
        <f t="shared" si="194"/>
        <v>143</v>
      </c>
      <c r="I160" s="124">
        <f t="shared" si="172"/>
        <v>1071.6914527012639</v>
      </c>
      <c r="J160" s="119">
        <f t="shared" si="159"/>
        <v>4.9999999999999982E-2</v>
      </c>
      <c r="K160" s="43">
        <f t="shared" si="160"/>
        <v>51.032926319107808</v>
      </c>
      <c r="M160" s="109">
        <f t="shared" si="173"/>
        <v>143</v>
      </c>
      <c r="N160" s="45">
        <f t="shared" si="174"/>
        <v>92.458988209291448</v>
      </c>
      <c r="O160" s="7">
        <f t="shared" si="175"/>
        <v>3.9525090187483916E-3</v>
      </c>
      <c r="P160" s="43">
        <f t="shared" si="176"/>
        <v>0.36400624678826571</v>
      </c>
      <c r="R160" s="109">
        <f t="shared" si="177"/>
        <v>143</v>
      </c>
      <c r="S160" s="109">
        <v>43</v>
      </c>
      <c r="T160" s="41">
        <f t="shared" si="223"/>
        <v>38.876094944731307</v>
      </c>
      <c r="U160" s="7">
        <f t="shared" si="158"/>
        <v>6.344318581053221E-2</v>
      </c>
      <c r="V160" s="43">
        <f t="shared" si="178"/>
        <v>99.995371242421228</v>
      </c>
      <c r="W160" s="7">
        <f t="shared" si="179"/>
        <v>5.1430345865687424E-6</v>
      </c>
      <c r="X160" s="43">
        <f t="shared" si="154"/>
        <v>138.87146618715252</v>
      </c>
      <c r="Y160" s="7">
        <f t="shared" si="224"/>
        <v>1.6988404555226277E-2</v>
      </c>
      <c r="Z160" s="121">
        <f t="shared" si="180"/>
        <v>5.1427700785712082E-4</v>
      </c>
      <c r="AA160" s="121">
        <f t="shared" si="225"/>
        <v>2.319280755263506</v>
      </c>
      <c r="AC160" s="3">
        <f t="shared" si="195"/>
        <v>143</v>
      </c>
      <c r="AD160" s="45">
        <f t="shared" si="161"/>
        <v>168.47512367647434</v>
      </c>
      <c r="AE160" s="7">
        <f t="shared" si="162"/>
        <v>8.2248121535993673E-3</v>
      </c>
      <c r="AF160" s="43">
        <f t="shared" si="169"/>
        <v>1.3743722908718927</v>
      </c>
      <c r="AG160" s="107"/>
      <c r="AH160" s="3">
        <f t="shared" si="196"/>
        <v>143</v>
      </c>
      <c r="AI160" s="122">
        <f t="shared" si="197"/>
        <v>60.220498348525481</v>
      </c>
      <c r="AJ160" s="123">
        <f t="shared" si="181"/>
        <v>1.8010081473091029E-2</v>
      </c>
      <c r="AK160" s="114">
        <f t="shared" si="198"/>
        <v>1.0653883506120825</v>
      </c>
      <c r="AL160" s="115">
        <f t="shared" si="199"/>
        <v>92.458988209291448</v>
      </c>
      <c r="AM160" s="123">
        <f t="shared" si="221"/>
        <v>3.9525090187483916E-3</v>
      </c>
      <c r="AN160" s="116">
        <f t="shared" si="182"/>
        <v>0.36400624678826571</v>
      </c>
      <c r="AO160" s="122">
        <f t="shared" si="200"/>
        <v>92.458988209291448</v>
      </c>
      <c r="AP160" s="123">
        <f t="shared" si="201"/>
        <v>3.9525090187483916E-3</v>
      </c>
      <c r="AQ160" s="116">
        <f t="shared" si="202"/>
        <v>0.36400624678826571</v>
      </c>
      <c r="AS160" s="3">
        <f t="shared" si="203"/>
        <v>143</v>
      </c>
      <c r="AT160" s="122">
        <f t="shared" si="204"/>
        <v>125.51738594464715</v>
      </c>
      <c r="AU160" s="123">
        <f t="shared" si="183"/>
        <v>8.5140859910746453E-3</v>
      </c>
      <c r="AV160" s="114">
        <f t="shared" si="205"/>
        <v>1.0596439178709522</v>
      </c>
      <c r="AW160" s="115">
        <f t="shared" si="157"/>
        <v>150</v>
      </c>
      <c r="AX160" s="123">
        <f t="shared" si="222"/>
        <v>0</v>
      </c>
      <c r="AY160" s="116">
        <f t="shared" si="184"/>
        <v>-3.75</v>
      </c>
      <c r="AZ160" s="122">
        <f t="shared" si="206"/>
        <v>92.458988209291448</v>
      </c>
      <c r="BA160" s="123">
        <f t="shared" si="207"/>
        <v>3.9525090187483916E-3</v>
      </c>
      <c r="BB160" s="116">
        <f t="shared" si="208"/>
        <v>0.36400624678826571</v>
      </c>
      <c r="BC160" s="107"/>
      <c r="BD160" s="3">
        <f t="shared" si="209"/>
        <v>143</v>
      </c>
      <c r="BE160" s="45">
        <f t="shared" si="210"/>
        <v>74.446948444086843</v>
      </c>
      <c r="BF160" s="7">
        <f t="shared" si="211"/>
        <v>2.0702025972678317E-3</v>
      </c>
      <c r="BG160" s="43">
        <f t="shared" si="212"/>
        <v>0.15380186500721632</v>
      </c>
      <c r="BH160" s="45">
        <f t="shared" si="213"/>
        <v>77.502045288057886</v>
      </c>
      <c r="BI160" s="7">
        <f t="shared" si="214"/>
        <v>-1.0778305008052507E-3</v>
      </c>
      <c r="BJ160" s="43">
        <f t="shared" si="215"/>
        <v>-8.3624201000709081E-2</v>
      </c>
      <c r="BK160" s="117">
        <f t="shared" si="170"/>
        <v>76.083478513797203</v>
      </c>
      <c r="BL160" s="107"/>
      <c r="BM160" s="118">
        <f t="shared" si="216"/>
        <v>143</v>
      </c>
      <c r="BN160" s="45">
        <f t="shared" si="217"/>
        <v>89.886801357365712</v>
      </c>
      <c r="BO160" s="7">
        <f t="shared" si="218"/>
        <v>2.7688675364364818E-11</v>
      </c>
      <c r="BP160" s="45">
        <f t="shared" si="219"/>
        <v>2.4888405336844274E-9</v>
      </c>
      <c r="BQ160" s="107"/>
      <c r="BR160" s="107"/>
      <c r="BS160" s="40">
        <f t="shared" si="185"/>
        <v>143</v>
      </c>
      <c r="BT160" s="124">
        <f t="shared" ca="1" si="186"/>
        <v>588.52380673314872</v>
      </c>
      <c r="BU160" s="7">
        <f t="shared" ca="1" si="163"/>
        <v>4.2694141742489818E-2</v>
      </c>
      <c r="BV160" s="43">
        <f t="shared" ca="1" si="187"/>
        <v>24.097688687024561</v>
      </c>
      <c r="BW160" s="44">
        <f t="shared" ca="1" si="188"/>
        <v>-3.6529291287550537E-2</v>
      </c>
      <c r="BX160" s="107"/>
      <c r="BY160" s="107"/>
      <c r="BZ160" s="40">
        <f t="shared" si="189"/>
        <v>143</v>
      </c>
      <c r="CA160" s="124">
        <f t="shared" ca="1" si="190"/>
        <v>4.7865057604871772</v>
      </c>
      <c r="CB160" s="7">
        <f t="shared" ca="1" si="220"/>
        <v>3.1735354356224744E-2</v>
      </c>
      <c r="CC160" s="43">
        <f t="shared" ca="1" si="191"/>
        <v>0.14722908912233018</v>
      </c>
      <c r="CD160" s="44">
        <f t="shared" ca="1" si="192"/>
        <v>-3.6529291287550537E-2</v>
      </c>
      <c r="CE160" s="107"/>
      <c r="CF160" s="107"/>
      <c r="CG160" s="40">
        <f t="shared" si="193"/>
        <v>143</v>
      </c>
      <c r="CH160" s="45">
        <f t="shared" ca="1" si="164"/>
        <v>119.97236475695176</v>
      </c>
      <c r="CI160" s="7">
        <f t="shared" ca="1" si="165"/>
        <v>-1.8339201039608288E-2</v>
      </c>
      <c r="CJ160" s="43">
        <f t="shared" ca="1" si="166"/>
        <v>-2.2413009858446267</v>
      </c>
      <c r="CK160" s="43">
        <f t="shared" ca="1" si="167"/>
        <v>8.173535435622474E-2</v>
      </c>
      <c r="CL160" s="3">
        <f t="shared" ca="1" si="168"/>
        <v>99.817353543562248</v>
      </c>
      <c r="CM160" s="44">
        <f t="shared" ca="1" si="171"/>
        <v>-3.6529291287550537E-2</v>
      </c>
      <c r="CO160" s="40">
        <v>143</v>
      </c>
      <c r="CP160" s="45">
        <v>113.70282702495902</v>
      </c>
      <c r="CQ160" s="7">
        <v>-1.8150997518476566E-2</v>
      </c>
      <c r="CR160" s="43">
        <v>-2.1019726311863711</v>
      </c>
      <c r="CS160" s="43">
        <v>0.11622425989645087</v>
      </c>
      <c r="CT160" s="3">
        <v>100.16224259896451</v>
      </c>
      <c r="CU160" s="44">
        <v>3.2448519792901732E-2</v>
      </c>
      <c r="CV160" s="44"/>
      <c r="CW160" s="40">
        <v>143</v>
      </c>
      <c r="CX160" s="45">
        <v>101.22450281061306</v>
      </c>
      <c r="CY160" s="7">
        <v>3.2348346338316927E-3</v>
      </c>
      <c r="CZ160" s="43">
        <v>0.32638871396812563</v>
      </c>
      <c r="DA160" s="43">
        <v>-0.1068031574714404</v>
      </c>
      <c r="DB160" s="3">
        <v>97.931968425285589</v>
      </c>
      <c r="DC160" s="44">
        <v>-1.034015787357202</v>
      </c>
      <c r="DD160" s="44"/>
    </row>
    <row r="161" spans="8:108" ht="15.9" customHeight="1" x14ac:dyDescent="0.65">
      <c r="H161" s="3">
        <f t="shared" si="194"/>
        <v>144</v>
      </c>
      <c r="I161" s="124">
        <f t="shared" si="172"/>
        <v>1125.2760253363272</v>
      </c>
      <c r="J161" s="119">
        <f t="shared" si="159"/>
        <v>5.0000000000000093E-2</v>
      </c>
      <c r="K161" s="43">
        <f t="shared" si="160"/>
        <v>53.584572635063196</v>
      </c>
      <c r="M161" s="109">
        <f t="shared" si="173"/>
        <v>144</v>
      </c>
      <c r="N161" s="45">
        <f t="shared" si="174"/>
        <v>92.807605369413068</v>
      </c>
      <c r="O161" s="7">
        <f t="shared" si="175"/>
        <v>3.7705058953542221E-3</v>
      </c>
      <c r="P161" s="43">
        <f t="shared" si="176"/>
        <v>0.34861716012162491</v>
      </c>
      <c r="R161" s="109">
        <f t="shared" si="177"/>
        <v>144</v>
      </c>
      <c r="S161" s="109">
        <v>44</v>
      </c>
      <c r="T161" s="41">
        <f t="shared" si="223"/>
        <v>41.252353681052675</v>
      </c>
      <c r="U161" s="7">
        <f t="shared" si="158"/>
        <v>6.1123905055268712E-2</v>
      </c>
      <c r="V161" s="43">
        <f t="shared" si="178"/>
        <v>99.995834096753711</v>
      </c>
      <c r="W161" s="7">
        <f t="shared" si="179"/>
        <v>4.628757578794437E-6</v>
      </c>
      <c r="X161" s="43">
        <f t="shared" si="154"/>
        <v>141.24818777780638</v>
      </c>
      <c r="Y161" s="7">
        <f t="shared" si="224"/>
        <v>1.7114542359989406E-2</v>
      </c>
      <c r="Z161" s="121">
        <f t="shared" si="180"/>
        <v>4.6285433248056723E-4</v>
      </c>
      <c r="AA161" s="121">
        <f t="shared" si="225"/>
        <v>2.3762587363213679</v>
      </c>
      <c r="AC161" s="3">
        <f t="shared" si="195"/>
        <v>144</v>
      </c>
      <c r="AD161" s="45">
        <f t="shared" si="161"/>
        <v>169.80291303584721</v>
      </c>
      <c r="AE161" s="7">
        <f t="shared" si="162"/>
        <v>7.881219080881333E-3</v>
      </c>
      <c r="AF161" s="43">
        <f t="shared" si="169"/>
        <v>1.3277893593728856</v>
      </c>
      <c r="AG161" s="107"/>
      <c r="AH161" s="3">
        <f t="shared" si="196"/>
        <v>144</v>
      </c>
      <c r="AI161" s="122">
        <f t="shared" si="197"/>
        <v>61.277745659628579</v>
      </c>
      <c r="AJ161" s="123">
        <f t="shared" si="181"/>
        <v>1.7556269710428E-2</v>
      </c>
      <c r="AK161" s="114">
        <f t="shared" si="198"/>
        <v>1.0572473111030958</v>
      </c>
      <c r="AL161" s="115">
        <f t="shared" si="199"/>
        <v>92.807605369413068</v>
      </c>
      <c r="AM161" s="123">
        <f t="shared" si="221"/>
        <v>3.7705058953542221E-3</v>
      </c>
      <c r="AN161" s="116">
        <f t="shared" si="182"/>
        <v>0.34861716012162491</v>
      </c>
      <c r="AO161" s="122">
        <f t="shared" si="200"/>
        <v>92.807605369413068</v>
      </c>
      <c r="AP161" s="123">
        <f t="shared" si="201"/>
        <v>3.7705058953542221E-3</v>
      </c>
      <c r="AQ161" s="116">
        <f t="shared" si="202"/>
        <v>0.34861716012162491</v>
      </c>
      <c r="AS161" s="3">
        <f t="shared" si="203"/>
        <v>144</v>
      </c>
      <c r="AT161" s="122">
        <f t="shared" si="204"/>
        <v>126.54171718375366</v>
      </c>
      <c r="AU161" s="123">
        <f t="shared" si="183"/>
        <v>8.1608713517842338E-3</v>
      </c>
      <c r="AV161" s="114">
        <f t="shared" si="205"/>
        <v>1.0243312391065222</v>
      </c>
      <c r="AW161" s="115">
        <f t="shared" si="157"/>
        <v>150</v>
      </c>
      <c r="AX161" s="123">
        <f t="shared" si="222"/>
        <v>0</v>
      </c>
      <c r="AY161" s="116">
        <f t="shared" si="184"/>
        <v>-3.75</v>
      </c>
      <c r="AZ161" s="122">
        <f t="shared" si="206"/>
        <v>92.807605369413068</v>
      </c>
      <c r="BA161" s="123">
        <f t="shared" si="207"/>
        <v>3.7705058953542221E-3</v>
      </c>
      <c r="BB161" s="116">
        <f t="shared" si="208"/>
        <v>0.34861716012162491</v>
      </c>
      <c r="BC161" s="107"/>
      <c r="BD161" s="3">
        <f t="shared" si="209"/>
        <v>144</v>
      </c>
      <c r="BE161" s="45">
        <f t="shared" si="210"/>
        <v>74.589832973729912</v>
      </c>
      <c r="BF161" s="7">
        <f t="shared" si="211"/>
        <v>1.9192798714964443E-3</v>
      </c>
      <c r="BG161" s="43">
        <f t="shared" si="212"/>
        <v>0.142884529643071</v>
      </c>
      <c r="BH161" s="45">
        <f t="shared" si="213"/>
        <v>77.418711954724557</v>
      </c>
      <c r="BI161" s="7">
        <f t="shared" si="214"/>
        <v>-1.0752404407341394E-3</v>
      </c>
      <c r="BJ161" s="43">
        <f t="shared" si="215"/>
        <v>-8.3333333333333329E-2</v>
      </c>
      <c r="BK161" s="117">
        <f t="shared" si="170"/>
        <v>76</v>
      </c>
      <c r="BL161" s="107"/>
      <c r="BM161" s="118">
        <f t="shared" si="216"/>
        <v>144</v>
      </c>
      <c r="BN161" s="45">
        <f t="shared" si="217"/>
        <v>89.886801359465466</v>
      </c>
      <c r="BO161" s="7">
        <f t="shared" si="218"/>
        <v>2.3359973082210913E-11</v>
      </c>
      <c r="BP161" s="45">
        <f t="shared" si="219"/>
        <v>2.0997471924466613E-9</v>
      </c>
      <c r="BQ161" s="107"/>
      <c r="BR161" s="107"/>
      <c r="BS161" s="40">
        <f t="shared" si="185"/>
        <v>144</v>
      </c>
      <c r="BT161" s="124">
        <f t="shared" ca="1" si="186"/>
        <v>525.40135417796432</v>
      </c>
      <c r="BU161" s="7">
        <f t="shared" ca="1" si="163"/>
        <v>-0.10725556355242853</v>
      </c>
      <c r="BV161" s="43">
        <f t="shared" ca="1" si="187"/>
        <v>-63.122452555184438</v>
      </c>
      <c r="BW161" s="44">
        <f t="shared" ca="1" si="188"/>
        <v>-0.78627781776214301</v>
      </c>
      <c r="BX161" s="107"/>
      <c r="BY161" s="107"/>
      <c r="BZ161" s="40">
        <f t="shared" si="189"/>
        <v>144</v>
      </c>
      <c r="CA161" s="124">
        <f t="shared" ca="1" si="190"/>
        <v>3.1440693964806439</v>
      </c>
      <c r="CB161" s="7">
        <f t="shared" ca="1" si="220"/>
        <v>-0.34313890888107151</v>
      </c>
      <c r="CC161" s="43">
        <f t="shared" ca="1" si="191"/>
        <v>-1.6424363640065334</v>
      </c>
      <c r="CD161" s="44">
        <f t="shared" ca="1" si="192"/>
        <v>-0.78627781776214301</v>
      </c>
      <c r="CE161" s="107"/>
      <c r="CF161" s="107"/>
      <c r="CG161" s="40">
        <f t="shared" si="193"/>
        <v>144</v>
      </c>
      <c r="CH161" s="45">
        <f t="shared" ca="1" si="164"/>
        <v>128.72299398968886</v>
      </c>
      <c r="CI161" s="7">
        <f t="shared" ca="1" si="165"/>
        <v>7.2938707597076394E-2</v>
      </c>
      <c r="CJ161" s="43">
        <f t="shared" ca="1" si="166"/>
        <v>8.7506292327370847</v>
      </c>
      <c r="CK161" s="43">
        <f t="shared" ca="1" si="167"/>
        <v>-0.29313890888107152</v>
      </c>
      <c r="CL161" s="3">
        <f t="shared" ca="1" si="168"/>
        <v>96.068610911189282</v>
      </c>
      <c r="CM161" s="44">
        <f t="shared" ca="1" si="171"/>
        <v>-0.78627781776214301</v>
      </c>
      <c r="CO161" s="40">
        <v>144</v>
      </c>
      <c r="CP161" s="45">
        <v>120.09208226264087</v>
      </c>
      <c r="CQ161" s="7">
        <v>5.6192580297755833E-2</v>
      </c>
      <c r="CR161" s="43">
        <v>6.3892552376818488</v>
      </c>
      <c r="CS161" s="43">
        <v>-0.30392600218965338</v>
      </c>
      <c r="CT161" s="3">
        <v>95.960739978103462</v>
      </c>
      <c r="CU161" s="44">
        <v>-0.80785200437930671</v>
      </c>
      <c r="CV161" s="44"/>
      <c r="CW161" s="40">
        <v>144</v>
      </c>
      <c r="CX161" s="45">
        <v>101.11834445407888</v>
      </c>
      <c r="CY161" s="7">
        <v>-1.0487416938248497E-3</v>
      </c>
      <c r="CZ161" s="43">
        <v>-0.10615835653417623</v>
      </c>
      <c r="DA161" s="43">
        <v>0.15396874444229586</v>
      </c>
      <c r="DB161" s="3">
        <v>100.53968744442295</v>
      </c>
      <c r="DC161" s="44">
        <v>0.26984372221147923</v>
      </c>
      <c r="DD161" s="44"/>
    </row>
    <row r="162" spans="8:108" ht="15.9" customHeight="1" x14ac:dyDescent="0.65">
      <c r="H162" s="3">
        <f t="shared" si="194"/>
        <v>145</v>
      </c>
      <c r="I162" s="124">
        <f t="shared" si="172"/>
        <v>1181.5398266031434</v>
      </c>
      <c r="J162" s="119">
        <f t="shared" si="159"/>
        <v>4.9999999999999899E-2</v>
      </c>
      <c r="K162" s="43">
        <f t="shared" si="160"/>
        <v>56.263801266816358</v>
      </c>
      <c r="M162" s="109">
        <f t="shared" si="173"/>
        <v>145</v>
      </c>
      <c r="N162" s="45">
        <f t="shared" si="174"/>
        <v>93.141359830681367</v>
      </c>
      <c r="O162" s="7">
        <f t="shared" si="175"/>
        <v>3.5961973152934686E-3</v>
      </c>
      <c r="P162" s="43">
        <f t="shared" si="176"/>
        <v>0.33375446126829861</v>
      </c>
      <c r="R162" s="109">
        <f t="shared" si="177"/>
        <v>145</v>
      </c>
      <c r="S162" s="109">
        <v>45</v>
      </c>
      <c r="T162" s="41">
        <f t="shared" si="223"/>
        <v>43.675832364931281</v>
      </c>
      <c r="U162" s="7">
        <f t="shared" si="158"/>
        <v>5.8747646318947307E-2</v>
      </c>
      <c r="V162" s="43">
        <f t="shared" si="178"/>
        <v>99.996250669723594</v>
      </c>
      <c r="W162" s="7">
        <f t="shared" si="179"/>
        <v>4.1659032463248019E-6</v>
      </c>
      <c r="X162" s="43">
        <f t="shared" si="154"/>
        <v>143.67208303465486</v>
      </c>
      <c r="Y162" s="7">
        <f t="shared" si="224"/>
        <v>1.7160540570343066E-2</v>
      </c>
      <c r="Z162" s="121">
        <f t="shared" si="180"/>
        <v>4.1657296987907189E-4</v>
      </c>
      <c r="AA162" s="121">
        <f t="shared" si="225"/>
        <v>2.4234786838786078</v>
      </c>
      <c r="AC162" s="3">
        <f t="shared" si="195"/>
        <v>145</v>
      </c>
      <c r="AD162" s="45">
        <f t="shared" si="161"/>
        <v>171.08480136877469</v>
      </c>
      <c r="AE162" s="7">
        <f t="shared" si="162"/>
        <v>7.549271741038149E-3</v>
      </c>
      <c r="AF162" s="43">
        <f t="shared" si="169"/>
        <v>1.2818883329274882</v>
      </c>
      <c r="AG162" s="107"/>
      <c r="AH162" s="3">
        <f t="shared" si="196"/>
        <v>145</v>
      </c>
      <c r="AI162" s="122">
        <f t="shared" si="197"/>
        <v>62.325900017971506</v>
      </c>
      <c r="AJ162" s="123">
        <f t="shared" si="181"/>
        <v>1.7104975828663348E-2</v>
      </c>
      <c r="AK162" s="114">
        <f t="shared" si="198"/>
        <v>1.0481543583429267</v>
      </c>
      <c r="AL162" s="115">
        <f t="shared" si="199"/>
        <v>93.141359830681367</v>
      </c>
      <c r="AM162" s="123">
        <f t="shared" si="221"/>
        <v>3.5961973152934686E-3</v>
      </c>
      <c r="AN162" s="116">
        <f t="shared" si="182"/>
        <v>0.33375446126829861</v>
      </c>
      <c r="AO162" s="122">
        <f t="shared" si="200"/>
        <v>93.141359830681367</v>
      </c>
      <c r="AP162" s="123">
        <f t="shared" si="201"/>
        <v>3.5961973152934686E-3</v>
      </c>
      <c r="AQ162" s="116">
        <f t="shared" si="202"/>
        <v>0.33375446126829861</v>
      </c>
      <c r="AS162" s="3">
        <f t="shared" si="203"/>
        <v>145</v>
      </c>
      <c r="AT162" s="122">
        <f t="shared" si="204"/>
        <v>127.53120098033698</v>
      </c>
      <c r="AU162" s="123">
        <f t="shared" si="183"/>
        <v>7.8194276054154247E-3</v>
      </c>
      <c r="AV162" s="114">
        <f t="shared" si="205"/>
        <v>0.98948379658331753</v>
      </c>
      <c r="AW162" s="115">
        <f t="shared" si="157"/>
        <v>150</v>
      </c>
      <c r="AX162" s="123">
        <f t="shared" si="222"/>
        <v>0</v>
      </c>
      <c r="AY162" s="116">
        <f t="shared" si="184"/>
        <v>-3.75</v>
      </c>
      <c r="AZ162" s="122">
        <f t="shared" si="206"/>
        <v>93.141359830681367</v>
      </c>
      <c r="BA162" s="123">
        <f t="shared" si="207"/>
        <v>3.5961973152934686E-3</v>
      </c>
      <c r="BB162" s="116">
        <f t="shared" si="208"/>
        <v>0.33375446126829861</v>
      </c>
      <c r="BC162" s="107"/>
      <c r="BD162" s="3">
        <f t="shared" si="209"/>
        <v>145</v>
      </c>
      <c r="BE162" s="45">
        <f t="shared" si="210"/>
        <v>74.72225005342905</v>
      </c>
      <c r="BF162" s="7">
        <f t="shared" si="211"/>
        <v>1.7752698245855395E-3</v>
      </c>
      <c r="BG162" s="43">
        <f t="shared" si="212"/>
        <v>0.13241707969913413</v>
      </c>
      <c r="BH162" s="45">
        <f t="shared" si="213"/>
        <v>77.33566647487082</v>
      </c>
      <c r="BI162" s="7">
        <f t="shared" si="214"/>
        <v>-1.072679688888437E-3</v>
      </c>
      <c r="BJ162" s="43">
        <f t="shared" si="215"/>
        <v>-8.3045479853739973E-2</v>
      </c>
      <c r="BK162" s="117">
        <f t="shared" si="170"/>
        <v>75.916810842415401</v>
      </c>
      <c r="BL162" s="107"/>
      <c r="BM162" s="118">
        <f t="shared" si="216"/>
        <v>145</v>
      </c>
      <c r="BN162" s="45">
        <f t="shared" si="217"/>
        <v>89.886801361236948</v>
      </c>
      <c r="BO162" s="7">
        <f t="shared" si="218"/>
        <v>1.9707926964144791E-11</v>
      </c>
      <c r="BP162" s="45">
        <f t="shared" si="219"/>
        <v>1.7714828300556628E-9</v>
      </c>
      <c r="BQ162" s="107"/>
      <c r="BR162" s="107"/>
      <c r="BS162" s="40">
        <f t="shared" si="185"/>
        <v>145</v>
      </c>
      <c r="BT162" s="124">
        <f t="shared" ca="1" si="186"/>
        <v>578.70159740391568</v>
      </c>
      <c r="BU162" s="7">
        <f t="shared" ca="1" si="163"/>
        <v>0.10144671840319899</v>
      </c>
      <c r="BV162" s="43">
        <f t="shared" ca="1" si="187"/>
        <v>53.300243225951419</v>
      </c>
      <c r="BW162" s="44">
        <f t="shared" ca="1" si="188"/>
        <v>0.25723359201599549</v>
      </c>
      <c r="BX162" s="107"/>
      <c r="BY162" s="107"/>
      <c r="BZ162" s="40">
        <f t="shared" si="189"/>
        <v>145</v>
      </c>
      <c r="CA162" s="124">
        <f t="shared" ca="1" si="190"/>
        <v>3.7056529985068156</v>
      </c>
      <c r="CB162" s="7">
        <f t="shared" ca="1" si="220"/>
        <v>0.17861679600799774</v>
      </c>
      <c r="CC162" s="43">
        <f t="shared" ca="1" si="191"/>
        <v>0.56158360202617175</v>
      </c>
      <c r="CD162" s="44">
        <f t="shared" ca="1" si="192"/>
        <v>0.25723359201599549</v>
      </c>
      <c r="CE162" s="107"/>
      <c r="CF162" s="107"/>
      <c r="CG162" s="40">
        <f t="shared" si="193"/>
        <v>145</v>
      </c>
      <c r="CH162" s="45">
        <f t="shared" ca="1" si="164"/>
        <v>120.75134815487581</v>
      </c>
      <c r="CI162" s="7">
        <f t="shared" ca="1" si="165"/>
        <v>-6.1928685681841747E-2</v>
      </c>
      <c r="CJ162" s="43">
        <f t="shared" ca="1" si="166"/>
        <v>-7.9716458348130397</v>
      </c>
      <c r="CK162" s="43">
        <f t="shared" ca="1" si="167"/>
        <v>0.22861679600799775</v>
      </c>
      <c r="CL162" s="3">
        <f t="shared" ca="1" si="168"/>
        <v>101.28616796007998</v>
      </c>
      <c r="CM162" s="44">
        <f t="shared" ca="1" si="171"/>
        <v>0.25723359201599549</v>
      </c>
      <c r="CO162" s="40">
        <v>145</v>
      </c>
      <c r="CP162" s="45">
        <v>119.47423496159813</v>
      </c>
      <c r="CQ162" s="7">
        <v>-5.1447796507642736E-3</v>
      </c>
      <c r="CR162" s="43">
        <v>-0.61784730104274743</v>
      </c>
      <c r="CS162" s="43">
        <v>2.4492221243107085E-2</v>
      </c>
      <c r="CT162" s="3">
        <v>99.244922212431078</v>
      </c>
      <c r="CU162" s="44">
        <v>-0.15101555751378584</v>
      </c>
      <c r="CV162" s="44"/>
      <c r="CW162" s="40">
        <v>145</v>
      </c>
      <c r="CX162" s="45">
        <v>101.20896622388172</v>
      </c>
      <c r="CY162" s="7">
        <v>8.9619514927868882E-4</v>
      </c>
      <c r="CZ162" s="43">
        <v>9.062176980283547E-2</v>
      </c>
      <c r="DA162" s="43">
        <v>-3.5711818402572815E-2</v>
      </c>
      <c r="DB162" s="3">
        <v>98.642881815974278</v>
      </c>
      <c r="DC162" s="44">
        <v>-0.67855909201286413</v>
      </c>
      <c r="DD162" s="44"/>
    </row>
    <row r="163" spans="8:108" ht="15.9" customHeight="1" x14ac:dyDescent="0.65">
      <c r="H163" s="3">
        <f t="shared" si="194"/>
        <v>146</v>
      </c>
      <c r="I163" s="124">
        <f t="shared" si="172"/>
        <v>1240.6168179333006</v>
      </c>
      <c r="J163" s="119">
        <f t="shared" si="159"/>
        <v>0.05</v>
      </c>
      <c r="K163" s="43">
        <f t="shared" si="160"/>
        <v>59.076991330157171</v>
      </c>
      <c r="M163" s="109">
        <f t="shared" si="173"/>
        <v>146</v>
      </c>
      <c r="N163" s="45">
        <f t="shared" si="174"/>
        <v>93.460771366661206</v>
      </c>
      <c r="O163" s="7">
        <f t="shared" si="175"/>
        <v>3.429320084659346E-3</v>
      </c>
      <c r="P163" s="43">
        <f t="shared" si="176"/>
        <v>0.31941153597983601</v>
      </c>
      <c r="R163" s="109">
        <f t="shared" si="177"/>
        <v>146</v>
      </c>
      <c r="S163" s="109">
        <v>46</v>
      </c>
      <c r="T163" s="41">
        <f t="shared" si="223"/>
        <v>46.135837268654832</v>
      </c>
      <c r="U163" s="7">
        <f t="shared" si="158"/>
        <v>5.6324167635068749E-2</v>
      </c>
      <c r="V163" s="43">
        <f t="shared" si="178"/>
        <v>99.99662558869376</v>
      </c>
      <c r="W163" s="7">
        <f t="shared" si="179"/>
        <v>3.7493302764402627E-6</v>
      </c>
      <c r="X163" s="43">
        <f t="shared" si="154"/>
        <v>146.1324628573486</v>
      </c>
      <c r="Y163" s="7">
        <f t="shared" si="224"/>
        <v>1.712496798769372E-2</v>
      </c>
      <c r="Z163" s="121">
        <f t="shared" si="180"/>
        <v>3.7491897016283463E-4</v>
      </c>
      <c r="AA163" s="121">
        <f t="shared" si="225"/>
        <v>2.460004903723549</v>
      </c>
      <c r="AC163" s="3">
        <f t="shared" si="195"/>
        <v>146</v>
      </c>
      <c r="AD163" s="45">
        <f t="shared" si="161"/>
        <v>172.32153912236515</v>
      </c>
      <c r="AE163" s="7">
        <f t="shared" si="162"/>
        <v>7.2287996578063209E-3</v>
      </c>
      <c r="AF163" s="43">
        <f t="shared" si="169"/>
        <v>1.2367377535904622</v>
      </c>
      <c r="AG163" s="107"/>
      <c r="AH163" s="3">
        <f t="shared" si="196"/>
        <v>146</v>
      </c>
      <c r="AI163" s="122">
        <f t="shared" si="197"/>
        <v>63.364040860581248</v>
      </c>
      <c r="AJ163" s="123">
        <f t="shared" si="181"/>
        <v>1.6656652247466899E-2</v>
      </c>
      <c r="AK163" s="114">
        <f t="shared" si="198"/>
        <v>1.0381408426097409</v>
      </c>
      <c r="AL163" s="115">
        <f t="shared" si="199"/>
        <v>93.460771366661206</v>
      </c>
      <c r="AM163" s="123">
        <f t="shared" si="221"/>
        <v>3.429320084659346E-3</v>
      </c>
      <c r="AN163" s="116">
        <f t="shared" si="182"/>
        <v>0.31941153597983601</v>
      </c>
      <c r="AO163" s="122">
        <f t="shared" si="200"/>
        <v>93.460771366661206</v>
      </c>
      <c r="AP163" s="123">
        <f t="shared" si="201"/>
        <v>3.429320084659346E-3</v>
      </c>
      <c r="AQ163" s="116">
        <f t="shared" si="202"/>
        <v>0.31941153597983601</v>
      </c>
      <c r="AS163" s="3">
        <f t="shared" si="203"/>
        <v>146</v>
      </c>
      <c r="AT163" s="122">
        <f t="shared" si="204"/>
        <v>128.4863586215248</v>
      </c>
      <c r="AU163" s="123">
        <f t="shared" si="183"/>
        <v>7.4895996732210861E-3</v>
      </c>
      <c r="AV163" s="114">
        <f t="shared" si="205"/>
        <v>0.95515764118781465</v>
      </c>
      <c r="AW163" s="115">
        <f t="shared" si="157"/>
        <v>150</v>
      </c>
      <c r="AX163" s="123">
        <f t="shared" si="222"/>
        <v>0</v>
      </c>
      <c r="AY163" s="116">
        <f t="shared" si="184"/>
        <v>-3.75</v>
      </c>
      <c r="AZ163" s="122">
        <f t="shared" si="206"/>
        <v>93.460771366661206</v>
      </c>
      <c r="BA163" s="123">
        <f t="shared" si="207"/>
        <v>3.429320084659346E-3</v>
      </c>
      <c r="BB163" s="116">
        <f t="shared" si="208"/>
        <v>0.31941153597983601</v>
      </c>
      <c r="BC163" s="107"/>
      <c r="BD163" s="3">
        <f t="shared" si="209"/>
        <v>146</v>
      </c>
      <c r="BE163" s="45">
        <f t="shared" si="210"/>
        <v>74.844637875448555</v>
      </c>
      <c r="BF163" s="7">
        <f t="shared" si="211"/>
        <v>1.6379033277503434E-3</v>
      </c>
      <c r="BG163" s="43">
        <f t="shared" si="212"/>
        <v>0.12238782201950071</v>
      </c>
      <c r="BH163" s="45">
        <f t="shared" si="213"/>
        <v>77.252905886010581</v>
      </c>
      <c r="BI163" s="7">
        <f t="shared" si="214"/>
        <v>-1.0701477420787615E-3</v>
      </c>
      <c r="BJ163" s="43">
        <f t="shared" si="215"/>
        <v>-8.2760588860236795E-2</v>
      </c>
      <c r="BK163" s="117">
        <f t="shared" si="170"/>
        <v>75.833908052810855</v>
      </c>
      <c r="BL163" s="107"/>
      <c r="BM163" s="118">
        <f t="shared" si="216"/>
        <v>146</v>
      </c>
      <c r="BN163" s="45">
        <f t="shared" si="217"/>
        <v>89.886801362731489</v>
      </c>
      <c r="BO163" s="7">
        <f t="shared" si="218"/>
        <v>1.6626928057399871E-11</v>
      </c>
      <c r="BP163" s="45">
        <f t="shared" si="219"/>
        <v>1.4945377369520106E-9</v>
      </c>
      <c r="BQ163" s="107"/>
      <c r="BR163" s="107"/>
      <c r="BS163" s="40">
        <f t="shared" si="185"/>
        <v>146</v>
      </c>
      <c r="BT163" s="124">
        <f t="shared" ca="1" si="186"/>
        <v>594.61737848985797</v>
      </c>
      <c r="BU163" s="7">
        <f t="shared" ca="1" si="163"/>
        <v>2.7502569817227523E-2</v>
      </c>
      <c r="BV163" s="43">
        <f t="shared" ca="1" si="187"/>
        <v>15.915781085942314</v>
      </c>
      <c r="BW163" s="44">
        <f t="shared" ca="1" si="188"/>
        <v>-0.11248715091386215</v>
      </c>
      <c r="BX163" s="107"/>
      <c r="BY163" s="107"/>
      <c r="BZ163" s="40">
        <f t="shared" si="189"/>
        <v>146</v>
      </c>
      <c r="CA163" s="124">
        <f t="shared" ca="1" si="190"/>
        <v>3.6825164743934353</v>
      </c>
      <c r="CB163" s="7">
        <f t="shared" ca="1" si="220"/>
        <v>-6.2435754569311009E-3</v>
      </c>
      <c r="CC163" s="43">
        <f t="shared" ca="1" si="191"/>
        <v>-2.3136524113380186E-2</v>
      </c>
      <c r="CD163" s="44">
        <f t="shared" ca="1" si="192"/>
        <v>-0.11248715091386215</v>
      </c>
      <c r="CE163" s="107"/>
      <c r="CF163" s="107"/>
      <c r="CG163" s="40">
        <f t="shared" si="193"/>
        <v>146</v>
      </c>
      <c r="CH163" s="45">
        <f t="shared" ca="1" si="164"/>
        <v>119.6188333283078</v>
      </c>
      <c r="CI163" s="7">
        <f t="shared" ca="1" si="165"/>
        <v>-9.3789000609371901E-3</v>
      </c>
      <c r="CJ163" s="43">
        <f t="shared" ca="1" si="166"/>
        <v>-1.1325148265680081</v>
      </c>
      <c r="CK163" s="43">
        <f t="shared" ca="1" si="167"/>
        <v>4.3756424543068932E-2</v>
      </c>
      <c r="CL163" s="3">
        <f t="shared" ca="1" si="168"/>
        <v>99.437564245430693</v>
      </c>
      <c r="CM163" s="44">
        <f t="shared" ca="1" si="171"/>
        <v>-0.11248715091386215</v>
      </c>
      <c r="CO163" s="40">
        <v>146</v>
      </c>
      <c r="CP163" s="45">
        <v>146.77322036871362</v>
      </c>
      <c r="CQ163" s="7">
        <v>0.22849265714812939</v>
      </c>
      <c r="CR163" s="43">
        <v>27.298985407115506</v>
      </c>
      <c r="CS163" s="43">
        <v>-0.74804984750448467</v>
      </c>
      <c r="CT163" s="3">
        <v>91.51950152495516</v>
      </c>
      <c r="CU163" s="44">
        <v>-1.6960996950089693</v>
      </c>
      <c r="CV163" s="44"/>
      <c r="CW163" s="40">
        <v>146</v>
      </c>
      <c r="CX163" s="45">
        <v>101.27751511312923</v>
      </c>
      <c r="CY163" s="7">
        <v>6.773005575007458E-4</v>
      </c>
      <c r="CZ163" s="43">
        <v>6.8548889247502215E-2</v>
      </c>
      <c r="DA163" s="43">
        <v>0.24855134856776173</v>
      </c>
      <c r="DB163" s="3">
        <v>101.48551348567761</v>
      </c>
      <c r="DC163" s="44">
        <v>0.74275674283880866</v>
      </c>
      <c r="DD163" s="44"/>
    </row>
    <row r="164" spans="8:108" ht="15.9" customHeight="1" x14ac:dyDescent="0.65">
      <c r="H164" s="3">
        <f t="shared" si="194"/>
        <v>147</v>
      </c>
      <c r="I164" s="124">
        <f t="shared" si="172"/>
        <v>1302.6476588299656</v>
      </c>
      <c r="J164" s="119">
        <f t="shared" si="159"/>
        <v>5.000000000000001E-2</v>
      </c>
      <c r="K164" s="43">
        <f t="shared" si="160"/>
        <v>62.030840896665033</v>
      </c>
      <c r="M164" s="109">
        <f t="shared" si="173"/>
        <v>147</v>
      </c>
      <c r="N164" s="45">
        <f t="shared" si="174"/>
        <v>93.766352042768602</v>
      </c>
      <c r="O164" s="7">
        <f t="shared" si="175"/>
        <v>3.269614316669354E-3</v>
      </c>
      <c r="P164" s="43">
        <f t="shared" si="176"/>
        <v>0.30558067610740053</v>
      </c>
      <c r="R164" s="109">
        <f t="shared" si="177"/>
        <v>147</v>
      </c>
      <c r="S164" s="109">
        <v>47</v>
      </c>
      <c r="T164" s="41">
        <f t="shared" si="223"/>
        <v>48.620905515040512</v>
      </c>
      <c r="U164" s="7">
        <f t="shared" si="158"/>
        <v>5.3864162731345103E-2</v>
      </c>
      <c r="V164" s="43">
        <f t="shared" si="178"/>
        <v>99.996963018437739</v>
      </c>
      <c r="W164" s="7">
        <f t="shared" si="179"/>
        <v>3.3744113063076466E-6</v>
      </c>
      <c r="X164" s="43">
        <f t="shared" si="154"/>
        <v>148.61786853347826</v>
      </c>
      <c r="Y164" s="7">
        <f t="shared" si="224"/>
        <v>1.7007895627926692E-2</v>
      </c>
      <c r="Z164" s="121">
        <f t="shared" si="180"/>
        <v>3.3742974397284143E-4</v>
      </c>
      <c r="AA164" s="121">
        <f t="shared" si="225"/>
        <v>2.485068246385683</v>
      </c>
      <c r="AC164" s="3">
        <f t="shared" si="195"/>
        <v>147</v>
      </c>
      <c r="AD164" s="45">
        <f t="shared" si="161"/>
        <v>173.51393786710821</v>
      </c>
      <c r="AE164" s="7">
        <f t="shared" si="162"/>
        <v>6.9196152194087547E-3</v>
      </c>
      <c r="AF164" s="43">
        <f t="shared" si="169"/>
        <v>1.1923987447430522</v>
      </c>
      <c r="AG164" s="107"/>
      <c r="AH164" s="3">
        <f t="shared" si="196"/>
        <v>147</v>
      </c>
      <c r="AI164" s="122">
        <f t="shared" si="197"/>
        <v>64.391282107593582</v>
      </c>
      <c r="AJ164" s="123">
        <f t="shared" si="181"/>
        <v>1.6211738283430418E-2</v>
      </c>
      <c r="AK164" s="114">
        <f t="shared" si="198"/>
        <v>1.0272412470123355</v>
      </c>
      <c r="AL164" s="115">
        <f t="shared" si="199"/>
        <v>93.766352042768602</v>
      </c>
      <c r="AM164" s="123">
        <f t="shared" si="221"/>
        <v>3.269614316669354E-3</v>
      </c>
      <c r="AN164" s="116">
        <f t="shared" si="182"/>
        <v>0.30558067610740053</v>
      </c>
      <c r="AO164" s="122">
        <f t="shared" si="200"/>
        <v>93.766352042768602</v>
      </c>
      <c r="AP164" s="123">
        <f t="shared" si="201"/>
        <v>3.269614316669354E-3</v>
      </c>
      <c r="AQ164" s="116">
        <f t="shared" si="202"/>
        <v>0.30558067610740053</v>
      </c>
      <c r="AS164" s="3">
        <f t="shared" si="203"/>
        <v>147</v>
      </c>
      <c r="AT164" s="122">
        <f t="shared" si="204"/>
        <v>129.40776176866135</v>
      </c>
      <c r="AU164" s="123">
        <f t="shared" si="183"/>
        <v>7.1712137928250505E-3</v>
      </c>
      <c r="AV164" s="114">
        <f t="shared" si="205"/>
        <v>0.92140314713654647</v>
      </c>
      <c r="AW164" s="115">
        <f t="shared" si="157"/>
        <v>150</v>
      </c>
      <c r="AX164" s="123">
        <f t="shared" si="222"/>
        <v>0</v>
      </c>
      <c r="AY164" s="116">
        <f t="shared" si="184"/>
        <v>-3.75</v>
      </c>
      <c r="AZ164" s="122">
        <f t="shared" si="206"/>
        <v>93.766352042768602</v>
      </c>
      <c r="BA164" s="123">
        <f t="shared" si="207"/>
        <v>3.269614316669354E-3</v>
      </c>
      <c r="BB164" s="116">
        <f t="shared" si="208"/>
        <v>0.30558067610740053</v>
      </c>
      <c r="BC164" s="107"/>
      <c r="BD164" s="3">
        <f t="shared" si="209"/>
        <v>147</v>
      </c>
      <c r="BE164" s="45">
        <f t="shared" si="210"/>
        <v>74.957422572652206</v>
      </c>
      <c r="BF164" s="7">
        <f t="shared" si="211"/>
        <v>1.5069175348451757E-3</v>
      </c>
      <c r="BG164" s="43">
        <f t="shared" si="212"/>
        <v>0.11278469720365122</v>
      </c>
      <c r="BH164" s="45">
        <f t="shared" si="213"/>
        <v>77.170427276126347</v>
      </c>
      <c r="BI164" s="7">
        <f t="shared" si="214"/>
        <v>-1.0676441091540811E-3</v>
      </c>
      <c r="BJ164" s="43">
        <f t="shared" si="215"/>
        <v>-8.2478609884232251E-2</v>
      </c>
      <c r="BK164" s="117">
        <f t="shared" si="170"/>
        <v>75.751288694035722</v>
      </c>
      <c r="BL164" s="107"/>
      <c r="BM164" s="118">
        <f t="shared" si="216"/>
        <v>147</v>
      </c>
      <c r="BN164" s="45">
        <f t="shared" si="217"/>
        <v>89.886801363992376</v>
      </c>
      <c r="BO164" s="7">
        <f t="shared" si="218"/>
        <v>1.4027493327162847E-11</v>
      </c>
      <c r="BP164" s="45">
        <f t="shared" si="219"/>
        <v>1.2608889057629548E-9</v>
      </c>
      <c r="BQ164" s="107"/>
      <c r="BR164" s="107"/>
      <c r="BS164" s="40">
        <f t="shared" si="185"/>
        <v>147</v>
      </c>
      <c r="BT164" s="124">
        <f t="shared" ca="1" si="186"/>
        <v>541.92427782026198</v>
      </c>
      <c r="BU164" s="7">
        <f t="shared" ca="1" si="163"/>
        <v>-8.86168191105009E-2</v>
      </c>
      <c r="BV164" s="43">
        <f t="shared" ca="1" si="187"/>
        <v>-52.693100669596021</v>
      </c>
      <c r="BW164" s="44">
        <f t="shared" ca="1" si="188"/>
        <v>-0.69308409555250472</v>
      </c>
      <c r="BX164" s="107"/>
      <c r="BY164" s="107"/>
      <c r="BZ164" s="40">
        <f t="shared" si="189"/>
        <v>147</v>
      </c>
      <c r="CA164" s="124">
        <f t="shared" ca="1" si="190"/>
        <v>2.5904954981070207</v>
      </c>
      <c r="CB164" s="7">
        <f t="shared" ca="1" si="220"/>
        <v>-0.29654204777625237</v>
      </c>
      <c r="CC164" s="43">
        <f t="shared" ca="1" si="191"/>
        <v>-1.0920209762864146</v>
      </c>
      <c r="CD164" s="44">
        <f t="shared" ca="1" si="192"/>
        <v>-0.69308409555250472</v>
      </c>
      <c r="CE164" s="107"/>
      <c r="CF164" s="107"/>
      <c r="CG164" s="40">
        <f t="shared" si="193"/>
        <v>147</v>
      </c>
      <c r="CH164" s="45">
        <f t="shared" ca="1" si="164"/>
        <v>126.67101501524355</v>
      </c>
      <c r="CI164" s="7">
        <f t="shared" ca="1" si="165"/>
        <v>5.8955446151027248E-2</v>
      </c>
      <c r="CJ164" s="43">
        <f t="shared" ca="1" si="166"/>
        <v>7.0521816869357483</v>
      </c>
      <c r="CK164" s="43">
        <f t="shared" ca="1" si="167"/>
        <v>-0.24654204777625235</v>
      </c>
      <c r="CL164" s="3">
        <f t="shared" ca="1" si="168"/>
        <v>96.534579522237479</v>
      </c>
      <c r="CM164" s="44">
        <f t="shared" ca="1" si="171"/>
        <v>-0.69308409555250472</v>
      </c>
      <c r="CO164" s="40">
        <v>147</v>
      </c>
      <c r="CP164" s="45">
        <v>152.09045170400523</v>
      </c>
      <c r="CQ164" s="7">
        <v>3.6227530621281083E-2</v>
      </c>
      <c r="CR164" s="43">
        <v>5.3172313352916225</v>
      </c>
      <c r="CS164" s="43">
        <v>-7.3390011751718831E-2</v>
      </c>
      <c r="CT164" s="3">
        <v>98.266099882482806</v>
      </c>
      <c r="CU164" s="44">
        <v>-0.34678002350343767</v>
      </c>
      <c r="CV164" s="44"/>
      <c r="CW164" s="40">
        <v>147</v>
      </c>
      <c r="CX164" s="45">
        <v>101.14740346613557</v>
      </c>
      <c r="CY164" s="7">
        <v>-1.2847041798795806E-3</v>
      </c>
      <c r="CZ164" s="43">
        <v>-0.13011164699364863</v>
      </c>
      <c r="DA164" s="43">
        <v>0.12339373340621725</v>
      </c>
      <c r="DB164" s="3">
        <v>100.23393733406218</v>
      </c>
      <c r="DC164" s="44">
        <v>0.1169686670310862</v>
      </c>
      <c r="DD164" s="44"/>
    </row>
    <row r="165" spans="8:108" ht="15.9" customHeight="1" x14ac:dyDescent="0.65">
      <c r="H165" s="3">
        <f t="shared" si="194"/>
        <v>148</v>
      </c>
      <c r="I165" s="124">
        <f t="shared" si="172"/>
        <v>1367.7800417714639</v>
      </c>
      <c r="J165" s="119">
        <f t="shared" si="159"/>
        <v>4.9999999999999968E-2</v>
      </c>
      <c r="K165" s="43">
        <f t="shared" si="160"/>
        <v>65.132382941498278</v>
      </c>
      <c r="M165" s="109">
        <f t="shared" si="173"/>
        <v>148</v>
      </c>
      <c r="N165" s="45">
        <f t="shared" si="174"/>
        <v>94.058605257202828</v>
      </c>
      <c r="O165" s="7">
        <f t="shared" si="175"/>
        <v>3.1168239786157339E-3</v>
      </c>
      <c r="P165" s="43">
        <f t="shared" si="176"/>
        <v>0.29225321443422253</v>
      </c>
      <c r="R165" s="109">
        <f t="shared" si="177"/>
        <v>148</v>
      </c>
      <c r="S165" s="109">
        <v>48</v>
      </c>
      <c r="T165" s="41">
        <f t="shared" si="223"/>
        <v>51.119003613442068</v>
      </c>
      <c r="U165" s="7">
        <f t="shared" si="158"/>
        <v>5.1379094484959524E-2</v>
      </c>
      <c r="V165" s="43">
        <f t="shared" si="178"/>
        <v>99.997266707370713</v>
      </c>
      <c r="W165" s="7">
        <f t="shared" si="179"/>
        <v>3.0369815623051006E-6</v>
      </c>
      <c r="X165" s="43">
        <f t="shared" si="154"/>
        <v>151.11627032081279</v>
      </c>
      <c r="Y165" s="7">
        <f t="shared" si="224"/>
        <v>1.6810911177694152E-2</v>
      </c>
      <c r="Z165" s="121">
        <f t="shared" si="180"/>
        <v>3.0368893296954112E-4</v>
      </c>
      <c r="AA165" s="121">
        <f t="shared" si="225"/>
        <v>2.4980980984015546</v>
      </c>
      <c r="AC165" s="3">
        <f t="shared" si="195"/>
        <v>148</v>
      </c>
      <c r="AD165" s="45">
        <f t="shared" si="161"/>
        <v>174.66286310192595</v>
      </c>
      <c r="AE165" s="7">
        <f t="shared" si="162"/>
        <v>6.6215155332229499E-3</v>
      </c>
      <c r="AF165" s="43">
        <f t="shared" si="169"/>
        <v>1.1489252348177388</v>
      </c>
      <c r="AG165" s="107"/>
      <c r="AH165" s="3">
        <f t="shared" si="196"/>
        <v>148</v>
      </c>
      <c r="AI165" s="122">
        <f t="shared" si="197"/>
        <v>65.406775038346638</v>
      </c>
      <c r="AJ165" s="123">
        <f t="shared" si="181"/>
        <v>1.5770658659292315E-2</v>
      </c>
      <c r="AK165" s="114">
        <f t="shared" si="198"/>
        <v>1.0154929307530542</v>
      </c>
      <c r="AL165" s="115">
        <f t="shared" si="199"/>
        <v>94.058605257202828</v>
      </c>
      <c r="AM165" s="123">
        <f t="shared" si="221"/>
        <v>3.1168239786157339E-3</v>
      </c>
      <c r="AN165" s="116">
        <f t="shared" si="182"/>
        <v>0.29225321443422253</v>
      </c>
      <c r="AO165" s="122">
        <f t="shared" si="200"/>
        <v>94.058605257202828</v>
      </c>
      <c r="AP165" s="123">
        <f t="shared" si="201"/>
        <v>3.1168239786157339E-3</v>
      </c>
      <c r="AQ165" s="116">
        <f t="shared" si="202"/>
        <v>0.29225321443422253</v>
      </c>
      <c r="AS165" s="3">
        <f t="shared" si="203"/>
        <v>148</v>
      </c>
      <c r="AT165" s="122">
        <f t="shared" si="204"/>
        <v>130.29602692176954</v>
      </c>
      <c r="AU165" s="123">
        <f t="shared" si="183"/>
        <v>6.8640794104461852E-3</v>
      </c>
      <c r="AV165" s="114">
        <f t="shared" si="205"/>
        <v>0.88826515310819754</v>
      </c>
      <c r="AW165" s="115">
        <f t="shared" si="157"/>
        <v>150</v>
      </c>
      <c r="AX165" s="123">
        <f t="shared" si="222"/>
        <v>0</v>
      </c>
      <c r="AY165" s="116">
        <f t="shared" si="184"/>
        <v>-3.75</v>
      </c>
      <c r="AZ165" s="122">
        <f t="shared" si="206"/>
        <v>94.058605257202828</v>
      </c>
      <c r="BA165" s="123">
        <f t="shared" si="207"/>
        <v>3.1168239786157339E-3</v>
      </c>
      <c r="BB165" s="116">
        <f t="shared" si="208"/>
        <v>0.29225321443422253</v>
      </c>
      <c r="BC165" s="107"/>
      <c r="BD165" s="3">
        <f t="shared" si="209"/>
        <v>148</v>
      </c>
      <c r="BE165" s="45">
        <f t="shared" si="210"/>
        <v>75.06101794066565</v>
      </c>
      <c r="BF165" s="7">
        <f t="shared" si="211"/>
        <v>1.3820561654589259E-3</v>
      </c>
      <c r="BG165" s="43">
        <f t="shared" si="212"/>
        <v>0.10359536801344713</v>
      </c>
      <c r="BH165" s="45">
        <f t="shared" si="213"/>
        <v>77.088227782473666</v>
      </c>
      <c r="BI165" s="7">
        <f t="shared" si="214"/>
        <v>-1.0651683106348447E-3</v>
      </c>
      <c r="BJ165" s="43">
        <f t="shared" si="215"/>
        <v>-8.2199493652678646E-2</v>
      </c>
      <c r="BK165" s="117">
        <f t="shared" si="170"/>
        <v>75.668949878807126</v>
      </c>
      <c r="BL165" s="107"/>
      <c r="BM165" s="118">
        <f t="shared" si="216"/>
        <v>148</v>
      </c>
      <c r="BN165" s="45">
        <f t="shared" si="217"/>
        <v>89.886801365056144</v>
      </c>
      <c r="BO165" s="7">
        <f t="shared" si="218"/>
        <v>1.1834526586984486E-11</v>
      </c>
      <c r="BP165" s="45">
        <f t="shared" si="219"/>
        <v>1.0637676074438422E-9</v>
      </c>
      <c r="BQ165" s="107"/>
      <c r="BR165" s="107"/>
      <c r="BS165" s="40">
        <f t="shared" si="185"/>
        <v>148</v>
      </c>
      <c r="BT165" s="124">
        <f t="shared" ca="1" si="186"/>
        <v>576.13971859313767</v>
      </c>
      <c r="BU165" s="7">
        <f t="shared" ca="1" si="163"/>
        <v>6.3136940294495916E-2</v>
      </c>
      <c r="BV165" s="43">
        <f t="shared" ca="1" si="187"/>
        <v>34.215440772875709</v>
      </c>
      <c r="BW165" s="44">
        <f t="shared" ca="1" si="188"/>
        <v>6.5684701472479665E-2</v>
      </c>
      <c r="BX165" s="107"/>
      <c r="BY165" s="107"/>
      <c r="BZ165" s="40">
        <f t="shared" si="189"/>
        <v>148</v>
      </c>
      <c r="CA165" s="124">
        <f t="shared" ca="1" si="190"/>
        <v>2.8050982347418527</v>
      </c>
      <c r="CB165" s="7">
        <f t="shared" ca="1" si="220"/>
        <v>8.2842350736239773E-2</v>
      </c>
      <c r="CC165" s="43">
        <f t="shared" ca="1" si="191"/>
        <v>0.21460273663483215</v>
      </c>
      <c r="CD165" s="44">
        <f t="shared" ca="1" si="192"/>
        <v>6.5684701472479665E-2</v>
      </c>
      <c r="CE165" s="107"/>
      <c r="CF165" s="107"/>
      <c r="CG165" s="40">
        <f t="shared" si="193"/>
        <v>148</v>
      </c>
      <c r="CH165" s="45">
        <f t="shared" ca="1" si="164"/>
        <v>122.2527850991126</v>
      </c>
      <c r="CI165" s="7">
        <f t="shared" ca="1" si="165"/>
        <v>-3.4879565112818159E-2</v>
      </c>
      <c r="CJ165" s="43">
        <f t="shared" ca="1" si="166"/>
        <v>-4.4182299161309535</v>
      </c>
      <c r="CK165" s="43">
        <f t="shared" ca="1" si="167"/>
        <v>0.13284235073623984</v>
      </c>
      <c r="CL165" s="3">
        <f t="shared" ca="1" si="168"/>
        <v>100.3284235073624</v>
      </c>
      <c r="CM165" s="44">
        <f t="shared" ca="1" si="171"/>
        <v>6.5684701472479665E-2</v>
      </c>
      <c r="CO165" s="40">
        <v>148</v>
      </c>
      <c r="CP165" s="45">
        <v>158.14105918424906</v>
      </c>
      <c r="CQ165" s="7">
        <v>3.978295423843814E-2</v>
      </c>
      <c r="CR165" s="43">
        <v>6.050607480243821</v>
      </c>
      <c r="CS165" s="43">
        <v>-7.2646516497943986E-2</v>
      </c>
      <c r="CT165" s="3">
        <v>98.273534835020556</v>
      </c>
      <c r="CU165" s="44">
        <v>-0.34529303299588798</v>
      </c>
      <c r="CV165" s="44"/>
      <c r="CW165" s="40">
        <v>148</v>
      </c>
      <c r="CX165" s="45">
        <v>101.03267737075298</v>
      </c>
      <c r="CY165" s="7">
        <v>-1.1342465693744092E-3</v>
      </c>
      <c r="CZ165" s="43">
        <v>-0.11472609538259965</v>
      </c>
      <c r="DA165" s="43">
        <v>0.12013910855578369</v>
      </c>
      <c r="DB165" s="3">
        <v>100.20139108555783</v>
      </c>
      <c r="DC165" s="44">
        <v>0.10069554277891846</v>
      </c>
      <c r="DD165" s="44"/>
    </row>
    <row r="166" spans="8:108" ht="15.9" customHeight="1" x14ac:dyDescent="0.65">
      <c r="H166" s="3">
        <f t="shared" si="194"/>
        <v>149</v>
      </c>
      <c r="I166" s="124">
        <f t="shared" si="172"/>
        <v>1436.1690438600372</v>
      </c>
      <c r="J166" s="119">
        <f t="shared" si="159"/>
        <v>5.0000000000000086E-2</v>
      </c>
      <c r="K166" s="43">
        <f t="shared" si="160"/>
        <v>68.389002088573193</v>
      </c>
      <c r="M166" s="109">
        <f t="shared" si="173"/>
        <v>149</v>
      </c>
      <c r="N166" s="45">
        <f t="shared" si="174"/>
        <v>94.338024908597816</v>
      </c>
      <c r="O166" s="7">
        <f t="shared" si="175"/>
        <v>2.9706973713985734E-3</v>
      </c>
      <c r="P166" s="43">
        <f t="shared" si="176"/>
        <v>0.27941965139498953</v>
      </c>
      <c r="R166" s="109">
        <f t="shared" si="177"/>
        <v>149</v>
      </c>
      <c r="S166" s="109">
        <v>49</v>
      </c>
      <c r="T166" s="41">
        <f t="shared" si="223"/>
        <v>53.617751444355171</v>
      </c>
      <c r="U166" s="7">
        <f t="shared" si="158"/>
        <v>4.8880996386557928E-2</v>
      </c>
      <c r="V166" s="43">
        <f t="shared" si="178"/>
        <v>99.997540029162749</v>
      </c>
      <c r="W166" s="7">
        <f t="shared" si="179"/>
        <v>2.7332926292513773E-6</v>
      </c>
      <c r="X166" s="43">
        <f t="shared" si="154"/>
        <v>153.61529147351791</v>
      </c>
      <c r="Y166" s="7">
        <f t="shared" si="224"/>
        <v>1.6537075375138762E-2</v>
      </c>
      <c r="Z166" s="121">
        <f t="shared" si="180"/>
        <v>2.7332179204007039E-4</v>
      </c>
      <c r="AA166" s="121">
        <f t="shared" si="225"/>
        <v>2.4987478309131035</v>
      </c>
      <c r="AC166" s="3">
        <f t="shared" si="195"/>
        <v>149</v>
      </c>
      <c r="AD166" s="45">
        <f t="shared" si="161"/>
        <v>175.76922732028171</v>
      </c>
      <c r="AE166" s="7">
        <f t="shared" si="162"/>
        <v>6.3342842245185044E-3</v>
      </c>
      <c r="AF166" s="43">
        <f t="shared" si="169"/>
        <v>1.1063642183557658</v>
      </c>
      <c r="AG166" s="107"/>
      <c r="AH166" s="3">
        <f t="shared" si="196"/>
        <v>149</v>
      </c>
      <c r="AI166" s="122">
        <f t="shared" si="197"/>
        <v>66.409710892513147</v>
      </c>
      <c r="AJ166" s="123">
        <f t="shared" si="181"/>
        <v>1.5333822124367215E-2</v>
      </c>
      <c r="AK166" s="114">
        <f t="shared" si="198"/>
        <v>1.0029358541665063</v>
      </c>
      <c r="AL166" s="115">
        <f t="shared" si="199"/>
        <v>94.338024908597816</v>
      </c>
      <c r="AM166" s="123">
        <f t="shared" si="221"/>
        <v>2.9706973713985734E-3</v>
      </c>
      <c r="AN166" s="116">
        <f t="shared" si="182"/>
        <v>0.27941965139498953</v>
      </c>
      <c r="AO166" s="122">
        <f t="shared" si="200"/>
        <v>94.338024908597816</v>
      </c>
      <c r="AP166" s="123">
        <f t="shared" si="201"/>
        <v>2.9706973713985734E-3</v>
      </c>
      <c r="AQ166" s="116">
        <f t="shared" si="202"/>
        <v>0.27941965139498953</v>
      </c>
      <c r="AS166" s="3">
        <f t="shared" si="203"/>
        <v>149</v>
      </c>
      <c r="AT166" s="122">
        <f t="shared" si="204"/>
        <v>131.15181005732518</v>
      </c>
      <c r="AU166" s="123">
        <f t="shared" si="183"/>
        <v>6.5679910260767749E-3</v>
      </c>
      <c r="AV166" s="114">
        <f t="shared" si="205"/>
        <v>0.855783135555646</v>
      </c>
      <c r="AW166" s="115">
        <f t="shared" si="157"/>
        <v>150</v>
      </c>
      <c r="AX166" s="123">
        <f t="shared" si="222"/>
        <v>0</v>
      </c>
      <c r="AY166" s="116">
        <f t="shared" si="184"/>
        <v>-3.75</v>
      </c>
      <c r="AZ166" s="122">
        <f t="shared" si="206"/>
        <v>94.338024908597816</v>
      </c>
      <c r="BA166" s="123">
        <f t="shared" si="207"/>
        <v>2.9706973713985734E-3</v>
      </c>
      <c r="BB166" s="116">
        <f t="shared" si="208"/>
        <v>0.27941965139498953</v>
      </c>
      <c r="BC166" s="107"/>
      <c r="BD166" s="3">
        <f t="shared" si="209"/>
        <v>149</v>
      </c>
      <c r="BE166" s="45">
        <f t="shared" si="210"/>
        <v>75.155825240466427</v>
      </c>
      <c r="BF166" s="7">
        <f t="shared" si="211"/>
        <v>1.2630697318243248E-3</v>
      </c>
      <c r="BG166" s="43">
        <f t="shared" si="212"/>
        <v>9.4807299800776873E-2</v>
      </c>
      <c r="BH166" s="45">
        <f t="shared" si="213"/>
        <v>77.006304590421763</v>
      </c>
      <c r="BI166" s="7">
        <f t="shared" si="214"/>
        <v>-1.0627198783590222E-3</v>
      </c>
      <c r="BJ166" s="43">
        <f t="shared" si="215"/>
        <v>-8.1923192051904056E-2</v>
      </c>
      <c r="BK166" s="117">
        <f t="shared" si="170"/>
        <v>75.586888768532589</v>
      </c>
      <c r="BL166" s="107"/>
      <c r="BM166" s="118">
        <f t="shared" si="216"/>
        <v>149</v>
      </c>
      <c r="BN166" s="45">
        <f t="shared" si="217"/>
        <v>89.886801365953602</v>
      </c>
      <c r="BO166" s="7">
        <f t="shared" si="218"/>
        <v>9.9843146513170122E-12</v>
      </c>
      <c r="BP166" s="45">
        <f t="shared" si="219"/>
        <v>8.9746330344590254E-10</v>
      </c>
      <c r="BQ166" s="107"/>
      <c r="BR166" s="107"/>
      <c r="BS166" s="40">
        <f t="shared" si="185"/>
        <v>149</v>
      </c>
      <c r="BT166" s="124">
        <f t="shared" ca="1" si="186"/>
        <v>641.73418513634965</v>
      </c>
      <c r="BU166" s="7">
        <f t="shared" ca="1" si="163"/>
        <v>0.11385166553589743</v>
      </c>
      <c r="BV166" s="43">
        <f t="shared" ca="1" si="187"/>
        <v>65.594466543211922</v>
      </c>
      <c r="BW166" s="44">
        <f t="shared" ca="1" si="188"/>
        <v>0.31925832767948659</v>
      </c>
      <c r="BX166" s="107"/>
      <c r="BY166" s="107"/>
      <c r="BZ166" s="40">
        <f t="shared" si="189"/>
        <v>149</v>
      </c>
      <c r="CA166" s="124">
        <f t="shared" ca="1" si="190"/>
        <v>3.3931286321791272</v>
      </c>
      <c r="CB166" s="7">
        <f t="shared" ca="1" si="220"/>
        <v>0.20962916383974328</v>
      </c>
      <c r="CC166" s="43">
        <f t="shared" ca="1" si="191"/>
        <v>0.58803039743727448</v>
      </c>
      <c r="CD166" s="44">
        <f t="shared" ca="1" si="192"/>
        <v>0.31925832767948659</v>
      </c>
      <c r="CE166" s="107"/>
      <c r="CF166" s="107"/>
      <c r="CG166" s="40">
        <f t="shared" si="193"/>
        <v>149</v>
      </c>
      <c r="CH166" s="45">
        <f t="shared" ca="1" si="164"/>
        <v>115.79934950337409</v>
      </c>
      <c r="CI166" s="7">
        <f t="shared" ca="1" si="165"/>
        <v>-5.2787636621174659E-2</v>
      </c>
      <c r="CJ166" s="43">
        <f t="shared" ca="1" si="166"/>
        <v>-6.4534355957385072</v>
      </c>
      <c r="CK166" s="43">
        <f t="shared" ca="1" si="167"/>
        <v>0.25962916383974333</v>
      </c>
      <c r="CL166" s="3">
        <f t="shared" ca="1" si="168"/>
        <v>101.59629163839743</v>
      </c>
      <c r="CM166" s="44">
        <f t="shared" ca="1" si="171"/>
        <v>0.31925832767948659</v>
      </c>
      <c r="CO166" s="40">
        <v>149</v>
      </c>
      <c r="CP166" s="45">
        <v>96.616285715995446</v>
      </c>
      <c r="CQ166" s="7">
        <v>-0.38904996454191904</v>
      </c>
      <c r="CR166" s="43">
        <v>-61.524773468253613</v>
      </c>
      <c r="CS166" s="43">
        <v>0.81831446643924877</v>
      </c>
      <c r="CT166" s="3">
        <v>107.18314466439249</v>
      </c>
      <c r="CU166" s="44">
        <v>1.4366289328784976</v>
      </c>
      <c r="CV166" s="44"/>
      <c r="CW166" s="40">
        <v>149</v>
      </c>
      <c r="CX166" s="45">
        <v>101.43922522428954</v>
      </c>
      <c r="CY166" s="7">
        <v>4.0239243788886608E-3</v>
      </c>
      <c r="CZ166" s="43">
        <v>0.40654785353656875</v>
      </c>
      <c r="DA166" s="43">
        <v>0.3285442735365256</v>
      </c>
      <c r="DB166" s="3">
        <v>102.28544273536525</v>
      </c>
      <c r="DC166" s="44">
        <v>1.1427213676826278</v>
      </c>
      <c r="DD166" s="44"/>
    </row>
    <row r="167" spans="8:108" ht="15.9" customHeight="1" x14ac:dyDescent="0.65">
      <c r="H167" s="3">
        <f t="shared" si="194"/>
        <v>150</v>
      </c>
      <c r="I167" s="124">
        <f t="shared" si="172"/>
        <v>1507.977496053039</v>
      </c>
      <c r="J167" s="119">
        <f t="shared" si="159"/>
        <v>4.9999999999999968E-2</v>
      </c>
      <c r="K167" s="43">
        <f t="shared" si="160"/>
        <v>71.808452193001855</v>
      </c>
      <c r="M167" s="109">
        <f t="shared" si="173"/>
        <v>150</v>
      </c>
      <c r="N167" s="45">
        <f t="shared" si="174"/>
        <v>94.60509468220009</v>
      </c>
      <c r="O167" s="7">
        <f t="shared" si="175"/>
        <v>2.8309875457010209E-3</v>
      </c>
      <c r="P167" s="43">
        <f t="shared" si="176"/>
        <v>0.26706977360227974</v>
      </c>
      <c r="R167" s="109">
        <f t="shared" si="177"/>
        <v>150</v>
      </c>
      <c r="S167" s="109">
        <v>50</v>
      </c>
      <c r="T167" s="41">
        <f t="shared" si="223"/>
        <v>56.104663318842036</v>
      </c>
      <c r="U167" s="7">
        <f t="shared" si="158"/>
        <v>4.6382248555644795E-2</v>
      </c>
      <c r="V167" s="43">
        <f t="shared" si="178"/>
        <v>99.997786020195022</v>
      </c>
      <c r="W167" s="7">
        <f t="shared" si="179"/>
        <v>2.4599708372926123E-6</v>
      </c>
      <c r="X167" s="43">
        <f t="shared" si="154"/>
        <v>156.10244933903707</v>
      </c>
      <c r="Y167" s="7">
        <f t="shared" si="224"/>
        <v>1.619082216139868E-2</v>
      </c>
      <c r="Z167" s="121">
        <f t="shared" si="180"/>
        <v>2.4599103226889322E-4</v>
      </c>
      <c r="AA167" s="121">
        <f t="shared" si="225"/>
        <v>2.4869118744868666</v>
      </c>
      <c r="AC167" s="3">
        <f t="shared" si="195"/>
        <v>150</v>
      </c>
      <c r="AD167" s="45">
        <f t="shared" si="161"/>
        <v>176.83398336810359</v>
      </c>
      <c r="AE167" s="7">
        <f t="shared" si="162"/>
        <v>6.0576931699295993E-3</v>
      </c>
      <c r="AF167" s="43">
        <f t="shared" si="169"/>
        <v>1.0647560478218692</v>
      </c>
      <c r="AG167" s="107"/>
      <c r="AH167" s="3">
        <f t="shared" si="196"/>
        <v>150</v>
      </c>
      <c r="AI167" s="122">
        <f t="shared" si="197"/>
        <v>67.399323181505892</v>
      </c>
      <c r="AJ167" s="123">
        <f t="shared" si="181"/>
        <v>1.4901620195192141E-2</v>
      </c>
      <c r="AK167" s="114">
        <f t="shared" si="198"/>
        <v>0.98961228899275233</v>
      </c>
      <c r="AL167" s="115">
        <f t="shared" si="199"/>
        <v>94.60509468220009</v>
      </c>
      <c r="AM167" s="123">
        <f t="shared" si="221"/>
        <v>2.8309875457010209E-3</v>
      </c>
      <c r="AN167" s="116">
        <f t="shared" si="182"/>
        <v>0.26706977360227974</v>
      </c>
      <c r="AO167" s="122">
        <f t="shared" si="200"/>
        <v>94.60509468220009</v>
      </c>
      <c r="AP167" s="123">
        <f t="shared" si="201"/>
        <v>2.8309875457010209E-3</v>
      </c>
      <c r="AQ167" s="116">
        <f t="shared" si="202"/>
        <v>0.26706977360227974</v>
      </c>
      <c r="AS167" s="3">
        <f t="shared" si="203"/>
        <v>150</v>
      </c>
      <c r="AT167" s="122">
        <f t="shared" si="204"/>
        <v>131.97580146642053</v>
      </c>
      <c r="AU167" s="123">
        <f t="shared" si="183"/>
        <v>6.282729980891591E-3</v>
      </c>
      <c r="AV167" s="114">
        <f t="shared" si="205"/>
        <v>0.82399140909535806</v>
      </c>
      <c r="AW167" s="115">
        <f t="shared" si="157"/>
        <v>150</v>
      </c>
      <c r="AX167" s="123">
        <f t="shared" si="222"/>
        <v>0</v>
      </c>
      <c r="AY167" s="116">
        <f t="shared" si="184"/>
        <v>-3.75</v>
      </c>
      <c r="AZ167" s="122">
        <f t="shared" si="206"/>
        <v>94.60509468220009</v>
      </c>
      <c r="BA167" s="123">
        <f t="shared" si="207"/>
        <v>2.8309875457010209E-3</v>
      </c>
      <c r="BB167" s="116">
        <f t="shared" si="208"/>
        <v>0.26706977360227974</v>
      </c>
      <c r="BC167" s="107"/>
      <c r="BD167" s="3">
        <f t="shared" si="209"/>
        <v>150</v>
      </c>
      <c r="BE167" s="45">
        <f t="shared" si="210"/>
        <v>75.242233073766897</v>
      </c>
      <c r="BF167" s="7">
        <f t="shared" si="211"/>
        <v>1.1497157143042715E-3</v>
      </c>
      <c r="BG167" s="43">
        <f t="shared" si="212"/>
        <v>8.6407833300465753E-2</v>
      </c>
      <c r="BH167" s="45">
        <f t="shared" si="213"/>
        <v>76.924654932328991</v>
      </c>
      <c r="BI167" s="7">
        <f t="shared" si="214"/>
        <v>-1.0602983551417906E-3</v>
      </c>
      <c r="BJ167" s="43">
        <f t="shared" si="215"/>
        <v>-8.1649658092772609E-2</v>
      </c>
      <c r="BK167" s="117">
        <f t="shared" si="170"/>
        <v>75.505102572168227</v>
      </c>
      <c r="BL167" s="107"/>
      <c r="BM167" s="118">
        <f t="shared" si="216"/>
        <v>150</v>
      </c>
      <c r="BN167" s="45">
        <f t="shared" si="217"/>
        <v>89.886801366710756</v>
      </c>
      <c r="BO167" s="7">
        <f t="shared" si="218"/>
        <v>8.4234206548676885E-12</v>
      </c>
      <c r="BP167" s="45">
        <f t="shared" si="219"/>
        <v>7.5715821331123045E-10</v>
      </c>
      <c r="BQ167" s="107"/>
      <c r="BR167" s="107"/>
      <c r="BS167" s="40">
        <f t="shared" si="185"/>
        <v>150</v>
      </c>
      <c r="BT167" s="124">
        <f t="shared" ca="1" si="186"/>
        <v>601.55549687840289</v>
      </c>
      <c r="BU167" s="7">
        <f t="shared" ca="1" si="163"/>
        <v>-6.2609549543336182E-2</v>
      </c>
      <c r="BV167" s="43">
        <f t="shared" ca="1" si="187"/>
        <v>-40.178688257946746</v>
      </c>
      <c r="BW167" s="44">
        <f t="shared" ca="1" si="188"/>
        <v>-0.56304774771668076</v>
      </c>
      <c r="BX167" s="107"/>
      <c r="BY167" s="107"/>
      <c r="BZ167" s="40">
        <f t="shared" si="189"/>
        <v>150</v>
      </c>
      <c r="CA167" s="124">
        <f t="shared" ca="1" si="190"/>
        <v>2.6075383467573641</v>
      </c>
      <c r="CB167" s="7">
        <f t="shared" ca="1" si="220"/>
        <v>-0.23152387385834033</v>
      </c>
      <c r="CC167" s="43">
        <f t="shared" ca="1" si="191"/>
        <v>-0.78559028542176323</v>
      </c>
      <c r="CD167" s="44">
        <f t="shared" ca="1" si="192"/>
        <v>-0.56304774771668076</v>
      </c>
      <c r="CE167" s="107"/>
      <c r="CF167" s="107"/>
      <c r="CG167" s="40">
        <f t="shared" si="193"/>
        <v>150</v>
      </c>
      <c r="CH167" s="45">
        <f t="shared" ca="1" si="164"/>
        <v>119.82554754047192</v>
      </c>
      <c r="CI167" s="7">
        <f t="shared" ca="1" si="165"/>
        <v>3.4768744853618673E-2</v>
      </c>
      <c r="CJ167" s="43">
        <f t="shared" ca="1" si="166"/>
        <v>4.0261980370978288</v>
      </c>
      <c r="CK167" s="43">
        <f t="shared" ca="1" si="167"/>
        <v>-0.18152387385834037</v>
      </c>
      <c r="CL167" s="3">
        <f t="shared" ca="1" si="168"/>
        <v>97.184761261416597</v>
      </c>
      <c r="CM167" s="44">
        <f t="shared" ca="1" si="171"/>
        <v>-0.56304774771668076</v>
      </c>
      <c r="CO167" s="40">
        <v>150</v>
      </c>
      <c r="CP167" s="45">
        <v>96.475961627602999</v>
      </c>
      <c r="CQ167" s="7">
        <v>-1.4523854581300186E-3</v>
      </c>
      <c r="CR167" s="43">
        <v>-0.14032408839243973</v>
      </c>
      <c r="CS167" s="43">
        <v>-0.11941251937143277</v>
      </c>
      <c r="CT167" s="3">
        <v>97.805874806285672</v>
      </c>
      <c r="CU167" s="44">
        <v>-0.43882503874286555</v>
      </c>
      <c r="CV167" s="44"/>
      <c r="CW167" s="40">
        <v>150</v>
      </c>
      <c r="CX167" s="45">
        <v>101.28926703369996</v>
      </c>
      <c r="CY167" s="7">
        <v>-1.4783057565553963E-3</v>
      </c>
      <c r="CZ167" s="43">
        <v>-0.14995819058958468</v>
      </c>
      <c r="DA167" s="43">
        <v>0.1289404345520872</v>
      </c>
      <c r="DB167" s="3">
        <v>100.28940434552088</v>
      </c>
      <c r="DC167" s="44">
        <v>0.14470217276043595</v>
      </c>
      <c r="DD167" s="44"/>
    </row>
    <row r="168" spans="8:108" ht="15.9" customHeight="1" x14ac:dyDescent="0.65">
      <c r="H168" s="3">
        <f t="shared" si="194"/>
        <v>151</v>
      </c>
      <c r="I168" s="124">
        <f t="shared" si="172"/>
        <v>1583.376370855691</v>
      </c>
      <c r="J168" s="119">
        <f t="shared" si="159"/>
        <v>5.0000000000000044E-2</v>
      </c>
      <c r="K168" s="43">
        <f t="shared" si="160"/>
        <v>75.398874802651946</v>
      </c>
      <c r="M168" s="109">
        <f t="shared" si="173"/>
        <v>151</v>
      </c>
      <c r="N168" s="45">
        <f t="shared" si="174"/>
        <v>94.860287446396072</v>
      </c>
      <c r="O168" s="7">
        <f t="shared" si="175"/>
        <v>2.6974526588999497E-3</v>
      </c>
      <c r="P168" s="43">
        <f t="shared" si="176"/>
        <v>0.2551927641959828</v>
      </c>
      <c r="R168" s="109">
        <f t="shared" si="177"/>
        <v>151</v>
      </c>
      <c r="S168" s="109">
        <v>51</v>
      </c>
      <c r="T168" s="41">
        <f t="shared" si="223"/>
        <v>58.567396404605617</v>
      </c>
      <c r="U168" s="7">
        <f t="shared" si="158"/>
        <v>4.3895336681157901E-2</v>
      </c>
      <c r="V168" s="43">
        <f t="shared" si="178"/>
        <v>99.998007413273811</v>
      </c>
      <c r="W168" s="7">
        <f t="shared" si="179"/>
        <v>2.2139798049545527E-6</v>
      </c>
      <c r="X168" s="43">
        <f t="shared" si="154"/>
        <v>158.56540381787943</v>
      </c>
      <c r="Y168" s="7">
        <f t="shared" si="224"/>
        <v>1.5777808031013665E-2</v>
      </c>
      <c r="Z168" s="121">
        <f t="shared" si="180"/>
        <v>2.2139307879111828E-4</v>
      </c>
      <c r="AA168" s="121">
        <f t="shared" si="225"/>
        <v>2.4627330857635847</v>
      </c>
      <c r="AC168" s="3">
        <f t="shared" si="195"/>
        <v>151</v>
      </c>
      <c r="AD168" s="45">
        <f t="shared" si="161"/>
        <v>177.8581181180511</v>
      </c>
      <c r="AE168" s="7">
        <f t="shared" si="162"/>
        <v>5.7915041579741687E-3</v>
      </c>
      <c r="AF168" s="43">
        <f t="shared" si="169"/>
        <v>1.0241347499474953</v>
      </c>
      <c r="AG168" s="107"/>
      <c r="AH168" s="3">
        <f t="shared" si="196"/>
        <v>151</v>
      </c>
      <c r="AI168" s="122">
        <f t="shared" si="197"/>
        <v>68.374889698954519</v>
      </c>
      <c r="AJ168" s="123">
        <f t="shared" si="181"/>
        <v>1.4474426023855361E-2</v>
      </c>
      <c r="AK168" s="114">
        <f t="shared" si="198"/>
        <v>0.97556651744862255</v>
      </c>
      <c r="AL168" s="115">
        <f t="shared" si="199"/>
        <v>94.860287446396072</v>
      </c>
      <c r="AM168" s="123">
        <f t="shared" si="221"/>
        <v>2.6974526588999497E-3</v>
      </c>
      <c r="AN168" s="116">
        <f t="shared" si="182"/>
        <v>0.2551927641959828</v>
      </c>
      <c r="AO168" s="122">
        <f t="shared" si="200"/>
        <v>94.860287446396072</v>
      </c>
      <c r="AP168" s="123">
        <f t="shared" si="201"/>
        <v>2.6974526588999497E-3</v>
      </c>
      <c r="AQ168" s="116">
        <f t="shared" si="202"/>
        <v>0.2551927641959828</v>
      </c>
      <c r="AS168" s="3">
        <f t="shared" si="203"/>
        <v>151</v>
      </c>
      <c r="AT168" s="122">
        <f t="shared" si="204"/>
        <v>134.22018849656556</v>
      </c>
      <c r="AU168" s="123">
        <f t="shared" si="183"/>
        <v>1.7006049633394912E-2</v>
      </c>
      <c r="AV168" s="114">
        <f t="shared" si="205"/>
        <v>2.2443870301450146</v>
      </c>
      <c r="AW168" s="115">
        <f>$AW$12*$AW$11*4</f>
        <v>200</v>
      </c>
      <c r="AX168" s="123">
        <f t="shared" si="222"/>
        <v>0.33333333333333331</v>
      </c>
      <c r="AY168" s="116">
        <f t="shared" si="184"/>
        <v>-3.75</v>
      </c>
      <c r="AZ168" s="122">
        <f t="shared" si="206"/>
        <v>94.860287446396072</v>
      </c>
      <c r="BA168" s="123">
        <f t="shared" si="207"/>
        <v>2.6974526588999497E-3</v>
      </c>
      <c r="BB168" s="116">
        <f t="shared" si="208"/>
        <v>0.2551927641959828</v>
      </c>
      <c r="BC168" s="107"/>
      <c r="BD168" s="3">
        <f t="shared" si="209"/>
        <v>151</v>
      </c>
      <c r="BE168" s="45">
        <f t="shared" si="210"/>
        <v>75.320617323929554</v>
      </c>
      <c r="BF168" s="7">
        <f t="shared" si="211"/>
        <v>1.0417586900405959E-3</v>
      </c>
      <c r="BG168" s="43">
        <f t="shared" si="212"/>
        <v>7.8384250162655711E-2</v>
      </c>
      <c r="BH168" s="45">
        <f t="shared" si="213"/>
        <v>76.84327608645188</v>
      </c>
      <c r="BI168" s="7">
        <f t="shared" si="214"/>
        <v>-1.0579032944470247E-3</v>
      </c>
      <c r="BJ168" s="43">
        <f t="shared" si="215"/>
        <v>-8.1378845877115941E-2</v>
      </c>
      <c r="BK168" s="117">
        <f t="shared" si="170"/>
        <v>75.423588545110988</v>
      </c>
      <c r="BL168" s="107"/>
      <c r="BM168" s="118">
        <f t="shared" si="216"/>
        <v>151</v>
      </c>
      <c r="BN168" s="45">
        <f t="shared" si="217"/>
        <v>89.886801367349548</v>
      </c>
      <c r="BO168" s="7">
        <f t="shared" si="218"/>
        <v>7.1066287885466974E-12</v>
      </c>
      <c r="BP168" s="45">
        <f t="shared" si="219"/>
        <v>6.3878774517304671E-10</v>
      </c>
      <c r="BQ168" s="107"/>
      <c r="BR168" s="107"/>
      <c r="BS168" s="40">
        <f t="shared" si="185"/>
        <v>151</v>
      </c>
      <c r="BT168" s="124">
        <f t="shared" ca="1" si="186"/>
        <v>594.88065728790025</v>
      </c>
      <c r="BU168" s="7">
        <f t="shared" ca="1" si="163"/>
        <v>-1.1095966415633769E-2</v>
      </c>
      <c r="BV168" s="43">
        <f t="shared" ca="1" si="187"/>
        <v>-6.6748395905026285</v>
      </c>
      <c r="BW168" s="44">
        <f t="shared" ca="1" si="188"/>
        <v>-0.3054798320781687</v>
      </c>
      <c r="BX168" s="107"/>
      <c r="BY168" s="107"/>
      <c r="BZ168" s="40">
        <f t="shared" si="189"/>
        <v>151</v>
      </c>
      <c r="CA168" s="124">
        <f t="shared" ca="1" si="190"/>
        <v>2.3396400759428198</v>
      </c>
      <c r="CB168" s="7">
        <f t="shared" ca="1" si="220"/>
        <v>-0.10273991603908432</v>
      </c>
      <c r="CC168" s="43">
        <f t="shared" ca="1" si="191"/>
        <v>-0.26789827081454437</v>
      </c>
      <c r="CD168" s="44">
        <f t="shared" ca="1" si="192"/>
        <v>-0.3054798320781687</v>
      </c>
      <c r="CE168" s="107"/>
      <c r="CF168" s="107"/>
      <c r="CG168" s="40">
        <f t="shared" si="193"/>
        <v>151</v>
      </c>
      <c r="CH168" s="45">
        <f t="shared" ca="1" si="164"/>
        <v>121.19589678176959</v>
      </c>
      <c r="CI168" s="7">
        <f t="shared" ca="1" si="165"/>
        <v>1.1436202624776902E-2</v>
      </c>
      <c r="CJ168" s="43">
        <f t="shared" ca="1" si="166"/>
        <v>1.3703492412976728</v>
      </c>
      <c r="CK168" s="43">
        <f t="shared" ca="1" si="167"/>
        <v>-5.2739916039084345E-2</v>
      </c>
      <c r="CL168" s="3">
        <f t="shared" ca="1" si="168"/>
        <v>98.472600839609157</v>
      </c>
      <c r="CM168" s="44">
        <f t="shared" ca="1" si="171"/>
        <v>-0.3054798320781687</v>
      </c>
      <c r="CO168" s="40">
        <v>151</v>
      </c>
      <c r="CP168" s="45">
        <v>98.057452897554668</v>
      </c>
      <c r="CQ168" s="7">
        <v>1.639259400239225E-2</v>
      </c>
      <c r="CR168" s="43">
        <v>1.5814912699516743</v>
      </c>
      <c r="CS168" s="43">
        <v>0.3017705179572977</v>
      </c>
      <c r="CT168" s="3">
        <v>102.01770517957297</v>
      </c>
      <c r="CU168" s="44">
        <v>0.40354103591459539</v>
      </c>
      <c r="CV168" s="44"/>
      <c r="CW168" s="40">
        <v>151</v>
      </c>
      <c r="CX168" s="45">
        <v>101.16022101390259</v>
      </c>
      <c r="CY168" s="7">
        <v>-1.2740344912796793E-3</v>
      </c>
      <c r="CZ168" s="43">
        <v>-0.1290460197973696</v>
      </c>
      <c r="DA168" s="43">
        <v>9.5292771688721009E-2</v>
      </c>
      <c r="DB168" s="3">
        <v>99.952927716887217</v>
      </c>
      <c r="DC168" s="44">
        <v>-2.3536141556394968E-2</v>
      </c>
      <c r="DD168" s="44"/>
    </row>
    <row r="169" spans="8:108" ht="15.9" customHeight="1" x14ac:dyDescent="0.65">
      <c r="H169" s="3">
        <f t="shared" si="194"/>
        <v>152</v>
      </c>
      <c r="I169" s="124">
        <f t="shared" si="172"/>
        <v>1662.5451893984755</v>
      </c>
      <c r="J169" s="119">
        <f t="shared" si="159"/>
        <v>4.9999999999999961E-2</v>
      </c>
      <c r="K169" s="43">
        <f t="shared" si="160"/>
        <v>79.16881854278455</v>
      </c>
      <c r="M169" s="109">
        <f t="shared" si="173"/>
        <v>152</v>
      </c>
      <c r="N169" s="45">
        <f t="shared" si="174"/>
        <v>95.104064751509426</v>
      </c>
      <c r="O169" s="7">
        <f t="shared" si="175"/>
        <v>2.5698562768019136E-3</v>
      </c>
      <c r="P169" s="43">
        <f t="shared" si="176"/>
        <v>0.2437773051133594</v>
      </c>
      <c r="R169" s="109">
        <f t="shared" si="177"/>
        <v>152</v>
      </c>
      <c r="S169" s="109">
        <v>52</v>
      </c>
      <c r="T169" s="41">
        <f t="shared" si="223"/>
        <v>60.993996123451964</v>
      </c>
      <c r="U169" s="7">
        <f t="shared" si="158"/>
        <v>4.1432603595394323E-2</v>
      </c>
      <c r="V169" s="43">
        <f t="shared" si="178"/>
        <v>99.998206667976021</v>
      </c>
      <c r="W169" s="7">
        <f t="shared" si="179"/>
        <v>1.9925867261168911E-6</v>
      </c>
      <c r="X169" s="43">
        <f t="shared" si="154"/>
        <v>160.99220279142799</v>
      </c>
      <c r="Y169" s="7">
        <f t="shared" si="224"/>
        <v>1.5304719157628238E-2</v>
      </c>
      <c r="Z169" s="121">
        <f t="shared" si="180"/>
        <v>1.9925470221663505E-4</v>
      </c>
      <c r="AA169" s="121">
        <f t="shared" si="225"/>
        <v>2.4265997188463508</v>
      </c>
      <c r="AC169" s="3">
        <f t="shared" si="195"/>
        <v>152</v>
      </c>
      <c r="AD169" s="45">
        <f t="shared" si="161"/>
        <v>178.84264647883001</v>
      </c>
      <c r="AE169" s="7">
        <f t="shared" si="162"/>
        <v>5.5354704704872765E-3</v>
      </c>
      <c r="AF169" s="43">
        <f t="shared" si="169"/>
        <v>0.98452836077890082</v>
      </c>
      <c r="AG169" s="107"/>
      <c r="AH169" s="3">
        <f t="shared" si="196"/>
        <v>152</v>
      </c>
      <c r="AI169" s="122">
        <f t="shared" si="197"/>
        <v>69.335734222654793</v>
      </c>
      <c r="AJ169" s="123">
        <f t="shared" si="181"/>
        <v>1.4052593399868633E-2</v>
      </c>
      <c r="AK169" s="114">
        <f t="shared" si="198"/>
        <v>0.96084452370027762</v>
      </c>
      <c r="AL169" s="115">
        <f t="shared" si="199"/>
        <v>95.104064751509426</v>
      </c>
      <c r="AM169" s="123">
        <f t="shared" si="221"/>
        <v>2.5698562768019136E-3</v>
      </c>
      <c r="AN169" s="116">
        <f t="shared" si="182"/>
        <v>0.2437773051133594</v>
      </c>
      <c r="AO169" s="122">
        <f t="shared" si="200"/>
        <v>95.104064751509426</v>
      </c>
      <c r="AP169" s="123">
        <f t="shared" si="201"/>
        <v>2.5698562768019136E-3</v>
      </c>
      <c r="AQ169" s="116">
        <f t="shared" si="202"/>
        <v>0.2437773051133594</v>
      </c>
      <c r="AS169" s="3">
        <f t="shared" si="203"/>
        <v>152</v>
      </c>
      <c r="AT169" s="122">
        <f t="shared" si="204"/>
        <v>136.42743317138044</v>
      </c>
      <c r="AU169" s="123">
        <f t="shared" si="183"/>
        <v>1.6444952875858666E-2</v>
      </c>
      <c r="AV169" s="114">
        <f t="shared" si="205"/>
        <v>2.2072446748148806</v>
      </c>
      <c r="AW169" s="115">
        <f t="shared" ref="AW169:AW217" si="226">$AW$12*$AW$11*4</f>
        <v>200</v>
      </c>
      <c r="AX169" s="123">
        <f t="shared" si="222"/>
        <v>0</v>
      </c>
      <c r="AY169" s="116">
        <f t="shared" si="184"/>
        <v>-10</v>
      </c>
      <c r="AZ169" s="122">
        <f t="shared" si="206"/>
        <v>95.104064751509426</v>
      </c>
      <c r="BA169" s="123">
        <f t="shared" si="207"/>
        <v>2.5698562768019136E-3</v>
      </c>
      <c r="BB169" s="116">
        <f t="shared" si="208"/>
        <v>0.2437773051133594</v>
      </c>
      <c r="BC169" s="107"/>
      <c r="BD169" s="3">
        <f t="shared" si="209"/>
        <v>152</v>
      </c>
      <c r="BE169" s="45">
        <f t="shared" si="210"/>
        <v>75.39134115554883</v>
      </c>
      <c r="BF169" s="7">
        <f t="shared" si="211"/>
        <v>9.3897041914985221E-4</v>
      </c>
      <c r="BG169" s="43">
        <f t="shared" si="212"/>
        <v>7.0723831619276298E-2</v>
      </c>
      <c r="BH169" s="45">
        <f t="shared" si="213"/>
        <v>76.762165375886497</v>
      </c>
      <c r="BI169" s="7">
        <f t="shared" si="214"/>
        <v>-1.0555342600715031E-3</v>
      </c>
      <c r="BJ169" s="43">
        <f t="shared" si="215"/>
        <v>-8.1110710565381272E-2</v>
      </c>
      <c r="BK169" s="117">
        <f t="shared" si="170"/>
        <v>75.342343988124099</v>
      </c>
      <c r="BL169" s="107"/>
      <c r="BM169" s="118">
        <f t="shared" si="216"/>
        <v>152</v>
      </c>
      <c r="BN169" s="45">
        <f t="shared" si="217"/>
        <v>89.886801367888467</v>
      </c>
      <c r="BO169" s="7">
        <f t="shared" si="218"/>
        <v>5.9955214243540995E-12</v>
      </c>
      <c r="BP169" s="45">
        <f t="shared" si="219"/>
        <v>5.3892274587926493E-10</v>
      </c>
      <c r="BQ169" s="107"/>
      <c r="BR169" s="107"/>
      <c r="BS169" s="40">
        <f t="shared" si="185"/>
        <v>152</v>
      </c>
      <c r="BT169" s="124">
        <f t="shared" ca="1" si="186"/>
        <v>628.53068483084178</v>
      </c>
      <c r="BU169" s="7">
        <f t="shared" ca="1" si="163"/>
        <v>5.6566013923455172E-2</v>
      </c>
      <c r="BV169" s="43">
        <f t="shared" ca="1" si="187"/>
        <v>33.650027542941565</v>
      </c>
      <c r="BW169" s="44">
        <f t="shared" ca="1" si="188"/>
        <v>3.2830069617276143E-2</v>
      </c>
      <c r="BX169" s="107"/>
      <c r="BY169" s="107"/>
      <c r="BZ169" s="40">
        <f t="shared" si="189"/>
        <v>152</v>
      </c>
      <c r="CA169" s="124">
        <f t="shared" ca="1" si="190"/>
        <v>2.4950273530262468</v>
      </c>
      <c r="CB169" s="7">
        <f t="shared" ca="1" si="220"/>
        <v>6.6415034808638085E-2</v>
      </c>
      <c r="CC169" s="43">
        <f t="shared" ca="1" si="191"/>
        <v>0.15538727708342701</v>
      </c>
      <c r="CD169" s="44">
        <f t="shared" ca="1" si="192"/>
        <v>3.2830069617276143E-2</v>
      </c>
      <c r="CE169" s="107"/>
      <c r="CF169" s="107"/>
      <c r="CG169" s="40">
        <f t="shared" si="193"/>
        <v>152</v>
      </c>
      <c r="CH169" s="45">
        <f t="shared" ca="1" si="164"/>
        <v>118.23338548832224</v>
      </c>
      <c r="CI169" s="7">
        <f t="shared" ca="1" si="165"/>
        <v>-2.4443990036905054E-2</v>
      </c>
      <c r="CJ169" s="43">
        <f t="shared" ca="1" si="166"/>
        <v>-2.9625112934473448</v>
      </c>
      <c r="CK169" s="43">
        <f t="shared" ca="1" si="167"/>
        <v>0.11641503480863807</v>
      </c>
      <c r="CL169" s="3">
        <f t="shared" ca="1" si="168"/>
        <v>100.16415034808638</v>
      </c>
      <c r="CM169" s="44">
        <f t="shared" ca="1" si="171"/>
        <v>3.2830069617276143E-2</v>
      </c>
      <c r="CO169" s="40">
        <v>152</v>
      </c>
      <c r="CP169" s="45">
        <v>98.035351405720021</v>
      </c>
      <c r="CQ169" s="7">
        <v>-2.2539328915403733E-4</v>
      </c>
      <c r="CR169" s="43">
        <v>-2.2101491834640205E-2</v>
      </c>
      <c r="CS169" s="43">
        <v>-4.7718516300263858E-2</v>
      </c>
      <c r="CT169" s="3">
        <v>98.522814836997355</v>
      </c>
      <c r="CU169" s="44">
        <v>-0.29543703260052773</v>
      </c>
      <c r="CV169" s="44"/>
      <c r="CW169" s="40">
        <v>152</v>
      </c>
      <c r="CX169" s="45">
        <v>101.04482005211368</v>
      </c>
      <c r="CY169" s="7">
        <v>-1.1407741168640551E-3</v>
      </c>
      <c r="CZ169" s="43">
        <v>-0.11540096178890097</v>
      </c>
      <c r="DA169" s="43">
        <v>9.1634574754863335E-2</v>
      </c>
      <c r="DB169" s="3">
        <v>99.916345747548633</v>
      </c>
      <c r="DC169" s="44">
        <v>-4.1827126225683367E-2</v>
      </c>
      <c r="DD169" s="44"/>
    </row>
    <row r="170" spans="8:108" ht="15.9" customHeight="1" x14ac:dyDescent="0.65">
      <c r="H170" s="3">
        <f t="shared" si="194"/>
        <v>153</v>
      </c>
      <c r="I170" s="124">
        <f t="shared" si="172"/>
        <v>1745.6724488683992</v>
      </c>
      <c r="J170" s="119">
        <f t="shared" si="159"/>
        <v>4.9999999999999975E-2</v>
      </c>
      <c r="K170" s="43">
        <f t="shared" si="160"/>
        <v>83.127259469923786</v>
      </c>
      <c r="M170" s="109">
        <f t="shared" si="173"/>
        <v>153</v>
      </c>
      <c r="N170" s="45">
        <f t="shared" si="174"/>
        <v>95.336876422955243</v>
      </c>
      <c r="O170" s="7">
        <f t="shared" si="175"/>
        <v>2.4479676242452207E-3</v>
      </c>
      <c r="P170" s="43">
        <f t="shared" si="176"/>
        <v>0.23281167144582218</v>
      </c>
      <c r="R170" s="109">
        <f t="shared" si="177"/>
        <v>153</v>
      </c>
      <c r="S170" s="109">
        <v>53</v>
      </c>
      <c r="T170" s="41">
        <f t="shared" si="223"/>
        <v>63.373128172689491</v>
      </c>
      <c r="U170" s="7">
        <f t="shared" si="158"/>
        <v>3.9006003876548088E-2</v>
      </c>
      <c r="V170" s="43">
        <f t="shared" si="178"/>
        <v>99.998385997962373</v>
      </c>
      <c r="W170" s="7">
        <f t="shared" si="179"/>
        <v>1.7933320239192057E-6</v>
      </c>
      <c r="X170" s="43">
        <f t="shared" si="154"/>
        <v>163.37151417065186</v>
      </c>
      <c r="Y170" s="7">
        <f t="shared" si="224"/>
        <v>1.4779047295267921E-2</v>
      </c>
      <c r="Z170" s="121">
        <f t="shared" si="180"/>
        <v>1.7932998635829831E-4</v>
      </c>
      <c r="AA170" s="121">
        <f t="shared" si="225"/>
        <v>2.3791320492375232</v>
      </c>
      <c r="AC170" s="3">
        <f t="shared" si="195"/>
        <v>153</v>
      </c>
      <c r="AD170" s="45">
        <f t="shared" si="161"/>
        <v>179.78860575288357</v>
      </c>
      <c r="AE170" s="7">
        <f t="shared" si="162"/>
        <v>5.2893383802925286E-3</v>
      </c>
      <c r="AF170" s="43">
        <f t="shared" si="169"/>
        <v>0.94595927405355829</v>
      </c>
      <c r="AG170" s="107"/>
      <c r="AH170" s="3">
        <f t="shared" si="196"/>
        <v>153</v>
      </c>
      <c r="AI170" s="122">
        <f t="shared" si="197"/>
        <v>70.281227903970432</v>
      </c>
      <c r="AJ170" s="123">
        <f t="shared" si="181"/>
        <v>1.3636455889821793E-2</v>
      </c>
      <c r="AK170" s="114">
        <f t="shared" si="198"/>
        <v>0.94549368131564082</v>
      </c>
      <c r="AL170" s="115">
        <f t="shared" si="199"/>
        <v>95.336876422955243</v>
      </c>
      <c r="AM170" s="123">
        <f t="shared" si="221"/>
        <v>2.4479676242452207E-3</v>
      </c>
      <c r="AN170" s="116">
        <f t="shared" si="182"/>
        <v>0.23281167144582218</v>
      </c>
      <c r="AO170" s="122">
        <f t="shared" si="200"/>
        <v>95.336876422955243</v>
      </c>
      <c r="AP170" s="123">
        <f t="shared" si="201"/>
        <v>2.4479676242452207E-3</v>
      </c>
      <c r="AQ170" s="116">
        <f t="shared" si="202"/>
        <v>0.23281167144582218</v>
      </c>
      <c r="AS170" s="3">
        <f t="shared" si="203"/>
        <v>153</v>
      </c>
      <c r="AT170" s="122">
        <f t="shared" si="204"/>
        <v>138.5956936995166</v>
      </c>
      <c r="AU170" s="123">
        <f t="shared" si="183"/>
        <v>1.5893141707154931E-2</v>
      </c>
      <c r="AV170" s="114">
        <f t="shared" si="205"/>
        <v>2.1682605281361531</v>
      </c>
      <c r="AW170" s="115">
        <f t="shared" si="226"/>
        <v>200</v>
      </c>
      <c r="AX170" s="123">
        <f t="shared" si="222"/>
        <v>0</v>
      </c>
      <c r="AY170" s="116">
        <f t="shared" si="184"/>
        <v>-10</v>
      </c>
      <c r="AZ170" s="122">
        <f t="shared" si="206"/>
        <v>95.336876422955243</v>
      </c>
      <c r="BA170" s="123">
        <f t="shared" si="207"/>
        <v>2.4479676242452207E-3</v>
      </c>
      <c r="BB170" s="116">
        <f t="shared" si="208"/>
        <v>0.23281167144582218</v>
      </c>
      <c r="BC170" s="107"/>
      <c r="BD170" s="3">
        <f t="shared" si="209"/>
        <v>153</v>
      </c>
      <c r="BE170" s="45">
        <f t="shared" si="210"/>
        <v>75.45475506624058</v>
      </c>
      <c r="BF170" s="7">
        <f t="shared" si="211"/>
        <v>8.4112989263466478E-4</v>
      </c>
      <c r="BG170" s="43">
        <f t="shared" si="212"/>
        <v>6.3413910691752909E-2</v>
      </c>
      <c r="BH170" s="45">
        <f t="shared" si="213"/>
        <v>76.681320167541045</v>
      </c>
      <c r="BI170" s="7">
        <f t="shared" si="214"/>
        <v>-1.0531908258394089E-3</v>
      </c>
      <c r="BJ170" s="43">
        <f t="shared" si="215"/>
        <v>-8.0845208345444328E-2</v>
      </c>
      <c r="BK170" s="117">
        <f t="shared" si="170"/>
        <v>75.261366246294045</v>
      </c>
      <c r="BL170" s="107"/>
      <c r="BM170" s="118">
        <f t="shared" si="216"/>
        <v>153</v>
      </c>
      <c r="BN170" s="45">
        <f t="shared" si="217"/>
        <v>89.886801368343143</v>
      </c>
      <c r="BO170" s="7">
        <f t="shared" si="218"/>
        <v>5.0583210181435887E-12</v>
      </c>
      <c r="BP170" s="45">
        <f t="shared" si="219"/>
        <v>4.5467015956457635E-10</v>
      </c>
      <c r="BQ170" s="107"/>
      <c r="BR170" s="107"/>
      <c r="BS170" s="40">
        <f t="shared" si="185"/>
        <v>153</v>
      </c>
      <c r="BT170" s="124">
        <f t="shared" ca="1" si="186"/>
        <v>737.87275843064504</v>
      </c>
      <c r="BU170" s="7">
        <f t="shared" ca="1" si="163"/>
        <v>0.17396457522074804</v>
      </c>
      <c r="BV170" s="43">
        <f t="shared" ca="1" si="187"/>
        <v>109.34207359980326</v>
      </c>
      <c r="BW170" s="44">
        <f t="shared" ca="1" si="188"/>
        <v>0.61982287610374021</v>
      </c>
      <c r="BX170" s="107"/>
      <c r="BY170" s="107"/>
      <c r="BZ170" s="40">
        <f t="shared" si="189"/>
        <v>153</v>
      </c>
      <c r="CA170" s="124">
        <f t="shared" ca="1" si="190"/>
        <v>3.3930162356326745</v>
      </c>
      <c r="CB170" s="7">
        <f t="shared" ca="1" si="220"/>
        <v>0.3599114380518702</v>
      </c>
      <c r="CC170" s="43">
        <f t="shared" ca="1" si="191"/>
        <v>0.89798888260642751</v>
      </c>
      <c r="CD170" s="44">
        <f t="shared" ca="1" si="192"/>
        <v>0.61982287610374021</v>
      </c>
      <c r="CE170" s="107"/>
      <c r="CF170" s="107"/>
      <c r="CG170" s="40">
        <f t="shared" si="193"/>
        <v>153</v>
      </c>
      <c r="CH170" s="45">
        <f t="shared" ca="1" si="164"/>
        <v>111.11901075424031</v>
      </c>
      <c r="CI170" s="7">
        <f t="shared" ca="1" si="165"/>
        <v>-6.0172299936252879E-2</v>
      </c>
      <c r="CJ170" s="43">
        <f t="shared" ca="1" si="166"/>
        <v>-7.1143747340819363</v>
      </c>
      <c r="CK170" s="43">
        <f t="shared" ca="1" si="167"/>
        <v>0.40991143805187014</v>
      </c>
      <c r="CL170" s="3">
        <f t="shared" ca="1" si="168"/>
        <v>103.0991143805187</v>
      </c>
      <c r="CM170" s="44">
        <f t="shared" ca="1" si="171"/>
        <v>0.61982287610374021</v>
      </c>
      <c r="CO170" s="40">
        <v>153</v>
      </c>
      <c r="CP170" s="45">
        <v>98.049485845278909</v>
      </c>
      <c r="CQ170" s="7">
        <v>1.4417696633117473E-4</v>
      </c>
      <c r="CR170" s="43">
        <v>1.4134439558887763E-2</v>
      </c>
      <c r="CS170" s="43">
        <v>-0.10937120982578902</v>
      </c>
      <c r="CT170" s="3">
        <v>97.906287901742104</v>
      </c>
      <c r="CU170" s="44">
        <v>-0.41874241965157805</v>
      </c>
      <c r="CV170" s="44"/>
      <c r="CW170" s="40">
        <v>153</v>
      </c>
      <c r="CX170" s="45">
        <v>100.94793165215553</v>
      </c>
      <c r="CY170" s="7">
        <v>-9.5886557973161269E-4</v>
      </c>
      <c r="CZ170" s="43">
        <v>-9.6888399958151281E-2</v>
      </c>
      <c r="DA170" s="43">
        <v>0.13113243721935383</v>
      </c>
      <c r="DB170" s="3">
        <v>100.31132437219354</v>
      </c>
      <c r="DC170" s="44">
        <v>0.1556621860967691</v>
      </c>
      <c r="DD170" s="44"/>
    </row>
    <row r="171" spans="8:108" ht="15.9" customHeight="1" x14ac:dyDescent="0.65">
      <c r="H171" s="3">
        <f t="shared" si="194"/>
        <v>154</v>
      </c>
      <c r="I171" s="124">
        <f t="shared" si="172"/>
        <v>1832.9560713118192</v>
      </c>
      <c r="J171" s="119">
        <f t="shared" si="159"/>
        <v>5.000000000000001E-2</v>
      </c>
      <c r="K171" s="43">
        <f t="shared" si="160"/>
        <v>87.283622443419972</v>
      </c>
      <c r="M171" s="109">
        <f t="shared" si="173"/>
        <v>154</v>
      </c>
      <c r="N171" s="45">
        <f t="shared" si="174"/>
        <v>95.559160241060084</v>
      </c>
      <c r="O171" s="7">
        <f t="shared" si="175"/>
        <v>2.3315617885223696E-3</v>
      </c>
      <c r="P171" s="43">
        <f t="shared" si="176"/>
        <v>0.22228381810484257</v>
      </c>
      <c r="R171" s="109">
        <f t="shared" si="177"/>
        <v>154</v>
      </c>
      <c r="S171" s="109">
        <v>54</v>
      </c>
      <c r="T171" s="41">
        <f t="shared" si="223"/>
        <v>65.69428761556631</v>
      </c>
      <c r="U171" s="7">
        <f t="shared" si="158"/>
        <v>3.6626871827310524E-2</v>
      </c>
      <c r="V171" s="43">
        <f t="shared" si="178"/>
        <v>99.998547395561133</v>
      </c>
      <c r="W171" s="7">
        <f t="shared" si="179"/>
        <v>1.6140020376212697E-6</v>
      </c>
      <c r="X171" s="43">
        <f t="shared" si="154"/>
        <v>165.69283501112744</v>
      </c>
      <c r="Y171" s="7">
        <f t="shared" si="224"/>
        <v>1.4208846947766014E-2</v>
      </c>
      <c r="Z171" s="121">
        <f t="shared" si="180"/>
        <v>1.6139759876051827E-4</v>
      </c>
      <c r="AA171" s="121">
        <f t="shared" si="225"/>
        <v>2.321159442876819</v>
      </c>
      <c r="AC171" s="3">
        <f t="shared" si="195"/>
        <v>154</v>
      </c>
      <c r="AD171" s="45">
        <f t="shared" si="161"/>
        <v>180.69705035088629</v>
      </c>
      <c r="AE171" s="7">
        <f t="shared" si="162"/>
        <v>5.0528485617790421E-3</v>
      </c>
      <c r="AF171" s="43">
        <f t="shared" si="169"/>
        <v>0.90844459800272837</v>
      </c>
      <c r="AG171" s="107"/>
      <c r="AH171" s="3">
        <f t="shared" si="196"/>
        <v>154</v>
      </c>
      <c r="AI171" s="122">
        <f t="shared" si="197"/>
        <v>71.210790344160642</v>
      </c>
      <c r="AJ171" s="123">
        <f t="shared" si="181"/>
        <v>1.3226326117414007E-2</v>
      </c>
      <c r="AK171" s="114">
        <f t="shared" si="198"/>
        <v>0.92956244019020973</v>
      </c>
      <c r="AL171" s="115">
        <f t="shared" si="199"/>
        <v>95.559160241060084</v>
      </c>
      <c r="AM171" s="123">
        <f t="shared" si="221"/>
        <v>2.3315617885223696E-3</v>
      </c>
      <c r="AN171" s="116">
        <f t="shared" si="182"/>
        <v>0.22228381810484257</v>
      </c>
      <c r="AO171" s="122">
        <f t="shared" si="200"/>
        <v>95.559160241060084</v>
      </c>
      <c r="AP171" s="123">
        <f t="shared" si="201"/>
        <v>2.3315617885223696E-3</v>
      </c>
      <c r="AQ171" s="116">
        <f t="shared" si="202"/>
        <v>0.22228381810484257</v>
      </c>
      <c r="AS171" s="3">
        <f t="shared" si="203"/>
        <v>154</v>
      </c>
      <c r="AT171" s="122">
        <f t="shared" si="204"/>
        <v>140.72328680647988</v>
      </c>
      <c r="AU171" s="123">
        <f t="shared" si="183"/>
        <v>1.5351076575120857E-2</v>
      </c>
      <c r="AV171" s="114">
        <f t="shared" si="205"/>
        <v>2.1275931069632734</v>
      </c>
      <c r="AW171" s="115">
        <f t="shared" si="226"/>
        <v>200</v>
      </c>
      <c r="AX171" s="123">
        <f t="shared" si="222"/>
        <v>0</v>
      </c>
      <c r="AY171" s="116">
        <f t="shared" si="184"/>
        <v>-10</v>
      </c>
      <c r="AZ171" s="122">
        <f t="shared" si="206"/>
        <v>95.559160241060084</v>
      </c>
      <c r="BA171" s="123">
        <f t="shared" si="207"/>
        <v>2.3315617885223696E-3</v>
      </c>
      <c r="BB171" s="116">
        <f t="shared" si="208"/>
        <v>0.22228381810484257</v>
      </c>
      <c r="BC171" s="107"/>
      <c r="BD171" s="3">
        <f t="shared" si="209"/>
        <v>154</v>
      </c>
      <c r="BE171" s="45">
        <f t="shared" si="210"/>
        <v>75.511196984593354</v>
      </c>
      <c r="BF171" s="7">
        <f t="shared" si="211"/>
        <v>7.4802334595381269E-4</v>
      </c>
      <c r="BG171" s="43">
        <f t="shared" si="212"/>
        <v>5.6441918352770952E-2</v>
      </c>
      <c r="BH171" s="45">
        <f t="shared" si="213"/>
        <v>76.600737871138506</v>
      </c>
      <c r="BI171" s="7">
        <f t="shared" si="214"/>
        <v>-1.0508725753087618E-3</v>
      </c>
      <c r="BJ171" s="43">
        <f t="shared" si="215"/>
        <v>-8.0582296402538028E-2</v>
      </c>
      <c r="BK171" s="117">
        <f t="shared" si="170"/>
        <v>75.180652708018286</v>
      </c>
      <c r="BL171" s="107"/>
      <c r="BM171" s="118">
        <f t="shared" si="216"/>
        <v>154</v>
      </c>
      <c r="BN171" s="45">
        <f t="shared" si="217"/>
        <v>89.886801368726736</v>
      </c>
      <c r="BO171" s="7">
        <f t="shared" si="218"/>
        <v>4.2675186511035858E-12</v>
      </c>
      <c r="BP171" s="45">
        <f t="shared" si="219"/>
        <v>3.8358921678283647E-10</v>
      </c>
      <c r="BQ171" s="107"/>
      <c r="BR171" s="107"/>
      <c r="BS171" s="40">
        <f t="shared" si="185"/>
        <v>154</v>
      </c>
      <c r="BT171" s="124">
        <f t="shared" ca="1" si="186"/>
        <v>930.3317459126223</v>
      </c>
      <c r="BU171" s="7">
        <f t="shared" ca="1" si="163"/>
        <v>0.2608295065551835</v>
      </c>
      <c r="BV171" s="43">
        <f t="shared" ca="1" si="187"/>
        <v>192.45898748197729</v>
      </c>
      <c r="BW171" s="44">
        <f t="shared" ca="1" si="188"/>
        <v>1.0541475327759178</v>
      </c>
      <c r="BX171" s="107"/>
      <c r="BY171" s="107"/>
      <c r="BZ171" s="40">
        <f t="shared" si="189"/>
        <v>154</v>
      </c>
      <c r="CA171" s="124">
        <f t="shared" ca="1" si="190"/>
        <v>5.3510368941447162</v>
      </c>
      <c r="CB171" s="7">
        <f t="shared" ca="1" si="220"/>
        <v>0.57707376638795893</v>
      </c>
      <c r="CC171" s="43">
        <f t="shared" ca="1" si="191"/>
        <v>1.9580206585120417</v>
      </c>
      <c r="CD171" s="44">
        <f t="shared" ca="1" si="192"/>
        <v>1.0541475327759178</v>
      </c>
      <c r="CE171" s="107"/>
      <c r="CF171" s="107"/>
      <c r="CG171" s="40">
        <f t="shared" si="193"/>
        <v>154</v>
      </c>
      <c r="CH171" s="45">
        <f t="shared" ca="1" si="164"/>
        <v>107.24797683395613</v>
      </c>
      <c r="CI171" s="7">
        <f t="shared" ca="1" si="165"/>
        <v>-3.4836828495941753E-2</v>
      </c>
      <c r="CJ171" s="43">
        <f t="shared" ca="1" si="166"/>
        <v>-3.8710339202841726</v>
      </c>
      <c r="CK171" s="43">
        <f t="shared" ca="1" si="167"/>
        <v>0.62707376638795886</v>
      </c>
      <c r="CL171" s="3">
        <f t="shared" ca="1" si="168"/>
        <v>105.27073766387959</v>
      </c>
      <c r="CM171" s="44">
        <f t="shared" ca="1" si="171"/>
        <v>1.0541475327759178</v>
      </c>
      <c r="CO171" s="40">
        <v>154</v>
      </c>
      <c r="CP171" s="45">
        <v>101.05177091968919</v>
      </c>
      <c r="CQ171" s="7">
        <v>3.0620100131354657E-2</v>
      </c>
      <c r="CR171" s="43">
        <v>3.0022850744102842</v>
      </c>
      <c r="CS171" s="43">
        <v>0.51930663553230583</v>
      </c>
      <c r="CT171" s="3">
        <v>104.19306635532305</v>
      </c>
      <c r="CU171" s="44">
        <v>0.8386132710646117</v>
      </c>
      <c r="CV171" s="44"/>
      <c r="CW171" s="40">
        <v>154</v>
      </c>
      <c r="CX171" s="45">
        <v>101.11446196139893</v>
      </c>
      <c r="CY171" s="7">
        <v>1.6496653920282955E-3</v>
      </c>
      <c r="CZ171" s="43">
        <v>0.16653030924339807</v>
      </c>
      <c r="DA171" s="43">
        <v>0.25940185395985066</v>
      </c>
      <c r="DB171" s="3">
        <v>101.59401853959851</v>
      </c>
      <c r="DC171" s="44">
        <v>0.79700926979925324</v>
      </c>
      <c r="DD171" s="44"/>
    </row>
    <row r="172" spans="8:108" ht="15.9" customHeight="1" x14ac:dyDescent="0.65">
      <c r="H172" s="3">
        <f t="shared" si="194"/>
        <v>155</v>
      </c>
      <c r="I172" s="124">
        <f t="shared" si="172"/>
        <v>1924.6038748774101</v>
      </c>
      <c r="J172" s="119">
        <f t="shared" si="159"/>
        <v>4.9999999999999996E-2</v>
      </c>
      <c r="K172" s="43">
        <f t="shared" si="160"/>
        <v>91.647803565590962</v>
      </c>
      <c r="M172" s="109">
        <f t="shared" si="173"/>
        <v>155</v>
      </c>
      <c r="N172" s="45">
        <f t="shared" si="174"/>
        <v>95.771341700124793</v>
      </c>
      <c r="O172" s="7">
        <f t="shared" si="175"/>
        <v>2.2204198794700002E-3</v>
      </c>
      <c r="P172" s="43">
        <f t="shared" si="176"/>
        <v>0.21218145906470517</v>
      </c>
      <c r="R172" s="109">
        <f t="shared" si="177"/>
        <v>155</v>
      </c>
      <c r="S172" s="109">
        <v>55</v>
      </c>
      <c r="T172" s="41">
        <f t="shared" si="223"/>
        <v>67.947976951806197</v>
      </c>
      <c r="U172" s="7">
        <f t="shared" si="158"/>
        <v>3.4305712384433772E-2</v>
      </c>
      <c r="V172" s="43">
        <f t="shared" si="178"/>
        <v>99.998692653894963</v>
      </c>
      <c r="W172" s="7">
        <f t="shared" si="179"/>
        <v>1.4526044389026712E-6</v>
      </c>
      <c r="X172" s="43">
        <f t="shared" si="154"/>
        <v>167.94666960570117</v>
      </c>
      <c r="Y172" s="7">
        <f t="shared" si="224"/>
        <v>1.3602486760651848E-2</v>
      </c>
      <c r="Z172" s="121">
        <f t="shared" si="180"/>
        <v>1.4525833382708528E-4</v>
      </c>
      <c r="AA172" s="121">
        <f t="shared" si="225"/>
        <v>2.2536893362398822</v>
      </c>
      <c r="AC172" s="3">
        <f t="shared" si="195"/>
        <v>155</v>
      </c>
      <c r="AD172" s="45">
        <f t="shared" si="161"/>
        <v>181.56904686705292</v>
      </c>
      <c r="AE172" s="7">
        <f t="shared" si="162"/>
        <v>4.8257374122784363E-3</v>
      </c>
      <c r="AF172" s="43">
        <f t="shared" si="169"/>
        <v>0.87199651616663121</v>
      </c>
      <c r="AG172" s="107"/>
      <c r="AH172" s="3">
        <f t="shared" si="196"/>
        <v>155</v>
      </c>
      <c r="AI172" s="122">
        <f t="shared" si="197"/>
        <v>72.123890360459299</v>
      </c>
      <c r="AJ172" s="123">
        <f t="shared" si="181"/>
        <v>1.2822495184868171E-2</v>
      </c>
      <c r="AK172" s="114">
        <f t="shared" si="198"/>
        <v>0.91310001629865156</v>
      </c>
      <c r="AL172" s="115">
        <f t="shared" si="199"/>
        <v>95.771341700124793</v>
      </c>
      <c r="AM172" s="123">
        <f t="shared" si="221"/>
        <v>2.2204198794700002E-3</v>
      </c>
      <c r="AN172" s="116">
        <f t="shared" si="182"/>
        <v>0.21218145906470517</v>
      </c>
      <c r="AO172" s="122">
        <f t="shared" si="200"/>
        <v>95.771341700124793</v>
      </c>
      <c r="AP172" s="123">
        <f t="shared" si="201"/>
        <v>2.2204198794700002E-3</v>
      </c>
      <c r="AQ172" s="116">
        <f t="shared" si="202"/>
        <v>0.21218145906470517</v>
      </c>
      <c r="AS172" s="3">
        <f t="shared" si="203"/>
        <v>155</v>
      </c>
      <c r="AT172" s="122">
        <f t="shared" si="204"/>
        <v>142.80869028439918</v>
      </c>
      <c r="AU172" s="123">
        <f t="shared" si="183"/>
        <v>1.4819178298380063E-2</v>
      </c>
      <c r="AV172" s="114">
        <f t="shared" si="205"/>
        <v>2.0854034779192956</v>
      </c>
      <c r="AW172" s="115">
        <f t="shared" si="226"/>
        <v>200</v>
      </c>
      <c r="AX172" s="123">
        <f t="shared" si="222"/>
        <v>0</v>
      </c>
      <c r="AY172" s="116">
        <f t="shared" si="184"/>
        <v>-10</v>
      </c>
      <c r="AZ172" s="122">
        <f t="shared" si="206"/>
        <v>95.771341700124793</v>
      </c>
      <c r="BA172" s="123">
        <f t="shared" si="207"/>
        <v>2.2204198794700002E-3</v>
      </c>
      <c r="BB172" s="116">
        <f t="shared" si="208"/>
        <v>0.21218145906470517</v>
      </c>
      <c r="BC172" s="107"/>
      <c r="BD172" s="3">
        <f t="shared" si="209"/>
        <v>155</v>
      </c>
      <c r="BE172" s="45">
        <f t="shared" si="210"/>
        <v>75.560992408648232</v>
      </c>
      <c r="BF172" s="7">
        <f t="shared" si="211"/>
        <v>6.5944424195841763E-4</v>
      </c>
      <c r="BG172" s="43">
        <f t="shared" si="212"/>
        <v>4.9795424054882548E-2</v>
      </c>
      <c r="BH172" s="45">
        <f t="shared" si="213"/>
        <v>76.520415938248263</v>
      </c>
      <c r="BI172" s="7">
        <f t="shared" si="214"/>
        <v>-1.0485791014880873E-3</v>
      </c>
      <c r="BJ172" s="43">
        <f t="shared" si="215"/>
        <v>-8.0321932890249886E-2</v>
      </c>
      <c r="BK172" s="117">
        <f t="shared" si="170"/>
        <v>75.100200804022535</v>
      </c>
      <c r="BL172" s="107"/>
      <c r="BM172" s="118">
        <f t="shared" si="216"/>
        <v>155</v>
      </c>
      <c r="BN172" s="45">
        <f t="shared" si="217"/>
        <v>89.88680136905036</v>
      </c>
      <c r="BO172" s="7">
        <f t="shared" si="218"/>
        <v>3.6003483214599052E-12</v>
      </c>
      <c r="BP172" s="45">
        <f t="shared" si="219"/>
        <v>3.2362072622682381E-10</v>
      </c>
      <c r="BQ172" s="107"/>
      <c r="BR172" s="107"/>
      <c r="BS172" s="40">
        <f t="shared" si="185"/>
        <v>155</v>
      </c>
      <c r="BT172" s="124">
        <f t="shared" ca="1" si="186"/>
        <v>1177.6201315026344</v>
      </c>
      <c r="BU172" s="7">
        <f t="shared" ca="1" si="163"/>
        <v>0.26580667237946504</v>
      </c>
      <c r="BV172" s="43">
        <f t="shared" ca="1" si="187"/>
        <v>247.28838559001213</v>
      </c>
      <c r="BW172" s="44">
        <f t="shared" ca="1" si="188"/>
        <v>1.0790333618973251</v>
      </c>
      <c r="BX172" s="107"/>
      <c r="BY172" s="107"/>
      <c r="BZ172" s="40">
        <f t="shared" si="189"/>
        <v>155</v>
      </c>
      <c r="CA172" s="124">
        <f t="shared" ca="1" si="190"/>
        <v>8.5055624036147499</v>
      </c>
      <c r="CB172" s="7">
        <f t="shared" ca="1" si="220"/>
        <v>0.58951668094866272</v>
      </c>
      <c r="CC172" s="43">
        <f t="shared" ca="1" si="191"/>
        <v>3.1545255094700329</v>
      </c>
      <c r="CD172" s="44">
        <f t="shared" ca="1" si="192"/>
        <v>1.0790333618973251</v>
      </c>
      <c r="CE172" s="107"/>
      <c r="CF172" s="107"/>
      <c r="CG172" s="40">
        <f t="shared" si="193"/>
        <v>155</v>
      </c>
      <c r="CH172" s="45">
        <f t="shared" ca="1" si="164"/>
        <v>106.04224373945536</v>
      </c>
      <c r="CI172" s="7">
        <f t="shared" ca="1" si="165"/>
        <v>-1.1242478693724141E-2</v>
      </c>
      <c r="CJ172" s="43">
        <f t="shared" ca="1" si="166"/>
        <v>-1.2057330945007707</v>
      </c>
      <c r="CK172" s="43">
        <f t="shared" ca="1" si="167"/>
        <v>0.63951668094866254</v>
      </c>
      <c r="CL172" s="3">
        <f t="shared" ca="1" si="168"/>
        <v>105.39516680948662</v>
      </c>
      <c r="CM172" s="44">
        <f t="shared" ca="1" si="171"/>
        <v>1.0790333618973251</v>
      </c>
      <c r="CO172" s="40">
        <v>155</v>
      </c>
      <c r="CP172" s="45">
        <v>101.03682236577652</v>
      </c>
      <c r="CQ172" s="7">
        <v>-1.479296580022799E-4</v>
      </c>
      <c r="CR172" s="43">
        <v>-1.4948553912672172E-2</v>
      </c>
      <c r="CS172" s="43">
        <v>0.19761839672169471</v>
      </c>
      <c r="CT172" s="3">
        <v>100.97618396721694</v>
      </c>
      <c r="CU172" s="44">
        <v>0.1952367934433894</v>
      </c>
      <c r="CV172" s="44"/>
      <c r="CW172" s="40">
        <v>155</v>
      </c>
      <c r="CX172" s="45">
        <v>101.13762984842224</v>
      </c>
      <c r="CY172" s="7">
        <v>2.2912535530426791E-4</v>
      </c>
      <c r="CZ172" s="43">
        <v>2.3167887023303118E-2</v>
      </c>
      <c r="DA172" s="43">
        <v>-1.0222459233537887E-2</v>
      </c>
      <c r="DB172" s="3">
        <v>98.897775407664625</v>
      </c>
      <c r="DC172" s="44">
        <v>-0.55111229616768942</v>
      </c>
      <c r="DD172" s="44"/>
    </row>
    <row r="173" spans="8:108" ht="15.9" customHeight="1" x14ac:dyDescent="0.65">
      <c r="H173" s="3">
        <f t="shared" si="194"/>
        <v>156</v>
      </c>
      <c r="I173" s="124">
        <f t="shared" si="172"/>
        <v>2020.8340686212807</v>
      </c>
      <c r="J173" s="119">
        <f t="shared" si="159"/>
        <v>5.0000000000000044E-2</v>
      </c>
      <c r="K173" s="43">
        <f t="shared" si="160"/>
        <v>96.230193743870515</v>
      </c>
      <c r="M173" s="109">
        <f t="shared" si="173"/>
        <v>156</v>
      </c>
      <c r="N173" s="45">
        <f t="shared" si="174"/>
        <v>95.973833839610009</v>
      </c>
      <c r="O173" s="7">
        <f t="shared" si="175"/>
        <v>2.1143291499376776E-3</v>
      </c>
      <c r="P173" s="43">
        <f t="shared" si="176"/>
        <v>0.20249213948520875</v>
      </c>
      <c r="R173" s="109">
        <f t="shared" si="177"/>
        <v>156</v>
      </c>
      <c r="S173" s="109">
        <v>56</v>
      </c>
      <c r="T173" s="41">
        <f t="shared" si="223"/>
        <v>70.125847075143625</v>
      </c>
      <c r="U173" s="7">
        <f t="shared" si="158"/>
        <v>3.2052023048193719E-2</v>
      </c>
      <c r="V173" s="43">
        <f t="shared" si="178"/>
        <v>99.998823386796317</v>
      </c>
      <c r="W173" s="7">
        <f t="shared" si="179"/>
        <v>1.3073461050807417E-6</v>
      </c>
      <c r="X173" s="43">
        <f t="shared" si="154"/>
        <v>170.12467046193996</v>
      </c>
      <c r="Y173" s="7">
        <f t="shared" si="224"/>
        <v>1.2968407538846765E-2</v>
      </c>
      <c r="Z173" s="121">
        <f t="shared" si="180"/>
        <v>1.3073290135010807E-4</v>
      </c>
      <c r="AA173" s="121">
        <f t="shared" si="225"/>
        <v>2.1778701233374336</v>
      </c>
      <c r="AC173" s="3">
        <f t="shared" si="195"/>
        <v>156</v>
      </c>
      <c r="AD173" s="45">
        <f t="shared" si="161"/>
        <v>182.40566951535305</v>
      </c>
      <c r="AE173" s="7">
        <f t="shared" si="162"/>
        <v>4.6077382832367952E-3</v>
      </c>
      <c r="AF173" s="43">
        <f t="shared" si="169"/>
        <v>0.83662264830013167</v>
      </c>
      <c r="AG173" s="107"/>
      <c r="AH173" s="3">
        <f t="shared" si="196"/>
        <v>156</v>
      </c>
      <c r="AI173" s="122">
        <f t="shared" si="197"/>
        <v>73.020046447892526</v>
      </c>
      <c r="AJ173" s="123">
        <f t="shared" si="181"/>
        <v>1.242523223517805E-2</v>
      </c>
      <c r="AK173" s="114">
        <f t="shared" si="198"/>
        <v>0.89615608743321973</v>
      </c>
      <c r="AL173" s="115">
        <f t="shared" si="199"/>
        <v>95.973833839610009</v>
      </c>
      <c r="AM173" s="123">
        <f t="shared" si="221"/>
        <v>2.1143291499376776E-3</v>
      </c>
      <c r="AN173" s="116">
        <f t="shared" si="182"/>
        <v>0.20249213948520875</v>
      </c>
      <c r="AO173" s="122">
        <f t="shared" si="200"/>
        <v>95.973833839610009</v>
      </c>
      <c r="AP173" s="123">
        <f t="shared" si="201"/>
        <v>2.1143291499376776E-3</v>
      </c>
      <c r="AQ173" s="116">
        <f t="shared" si="202"/>
        <v>0.20249213948520875</v>
      </c>
      <c r="AS173" s="3">
        <f t="shared" si="203"/>
        <v>156</v>
      </c>
      <c r="AT173" s="122">
        <f t="shared" si="204"/>
        <v>144.85054429343276</v>
      </c>
      <c r="AU173" s="123">
        <f t="shared" si="183"/>
        <v>1.4297827428900125E-2</v>
      </c>
      <c r="AV173" s="114">
        <f t="shared" si="205"/>
        <v>2.0418540090335968</v>
      </c>
      <c r="AW173" s="115">
        <f t="shared" si="226"/>
        <v>200</v>
      </c>
      <c r="AX173" s="123">
        <f t="shared" si="222"/>
        <v>0</v>
      </c>
      <c r="AY173" s="116">
        <f t="shared" si="184"/>
        <v>-10</v>
      </c>
      <c r="AZ173" s="122">
        <f t="shared" si="206"/>
        <v>95.973833839610009</v>
      </c>
      <c r="BA173" s="123">
        <f t="shared" si="207"/>
        <v>2.1143291499376776E-3</v>
      </c>
      <c r="BB173" s="116">
        <f t="shared" si="208"/>
        <v>0.20249213948520875</v>
      </c>
      <c r="BC173" s="107"/>
      <c r="BD173" s="3">
        <f t="shared" si="209"/>
        <v>156</v>
      </c>
      <c r="BE173" s="45">
        <f t="shared" si="210"/>
        <v>75.604454579682113</v>
      </c>
      <c r="BF173" s="7">
        <f t="shared" si="211"/>
        <v>5.7519322666950412E-4</v>
      </c>
      <c r="BG173" s="43">
        <f t="shared" si="212"/>
        <v>4.3462171033875049E-2</v>
      </c>
      <c r="BH173" s="45">
        <f t="shared" si="213"/>
        <v>76.440351861345718</v>
      </c>
      <c r="BI173" s="7">
        <f t="shared" si="214"/>
        <v>-1.0463100065629071E-3</v>
      </c>
      <c r="BJ173" s="43">
        <f t="shared" si="215"/>
        <v>-8.0064076902543566E-2</v>
      </c>
      <c r="BK173" s="117">
        <f t="shared" si="170"/>
        <v>75.020008006406414</v>
      </c>
      <c r="BL173" s="107"/>
      <c r="BM173" s="118">
        <f t="shared" si="216"/>
        <v>156</v>
      </c>
      <c r="BN173" s="45">
        <f t="shared" si="217"/>
        <v>89.886801369323393</v>
      </c>
      <c r="BO173" s="7">
        <f t="shared" si="218"/>
        <v>3.0375221665990477E-12</v>
      </c>
      <c r="BP173" s="45">
        <f t="shared" si="219"/>
        <v>2.7302742063992437E-10</v>
      </c>
      <c r="BQ173" s="107"/>
      <c r="BR173" s="107"/>
      <c r="BS173" s="40">
        <f t="shared" si="185"/>
        <v>156</v>
      </c>
      <c r="BT173" s="124">
        <f t="shared" ca="1" si="186"/>
        <v>1134.4050307470313</v>
      </c>
      <c r="BU173" s="7">
        <f t="shared" ca="1" si="163"/>
        <v>-3.6696978592290999E-2</v>
      </c>
      <c r="BV173" s="43">
        <f t="shared" ca="1" si="187"/>
        <v>-43.215100755603189</v>
      </c>
      <c r="BW173" s="44">
        <f t="shared" ca="1" si="188"/>
        <v>-0.43348489296145543</v>
      </c>
      <c r="BX173" s="107"/>
      <c r="BY173" s="107"/>
      <c r="BZ173" s="40">
        <f t="shared" si="189"/>
        <v>156</v>
      </c>
      <c r="CA173" s="124">
        <f t="shared" ca="1" si="190"/>
        <v>7.0873241197415275</v>
      </c>
      <c r="CB173" s="7">
        <f t="shared" ca="1" si="220"/>
        <v>-0.16674244648072772</v>
      </c>
      <c r="CC173" s="43">
        <f t="shared" ca="1" si="191"/>
        <v>-1.4182382838732224</v>
      </c>
      <c r="CD173" s="44">
        <f t="shared" ca="1" si="192"/>
        <v>-0.43348489296145543</v>
      </c>
      <c r="CE173" s="107"/>
      <c r="CF173" s="107"/>
      <c r="CG173" s="40">
        <f t="shared" si="193"/>
        <v>156</v>
      </c>
      <c r="CH173" s="45">
        <f t="shared" ca="1" si="164"/>
        <v>107.08108649866277</v>
      </c>
      <c r="CI173" s="7">
        <f t="shared" ca="1" si="165"/>
        <v>9.7964992306258415E-3</v>
      </c>
      <c r="CJ173" s="43">
        <f t="shared" ca="1" si="166"/>
        <v>1.0388427592074156</v>
      </c>
      <c r="CK173" s="43">
        <f t="shared" ca="1" si="167"/>
        <v>-0.11674244648072771</v>
      </c>
      <c r="CL173" s="3">
        <f t="shared" ca="1" si="168"/>
        <v>97.832575535192717</v>
      </c>
      <c r="CM173" s="44">
        <f t="shared" ca="1" si="171"/>
        <v>-0.43348489296145543</v>
      </c>
      <c r="CO173" s="40">
        <v>156</v>
      </c>
      <c r="CP173" s="45">
        <v>101.30225401854071</v>
      </c>
      <c r="CQ173" s="7">
        <v>2.6270783913142958E-3</v>
      </c>
      <c r="CR173" s="43">
        <v>0.26543165276419084</v>
      </c>
      <c r="CS173" s="43">
        <v>-8.828452198187503E-2</v>
      </c>
      <c r="CT173" s="3">
        <v>98.117154780181252</v>
      </c>
      <c r="CU173" s="44">
        <v>-0.37656904396375007</v>
      </c>
      <c r="CV173" s="44"/>
      <c r="CW173" s="40">
        <v>156</v>
      </c>
      <c r="CX173" s="45">
        <v>101.03338008161337</v>
      </c>
      <c r="CY173" s="7">
        <v>-1.030771306042122E-3</v>
      </c>
      <c r="CZ173" s="43">
        <v>-0.10424976680885703</v>
      </c>
      <c r="DA173" s="43">
        <v>0.13966945103236328</v>
      </c>
      <c r="DB173" s="3">
        <v>100.39669451032363</v>
      </c>
      <c r="DC173" s="44">
        <v>0.19834725516181639</v>
      </c>
      <c r="DD173" s="44"/>
    </row>
    <row r="174" spans="8:108" ht="15.9" customHeight="1" x14ac:dyDescent="0.65">
      <c r="H174" s="3">
        <f t="shared" si="194"/>
        <v>157</v>
      </c>
      <c r="I174" s="124">
        <f t="shared" si="172"/>
        <v>2121.8757720523449</v>
      </c>
      <c r="J174" s="119">
        <f t="shared" si="159"/>
        <v>5.0000000000000086E-2</v>
      </c>
      <c r="K174" s="43">
        <f t="shared" si="160"/>
        <v>101.04170343106404</v>
      </c>
      <c r="M174" s="109">
        <f t="shared" si="173"/>
        <v>157</v>
      </c>
      <c r="N174" s="45">
        <f t="shared" si="174"/>
        <v>96.167037140653974</v>
      </c>
      <c r="O174" s="7">
        <f t="shared" si="175"/>
        <v>2.013083080195001E-3</v>
      </c>
      <c r="P174" s="43">
        <f t="shared" si="176"/>
        <v>0.19320330104396469</v>
      </c>
      <c r="R174" s="109">
        <f t="shared" si="177"/>
        <v>157</v>
      </c>
      <c r="S174" s="109">
        <v>57</v>
      </c>
      <c r="T174" s="41">
        <f t="shared" si="223"/>
        <v>72.220797354651552</v>
      </c>
      <c r="U174" s="7">
        <f t="shared" si="158"/>
        <v>2.987415292485629E-2</v>
      </c>
      <c r="V174" s="43">
        <f t="shared" si="178"/>
        <v>99.99894104673227</v>
      </c>
      <c r="W174" s="7">
        <f t="shared" si="179"/>
        <v>1.1766132037110547E-6</v>
      </c>
      <c r="X174" s="43">
        <f t="shared" si="154"/>
        <v>172.21973840138384</v>
      </c>
      <c r="Y174" s="7">
        <f t="shared" si="224"/>
        <v>1.2314897855526398E-2</v>
      </c>
      <c r="Z174" s="121">
        <f t="shared" si="180"/>
        <v>1.1765993594931446E-4</v>
      </c>
      <c r="AA174" s="121">
        <f t="shared" si="225"/>
        <v>2.0949502795079331</v>
      </c>
      <c r="AC174" s="3">
        <f t="shared" si="195"/>
        <v>157</v>
      </c>
      <c r="AD174" s="45">
        <f t="shared" si="161"/>
        <v>183.20799592328467</v>
      </c>
      <c r="AE174" s="7">
        <f t="shared" si="162"/>
        <v>4.3985826211618093E-3</v>
      </c>
      <c r="AF174" s="43">
        <f t="shared" si="169"/>
        <v>0.8023264079316027</v>
      </c>
      <c r="AG174" s="107"/>
      <c r="AH174" s="3">
        <f t="shared" si="196"/>
        <v>157</v>
      </c>
      <c r="AI174" s="122">
        <f t="shared" si="197"/>
        <v>73.898826945747672</v>
      </c>
      <c r="AJ174" s="123">
        <f t="shared" si="181"/>
        <v>1.2034784153174273E-2</v>
      </c>
      <c r="AK174" s="114">
        <f t="shared" si="198"/>
        <v>0.87878049785515278</v>
      </c>
      <c r="AL174" s="115">
        <f t="shared" si="199"/>
        <v>96.167037140653974</v>
      </c>
      <c r="AM174" s="123">
        <f t="shared" si="221"/>
        <v>2.013083080195001E-3</v>
      </c>
      <c r="AN174" s="116">
        <f t="shared" si="182"/>
        <v>0.19320330104396469</v>
      </c>
      <c r="AO174" s="122">
        <f t="shared" si="200"/>
        <v>96.167037140653974</v>
      </c>
      <c r="AP174" s="123">
        <f t="shared" si="201"/>
        <v>2.013083080195001E-3</v>
      </c>
      <c r="AQ174" s="116">
        <f t="shared" si="202"/>
        <v>0.19320330104396469</v>
      </c>
      <c r="AS174" s="3">
        <f t="shared" si="203"/>
        <v>157</v>
      </c>
      <c r="AT174" s="122">
        <f t="shared" si="204"/>
        <v>146.84765146257845</v>
      </c>
      <c r="AU174" s="123">
        <f t="shared" si="183"/>
        <v>1.3787363926641715E-2</v>
      </c>
      <c r="AV174" s="114">
        <f t="shared" si="205"/>
        <v>1.9971071691457067</v>
      </c>
      <c r="AW174" s="115">
        <f t="shared" si="226"/>
        <v>200</v>
      </c>
      <c r="AX174" s="123">
        <f t="shared" si="222"/>
        <v>0</v>
      </c>
      <c r="AY174" s="116">
        <f t="shared" si="184"/>
        <v>-10</v>
      </c>
      <c r="AZ174" s="122">
        <f t="shared" si="206"/>
        <v>96.167037140653974</v>
      </c>
      <c r="BA174" s="123">
        <f t="shared" si="207"/>
        <v>2.013083080195001E-3</v>
      </c>
      <c r="BB174" s="116">
        <f t="shared" si="208"/>
        <v>0.19320330104396469</v>
      </c>
      <c r="BC174" s="107"/>
      <c r="BD174" s="3">
        <f t="shared" si="209"/>
        <v>157</v>
      </c>
      <c r="BE174" s="45">
        <f t="shared" si="210"/>
        <v>75.641884686468188</v>
      </c>
      <c r="BF174" s="7">
        <f t="shared" si="211"/>
        <v>4.9507806112967514E-4</v>
      </c>
      <c r="BG174" s="43">
        <f t="shared" si="212"/>
        <v>3.7430106786070359E-2</v>
      </c>
      <c r="BH174" s="45">
        <f t="shared" si="213"/>
        <v>76.360543172898957</v>
      </c>
      <c r="BI174" s="7">
        <f t="shared" si="214"/>
        <v>-1.0440649016310768E-3</v>
      </c>
      <c r="BJ174" s="43">
        <f t="shared" si="215"/>
        <v>-7.9808688446762213E-2</v>
      </c>
      <c r="BK174" s="117">
        <f t="shared" si="170"/>
        <v>74.940071827716665</v>
      </c>
      <c r="BL174" s="107"/>
      <c r="BM174" s="118">
        <f t="shared" si="216"/>
        <v>157</v>
      </c>
      <c r="BN174" s="45">
        <f t="shared" si="217"/>
        <v>89.886801369553737</v>
      </c>
      <c r="BO174" s="7">
        <f t="shared" si="218"/>
        <v>2.5625980741297253E-12</v>
      </c>
      <c r="BP174" s="45">
        <f t="shared" si="219"/>
        <v>2.303436287606656E-10</v>
      </c>
      <c r="BQ174" s="107"/>
      <c r="BR174" s="107"/>
      <c r="BS174" s="40">
        <f t="shared" si="185"/>
        <v>157</v>
      </c>
      <c r="BT174" s="124">
        <f t="shared" ca="1" si="186"/>
        <v>1158.8156058797026</v>
      </c>
      <c r="BU174" s="7">
        <f t="shared" ca="1" si="163"/>
        <v>2.1518394639519864E-2</v>
      </c>
      <c r="BV174" s="43">
        <f t="shared" ca="1" si="187"/>
        <v>24.410575132671397</v>
      </c>
      <c r="BW174" s="44">
        <f t="shared" ca="1" si="188"/>
        <v>-0.14240802680240019</v>
      </c>
      <c r="BX174" s="107"/>
      <c r="BY174" s="107"/>
      <c r="BZ174" s="40">
        <f t="shared" si="189"/>
        <v>157</v>
      </c>
      <c r="CA174" s="124">
        <f t="shared" ca="1" si="190"/>
        <v>6.9370444041278798</v>
      </c>
      <c r="CB174" s="7">
        <f t="shared" ca="1" si="220"/>
        <v>-2.1204013401200053E-2</v>
      </c>
      <c r="CC174" s="43">
        <f t="shared" ca="1" si="191"/>
        <v>-0.150279715613648</v>
      </c>
      <c r="CD174" s="44">
        <f t="shared" ca="1" si="192"/>
        <v>-0.14240802680240019</v>
      </c>
      <c r="CE174" s="107"/>
      <c r="CF174" s="107"/>
      <c r="CG174" s="40">
        <f t="shared" si="193"/>
        <v>157</v>
      </c>
      <c r="CH174" s="45">
        <f t="shared" ca="1" si="164"/>
        <v>106.83906169410129</v>
      </c>
      <c r="CI174" s="7">
        <f t="shared" ca="1" si="165"/>
        <v>-2.2602012407158725E-3</v>
      </c>
      <c r="CJ174" s="43">
        <f t="shared" ca="1" si="166"/>
        <v>-0.24202480456148073</v>
      </c>
      <c r="CK174" s="43">
        <f t="shared" ca="1" si="167"/>
        <v>2.8795986598799908E-2</v>
      </c>
      <c r="CL174" s="3">
        <f t="shared" ca="1" si="168"/>
        <v>99.287959865988</v>
      </c>
      <c r="CM174" s="44">
        <f t="shared" ca="1" si="171"/>
        <v>-0.14240802680240019</v>
      </c>
      <c r="CO174" s="40">
        <v>157</v>
      </c>
      <c r="CP174" s="45">
        <v>101.82429270178793</v>
      </c>
      <c r="CQ174" s="7">
        <v>5.1532780618254734E-3</v>
      </c>
      <c r="CR174" s="43">
        <v>0.52203868324721414</v>
      </c>
      <c r="CS174" s="43">
        <v>-0.1370030893598653</v>
      </c>
      <c r="CT174" s="3">
        <v>97.629969106401347</v>
      </c>
      <c r="CU174" s="44">
        <v>-0.47400617871973061</v>
      </c>
      <c r="CV174" s="44"/>
      <c r="CW174" s="40">
        <v>157</v>
      </c>
      <c r="CX174" s="45">
        <v>100.93066283990828</v>
      </c>
      <c r="CY174" s="7">
        <v>-1.0166663890896243E-3</v>
      </c>
      <c r="CZ174" s="43">
        <v>-0.10271724170508714</v>
      </c>
      <c r="DA174" s="43">
        <v>0.11414081272448515</v>
      </c>
      <c r="DB174" s="3">
        <v>100.14140812724486</v>
      </c>
      <c r="DC174" s="44">
        <v>7.0704063622425734E-2</v>
      </c>
      <c r="DD174" s="44"/>
    </row>
    <row r="175" spans="8:108" ht="15.9" customHeight="1" x14ac:dyDescent="0.65">
      <c r="H175" s="3">
        <f t="shared" si="194"/>
        <v>158</v>
      </c>
      <c r="I175" s="124">
        <f t="shared" si="172"/>
        <v>2227.9695606549622</v>
      </c>
      <c r="J175" s="119">
        <f t="shared" si="159"/>
        <v>4.9999999999999989E-2</v>
      </c>
      <c r="K175" s="43">
        <f t="shared" si="160"/>
        <v>106.09378860261725</v>
      </c>
      <c r="M175" s="109">
        <f t="shared" si="173"/>
        <v>158</v>
      </c>
      <c r="N175" s="45">
        <f t="shared" si="174"/>
        <v>96.351339481480707</v>
      </c>
      <c r="O175" s="7">
        <f t="shared" si="175"/>
        <v>1.9164814296729561E-3</v>
      </c>
      <c r="P175" s="43">
        <f t="shared" si="176"/>
        <v>0.18430234082673813</v>
      </c>
      <c r="R175" s="109">
        <f t="shared" si="177"/>
        <v>158</v>
      </c>
      <c r="S175" s="109">
        <v>58</v>
      </c>
      <c r="T175" s="41">
        <f t="shared" si="223"/>
        <v>74.227033519575059</v>
      </c>
      <c r="U175" s="7">
        <f t="shared" si="158"/>
        <v>2.7779202645348403E-2</v>
      </c>
      <c r="V175" s="43">
        <f t="shared" si="178"/>
        <v>99.99904694093766</v>
      </c>
      <c r="W175" s="7">
        <f t="shared" si="179"/>
        <v>1.0589532677222334E-6</v>
      </c>
      <c r="X175" s="43">
        <f t="shared" si="154"/>
        <v>174.22608046051272</v>
      </c>
      <c r="Y175" s="7">
        <f t="shared" si="224"/>
        <v>1.1649896102227279E-2</v>
      </c>
      <c r="Z175" s="121">
        <f t="shared" si="180"/>
        <v>1.0589420539094131E-4</v>
      </c>
      <c r="AA175" s="121">
        <f t="shared" si="225"/>
        <v>2.0062361649235103</v>
      </c>
      <c r="AC175" s="3">
        <f t="shared" si="195"/>
        <v>158</v>
      </c>
      <c r="AD175" s="45">
        <f t="shared" si="161"/>
        <v>183.97710327689234</v>
      </c>
      <c r="AE175" s="7">
        <f t="shared" si="162"/>
        <v>4.1980010191788614E-3</v>
      </c>
      <c r="AF175" s="43">
        <f t="shared" si="169"/>
        <v>0.76910735360766036</v>
      </c>
      <c r="AG175" s="107"/>
      <c r="AH175" s="3">
        <f t="shared" si="196"/>
        <v>158</v>
      </c>
      <c r="AI175" s="122">
        <f t="shared" si="197"/>
        <v>74.759849920261829</v>
      </c>
      <c r="AJ175" s="123">
        <f t="shared" si="181"/>
        <v>1.1651375402024594E-2</v>
      </c>
      <c r="AK175" s="114">
        <f t="shared" si="198"/>
        <v>0.86102297451416165</v>
      </c>
      <c r="AL175" s="115">
        <f t="shared" si="199"/>
        <v>96.351339481480707</v>
      </c>
      <c r="AM175" s="123">
        <f t="shared" si="221"/>
        <v>1.9164814296729561E-3</v>
      </c>
      <c r="AN175" s="116">
        <f t="shared" si="182"/>
        <v>0.18430234082673813</v>
      </c>
      <c r="AO175" s="122">
        <f t="shared" si="200"/>
        <v>96.351339481480707</v>
      </c>
      <c r="AP175" s="123">
        <f t="shared" si="201"/>
        <v>1.9164814296729561E-3</v>
      </c>
      <c r="AQ175" s="116">
        <f t="shared" si="202"/>
        <v>0.18430234082673813</v>
      </c>
      <c r="AS175" s="3">
        <f t="shared" si="203"/>
        <v>158</v>
      </c>
      <c r="AT175" s="122">
        <f t="shared" si="204"/>
        <v>148.79897585068863</v>
      </c>
      <c r="AU175" s="123">
        <f t="shared" si="183"/>
        <v>1.32880871343553E-2</v>
      </c>
      <c r="AV175" s="114">
        <f t="shared" si="205"/>
        <v>1.9513243881101927</v>
      </c>
      <c r="AW175" s="115">
        <f t="shared" si="226"/>
        <v>200</v>
      </c>
      <c r="AX175" s="123">
        <f t="shared" si="222"/>
        <v>0</v>
      </c>
      <c r="AY175" s="116">
        <f t="shared" si="184"/>
        <v>-10</v>
      </c>
      <c r="AZ175" s="122">
        <f t="shared" si="206"/>
        <v>96.351339481480707</v>
      </c>
      <c r="BA175" s="123">
        <f t="shared" si="207"/>
        <v>1.9164814296729561E-3</v>
      </c>
      <c r="BB175" s="116">
        <f t="shared" si="208"/>
        <v>0.18430234082673813</v>
      </c>
      <c r="BC175" s="107"/>
      <c r="BD175" s="3">
        <f t="shared" si="209"/>
        <v>158</v>
      </c>
      <c r="BE175" s="45">
        <f t="shared" si="210"/>
        <v>75.673572095574954</v>
      </c>
      <c r="BF175" s="7">
        <f t="shared" si="211"/>
        <v>4.1891353233871367E-4</v>
      </c>
      <c r="BG175" s="43">
        <f t="shared" si="212"/>
        <v>3.1687409106772944E-2</v>
      </c>
      <c r="BH175" s="45">
        <f t="shared" si="213"/>
        <v>76.280987444481383</v>
      </c>
      <c r="BI175" s="7">
        <f t="shared" si="214"/>
        <v>-1.0418434064493316E-3</v>
      </c>
      <c r="BJ175" s="43">
        <f t="shared" si="215"/>
        <v>-7.9555728417572996E-2</v>
      </c>
      <c r="BK175" s="117">
        <f t="shared" si="170"/>
        <v>74.860389820046933</v>
      </c>
      <c r="BL175" s="107"/>
      <c r="BM175" s="118">
        <f t="shared" si="216"/>
        <v>158</v>
      </c>
      <c r="BN175" s="45">
        <f t="shared" si="217"/>
        <v>89.886801369748071</v>
      </c>
      <c r="BO175" s="7">
        <f t="shared" si="218"/>
        <v>2.161979681882546E-12</v>
      </c>
      <c r="BP175" s="45">
        <f t="shared" si="219"/>
        <v>1.943328153130101E-10</v>
      </c>
      <c r="BQ175" s="107"/>
      <c r="BR175" s="107"/>
      <c r="BS175" s="40">
        <f t="shared" si="185"/>
        <v>158</v>
      </c>
      <c r="BT175" s="124">
        <f t="shared" ca="1" si="186"/>
        <v>1281.150546554029</v>
      </c>
      <c r="BU175" s="7">
        <f t="shared" ca="1" si="163"/>
        <v>0.10556894475153113</v>
      </c>
      <c r="BV175" s="43">
        <f t="shared" ca="1" si="187"/>
        <v>122.33494067432648</v>
      </c>
      <c r="BW175" s="44">
        <f t="shared" ca="1" si="188"/>
        <v>0.2778447237576559</v>
      </c>
      <c r="BX175" s="107"/>
      <c r="BY175" s="107"/>
      <c r="BZ175" s="40">
        <f t="shared" si="189"/>
        <v>158</v>
      </c>
      <c r="CA175" s="124">
        <f t="shared" ca="1" si="190"/>
        <v>8.2476072174140249</v>
      </c>
      <c r="CB175" s="7">
        <f t="shared" ca="1" si="220"/>
        <v>0.18892236187882785</v>
      </c>
      <c r="CC175" s="43">
        <f t="shared" ca="1" si="191"/>
        <v>1.3105628132861458</v>
      </c>
      <c r="CD175" s="44">
        <f t="shared" ca="1" si="192"/>
        <v>0.2778447237576559</v>
      </c>
      <c r="CE175" s="107"/>
      <c r="CF175" s="107"/>
      <c r="CG175" s="40">
        <f t="shared" si="193"/>
        <v>158</v>
      </c>
      <c r="CH175" s="45">
        <f t="shared" ca="1" si="164"/>
        <v>105.4669841207368</v>
      </c>
      <c r="CI175" s="7">
        <f t="shared" ca="1" si="165"/>
        <v>-1.2842471204894968E-2</v>
      </c>
      <c r="CJ175" s="43">
        <f t="shared" ca="1" si="166"/>
        <v>-1.3720775733644957</v>
      </c>
      <c r="CK175" s="43">
        <f t="shared" ca="1" si="167"/>
        <v>0.23892236187882795</v>
      </c>
      <c r="CL175" s="3">
        <f t="shared" ca="1" si="168"/>
        <v>101.38922361878828</v>
      </c>
      <c r="CM175" s="44">
        <f t="shared" ca="1" si="171"/>
        <v>0.2778447237576559</v>
      </c>
      <c r="CO175" s="40">
        <v>158</v>
      </c>
      <c r="CP175" s="45">
        <v>101.72188364524156</v>
      </c>
      <c r="CQ175" s="7">
        <v>-1.0057428716572425E-3</v>
      </c>
      <c r="CR175" s="43">
        <v>-0.1024090565463683</v>
      </c>
      <c r="CS175" s="43">
        <v>0.23992338596209625</v>
      </c>
      <c r="CT175" s="3">
        <v>101.39923385962096</v>
      </c>
      <c r="CU175" s="44">
        <v>0.27984677192419249</v>
      </c>
      <c r="CV175" s="44"/>
      <c r="CW175" s="40">
        <v>158</v>
      </c>
      <c r="CX175" s="45">
        <v>101.02295649561903</v>
      </c>
      <c r="CY175" s="7">
        <v>9.1442633104609394E-4</v>
      </c>
      <c r="CZ175" s="43">
        <v>9.2293655710740732E-2</v>
      </c>
      <c r="DA175" s="43">
        <v>-3.887704222195365E-2</v>
      </c>
      <c r="DB175" s="3">
        <v>98.611229577780463</v>
      </c>
      <c r="DC175" s="44">
        <v>-0.69438521110976825</v>
      </c>
      <c r="DD175" s="44"/>
    </row>
    <row r="176" spans="8:108" ht="15.9" customHeight="1" x14ac:dyDescent="0.65">
      <c r="H176" s="3">
        <f t="shared" si="194"/>
        <v>159</v>
      </c>
      <c r="I176" s="124">
        <f t="shared" si="172"/>
        <v>2339.3680386877104</v>
      </c>
      <c r="J176" s="119">
        <f t="shared" si="159"/>
        <v>5.0000000000000058E-2</v>
      </c>
      <c r="K176" s="43">
        <f t="shared" si="160"/>
        <v>111.39847803274812</v>
      </c>
      <c r="M176" s="109">
        <f t="shared" si="173"/>
        <v>159</v>
      </c>
      <c r="N176" s="45">
        <f t="shared" si="174"/>
        <v>96.527116145616972</v>
      </c>
      <c r="O176" s="7">
        <f t="shared" si="175"/>
        <v>1.8243302592596581E-3</v>
      </c>
      <c r="P176" s="43">
        <f t="shared" si="176"/>
        <v>0.17577666413626417</v>
      </c>
      <c r="R176" s="109">
        <f t="shared" si="177"/>
        <v>159</v>
      </c>
      <c r="S176" s="109">
        <v>59</v>
      </c>
      <c r="T176" s="41">
        <f t="shared" si="223"/>
        <v>76.140084366416446</v>
      </c>
      <c r="U176" s="7">
        <f t="shared" si="158"/>
        <v>2.5772966480424941E-2</v>
      </c>
      <c r="V176" s="43">
        <f t="shared" si="178"/>
        <v>99.999142245935573</v>
      </c>
      <c r="W176" s="7">
        <f t="shared" si="179"/>
        <v>9.5305906234680078E-7</v>
      </c>
      <c r="X176" s="43">
        <f t="shared" si="154"/>
        <v>176.13922661235202</v>
      </c>
      <c r="Y176" s="7">
        <f t="shared" si="224"/>
        <v>1.0980825297696475E-2</v>
      </c>
      <c r="Z176" s="121">
        <f t="shared" si="180"/>
        <v>9.5304997912057358E-5</v>
      </c>
      <c r="AA176" s="121">
        <f t="shared" si="225"/>
        <v>1.9130508468413867</v>
      </c>
      <c r="AC176" s="3">
        <f t="shared" si="195"/>
        <v>159</v>
      </c>
      <c r="AD176" s="45">
        <f t="shared" si="161"/>
        <v>184.71406480819789</v>
      </c>
      <c r="AE176" s="7">
        <f t="shared" si="162"/>
        <v>4.0057241807769902E-3</v>
      </c>
      <c r="AF176" s="43">
        <f t="shared" ref="AF176:AF207" si="227">$AD$4*AD175*(1-AD175/$AF$14)</f>
        <v>0.73696153130553954</v>
      </c>
      <c r="AG176" s="107"/>
      <c r="AH176" s="3">
        <f t="shared" si="196"/>
        <v>159</v>
      </c>
      <c r="AI176" s="122">
        <f t="shared" si="197"/>
        <v>75.602782777453498</v>
      </c>
      <c r="AJ176" s="123">
        <f t="shared" si="181"/>
        <v>1.1275207990528799E-2</v>
      </c>
      <c r="AK176" s="114">
        <f t="shared" si="198"/>
        <v>0.84293285719166644</v>
      </c>
      <c r="AL176" s="115">
        <f t="shared" si="199"/>
        <v>96.527116145616972</v>
      </c>
      <c r="AM176" s="123">
        <f t="shared" si="221"/>
        <v>1.8243302592596581E-3</v>
      </c>
      <c r="AN176" s="116">
        <f t="shared" si="182"/>
        <v>0.17577666413626417</v>
      </c>
      <c r="AO176" s="122">
        <f t="shared" si="200"/>
        <v>96.527116145616972</v>
      </c>
      <c r="AP176" s="123">
        <f t="shared" si="201"/>
        <v>1.8243302592596581E-3</v>
      </c>
      <c r="AQ176" s="116">
        <f t="shared" si="202"/>
        <v>0.17577666413626417</v>
      </c>
      <c r="AS176" s="3">
        <f t="shared" si="203"/>
        <v>159</v>
      </c>
      <c r="AT176" s="122">
        <f t="shared" si="204"/>
        <v>150.70364083966962</v>
      </c>
      <c r="AU176" s="123">
        <f t="shared" si="183"/>
        <v>1.2800256037327882E-2</v>
      </c>
      <c r="AV176" s="114">
        <f t="shared" si="205"/>
        <v>1.9046649889809766</v>
      </c>
      <c r="AW176" s="115">
        <f t="shared" si="226"/>
        <v>200</v>
      </c>
      <c r="AX176" s="123">
        <f t="shared" si="222"/>
        <v>0</v>
      </c>
      <c r="AY176" s="116">
        <f t="shared" si="184"/>
        <v>-10</v>
      </c>
      <c r="AZ176" s="122">
        <f t="shared" si="206"/>
        <v>96.527116145616972</v>
      </c>
      <c r="BA176" s="123">
        <f t="shared" si="207"/>
        <v>1.8243302592596581E-3</v>
      </c>
      <c r="BB176" s="116">
        <f t="shared" si="208"/>
        <v>0.17577666413626417</v>
      </c>
      <c r="BC176" s="107"/>
      <c r="BD176" s="3">
        <f t="shared" si="209"/>
        <v>159</v>
      </c>
      <c r="BE176" s="45">
        <f t="shared" si="210"/>
        <v>75.69979460363767</v>
      </c>
      <c r="BF176" s="7">
        <f t="shared" si="211"/>
        <v>3.4652134604663999E-4</v>
      </c>
      <c r="BG176" s="43">
        <f t="shared" si="212"/>
        <v>2.6222508062714905E-2</v>
      </c>
      <c r="BH176" s="45">
        <f t="shared" si="213"/>
        <v>76.20168228590957</v>
      </c>
      <c r="BI176" s="7">
        <f t="shared" si="214"/>
        <v>-1.0396451491865239E-3</v>
      </c>
      <c r="BJ176" s="43">
        <f t="shared" si="215"/>
        <v>-7.9305158571814416E-2</v>
      </c>
      <c r="BK176" s="117">
        <f t="shared" si="170"/>
        <v>74.78095957416302</v>
      </c>
      <c r="BL176" s="107"/>
      <c r="BM176" s="118">
        <f t="shared" si="216"/>
        <v>159</v>
      </c>
      <c r="BN176" s="45">
        <f t="shared" si="217"/>
        <v>89.886801369912021</v>
      </c>
      <c r="BO176" s="7">
        <f t="shared" si="218"/>
        <v>1.8239677945027429E-12</v>
      </c>
      <c r="BP176" s="45">
        <f t="shared" si="219"/>
        <v>1.6395175899006432E-10</v>
      </c>
      <c r="BQ176" s="107"/>
      <c r="BR176" s="107"/>
      <c r="BS176" s="40">
        <f t="shared" si="185"/>
        <v>159</v>
      </c>
      <c r="BT176" s="124">
        <f t="shared" ca="1" si="186"/>
        <v>1518.061813391033</v>
      </c>
      <c r="BU176" s="7">
        <f t="shared" ca="1" si="163"/>
        <v>0.18492070855703518</v>
      </c>
      <c r="BV176" s="43">
        <f t="shared" ca="1" si="187"/>
        <v>236.91126683700404</v>
      </c>
      <c r="BW176" s="44">
        <f t="shared" ca="1" si="188"/>
        <v>0.67460354278517631</v>
      </c>
      <c r="BX176" s="107"/>
      <c r="BY176" s="107"/>
      <c r="BZ176" s="40">
        <f t="shared" si="189"/>
        <v>159</v>
      </c>
      <c r="CA176" s="124">
        <f t="shared" ca="1" si="190"/>
        <v>11.441920102468771</v>
      </c>
      <c r="CB176" s="7">
        <f t="shared" ca="1" si="220"/>
        <v>0.38730177139258803</v>
      </c>
      <c r="CC176" s="43">
        <f t="shared" ca="1" si="191"/>
        <v>3.1943128850547469</v>
      </c>
      <c r="CD176" s="44">
        <f t="shared" ca="1" si="192"/>
        <v>0.67460354278517631</v>
      </c>
      <c r="CE176" s="107"/>
      <c r="CF176" s="107"/>
      <c r="CG176" s="40">
        <f t="shared" si="193"/>
        <v>159</v>
      </c>
      <c r="CH176" s="45">
        <f t="shared" ca="1" si="164"/>
        <v>104.53274020244359</v>
      </c>
      <c r="CI176" s="7">
        <f t="shared" ca="1" si="165"/>
        <v>-8.8581647240780007E-3</v>
      </c>
      <c r="CJ176" s="43">
        <f t="shared" ca="1" si="166"/>
        <v>-0.93424391829320319</v>
      </c>
      <c r="CK176" s="43">
        <f t="shared" ca="1" si="167"/>
        <v>0.43730177139258819</v>
      </c>
      <c r="CL176" s="3">
        <f t="shared" ca="1" si="168"/>
        <v>103.37301771392588</v>
      </c>
      <c r="CM176" s="44">
        <f t="shared" ca="1" si="171"/>
        <v>0.67460354278517631</v>
      </c>
      <c r="CO176" s="40">
        <v>159</v>
      </c>
      <c r="CP176" s="45">
        <v>101.72357749745701</v>
      </c>
      <c r="CQ176" s="7">
        <v>1.6651797575442347E-5</v>
      </c>
      <c r="CR176" s="43">
        <v>1.6938522154549421E-3</v>
      </c>
      <c r="CS176" s="43">
        <v>0.27280929483832217</v>
      </c>
      <c r="CT176" s="3">
        <v>101.72809294838322</v>
      </c>
      <c r="CU176" s="44">
        <v>0.34561858967664438</v>
      </c>
      <c r="CV176" s="44"/>
      <c r="CW176" s="40">
        <v>159</v>
      </c>
      <c r="CX176" s="45">
        <v>100.97930861116694</v>
      </c>
      <c r="CY176" s="7">
        <v>-4.3205906821760593E-4</v>
      </c>
      <c r="CZ176" s="43">
        <v>-4.3647884452091432E-2</v>
      </c>
      <c r="DA176" s="43">
        <v>0.1778072953518543</v>
      </c>
      <c r="DB176" s="3">
        <v>100.77807295351855</v>
      </c>
      <c r="DC176" s="44">
        <v>0.3890364767592715</v>
      </c>
      <c r="DD176" s="44"/>
    </row>
    <row r="177" spans="8:108" ht="15.9" customHeight="1" x14ac:dyDescent="0.65">
      <c r="H177" s="3">
        <f t="shared" si="194"/>
        <v>160</v>
      </c>
      <c r="I177" s="124">
        <f t="shared" si="172"/>
        <v>2456.3364406220958</v>
      </c>
      <c r="J177" s="119">
        <f t="shared" si="159"/>
        <v>4.999999999999994E-2</v>
      </c>
      <c r="K177" s="43">
        <f t="shared" si="160"/>
        <v>116.96840193438553</v>
      </c>
      <c r="M177" s="109">
        <f t="shared" si="173"/>
        <v>160</v>
      </c>
      <c r="N177" s="45">
        <f t="shared" si="174"/>
        <v>96.694729877203102</v>
      </c>
      <c r="O177" s="7">
        <f t="shared" si="175"/>
        <v>1.7364419271914669E-3</v>
      </c>
      <c r="P177" s="43">
        <f t="shared" si="176"/>
        <v>0.16761373158613407</v>
      </c>
      <c r="R177" s="109">
        <f t="shared" si="177"/>
        <v>160</v>
      </c>
      <c r="S177" s="109">
        <v>60</v>
      </c>
      <c r="T177" s="41">
        <f t="shared" si="223"/>
        <v>77.956780355733073</v>
      </c>
      <c r="U177" s="7">
        <f t="shared" si="158"/>
        <v>2.3859915633583521E-2</v>
      </c>
      <c r="V177" s="43">
        <f t="shared" si="178"/>
        <v>99.999228020606267</v>
      </c>
      <c r="W177" s="7">
        <f t="shared" si="179"/>
        <v>8.577540643618478E-7</v>
      </c>
      <c r="X177" s="43">
        <f t="shared" si="154"/>
        <v>177.95600837633935</v>
      </c>
      <c r="Y177" s="7">
        <f t="shared" si="224"/>
        <v>1.0314464295825016E-2</v>
      </c>
      <c r="Z177" s="121">
        <f t="shared" si="180"/>
        <v>8.5774670701132025E-5</v>
      </c>
      <c r="AA177" s="121">
        <f t="shared" si="225"/>
        <v>1.8166959893166303</v>
      </c>
      <c r="AC177" s="3">
        <f t="shared" si="195"/>
        <v>160</v>
      </c>
      <c r="AD177" s="45">
        <f t="shared" si="161"/>
        <v>185.41994661411601</v>
      </c>
      <c r="AE177" s="7">
        <f t="shared" si="162"/>
        <v>3.8214837979505976E-3</v>
      </c>
      <c r="AF177" s="43">
        <f t="shared" si="227"/>
        <v>0.70588180591811167</v>
      </c>
      <c r="AG177" s="107"/>
      <c r="AH177" s="3">
        <f t="shared" si="196"/>
        <v>160</v>
      </c>
      <c r="AI177" s="122">
        <f t="shared" si="197"/>
        <v>76.427341622057014</v>
      </c>
      <c r="AJ177" s="123">
        <f t="shared" si="181"/>
        <v>1.0906461565452035E-2</v>
      </c>
      <c r="AK177" s="114">
        <f t="shared" si="198"/>
        <v>0.82455884460351414</v>
      </c>
      <c r="AL177" s="115">
        <f t="shared" si="199"/>
        <v>96.694729877203102</v>
      </c>
      <c r="AM177" s="123">
        <f t="shared" si="221"/>
        <v>1.7364419271914669E-3</v>
      </c>
      <c r="AN177" s="116">
        <f t="shared" si="182"/>
        <v>0.16761373158613407</v>
      </c>
      <c r="AO177" s="122">
        <f t="shared" si="200"/>
        <v>96.694729877203102</v>
      </c>
      <c r="AP177" s="123">
        <f t="shared" si="201"/>
        <v>1.7364419271914669E-3</v>
      </c>
      <c r="AQ177" s="116">
        <f t="shared" si="202"/>
        <v>0.16761373158613407</v>
      </c>
      <c r="AS177" s="3">
        <f t="shared" si="203"/>
        <v>160</v>
      </c>
      <c r="AT177" s="122">
        <f t="shared" si="204"/>
        <v>152.56092604107008</v>
      </c>
      <c r="AU177" s="123">
        <f t="shared" si="183"/>
        <v>1.2324089790082671E-2</v>
      </c>
      <c r="AV177" s="114">
        <f t="shared" si="205"/>
        <v>1.8572852014004466</v>
      </c>
      <c r="AW177" s="115">
        <f t="shared" si="226"/>
        <v>200</v>
      </c>
      <c r="AX177" s="123">
        <f t="shared" si="222"/>
        <v>0</v>
      </c>
      <c r="AY177" s="116">
        <f t="shared" si="184"/>
        <v>-10</v>
      </c>
      <c r="AZ177" s="122">
        <f t="shared" si="206"/>
        <v>96.694729877203102</v>
      </c>
      <c r="BA177" s="123">
        <f t="shared" si="207"/>
        <v>1.7364419271914669E-3</v>
      </c>
      <c r="BB177" s="116">
        <f t="shared" si="208"/>
        <v>0.16761373158613407</v>
      </c>
      <c r="BC177" s="107"/>
      <c r="BD177" s="3">
        <f t="shared" si="209"/>
        <v>160</v>
      </c>
      <c r="BE177" s="45">
        <f t="shared" si="210"/>
        <v>75.720818707892747</v>
      </c>
      <c r="BF177" s="7">
        <f t="shared" si="211"/>
        <v>2.7773000396048619E-4</v>
      </c>
      <c r="BG177" s="43">
        <f t="shared" si="212"/>
        <v>2.102410425507667E-2</v>
      </c>
      <c r="BH177" s="45">
        <f t="shared" si="213"/>
        <v>76.122625344405364</v>
      </c>
      <c r="BI177" s="7">
        <f t="shared" si="214"/>
        <v>-1.0374697661868302E-3</v>
      </c>
      <c r="BJ177" s="43">
        <f t="shared" si="215"/>
        <v>-7.9056941504209485E-2</v>
      </c>
      <c r="BK177" s="117">
        <f t="shared" si="170"/>
        <v>74.70177871865296</v>
      </c>
      <c r="BL177" s="107"/>
      <c r="BM177" s="118">
        <f t="shared" si="216"/>
        <v>160</v>
      </c>
      <c r="BN177" s="45">
        <f t="shared" si="217"/>
        <v>89.886801370050335</v>
      </c>
      <c r="BO177" s="7">
        <f t="shared" si="218"/>
        <v>1.5387603834500145E-12</v>
      </c>
      <c r="BP177" s="45">
        <f t="shared" si="219"/>
        <v>1.3832033067925918E-10</v>
      </c>
      <c r="BQ177" s="107"/>
      <c r="BR177" s="107"/>
      <c r="BS177" s="40">
        <f t="shared" si="185"/>
        <v>160</v>
      </c>
      <c r="BT177" s="124">
        <f t="shared" ca="1" si="186"/>
        <v>1539.0737154596268</v>
      </c>
      <c r="BU177" s="7">
        <f t="shared" ca="1" si="163"/>
        <v>1.3841269099350854E-2</v>
      </c>
      <c r="BV177" s="43">
        <f t="shared" ca="1" si="187"/>
        <v>21.011902068593848</v>
      </c>
      <c r="BW177" s="44">
        <f t="shared" ca="1" si="188"/>
        <v>-0.18079365450324567</v>
      </c>
      <c r="BX177" s="107"/>
      <c r="BY177" s="107"/>
      <c r="BZ177" s="40">
        <f t="shared" si="189"/>
        <v>160</v>
      </c>
      <c r="CA177" s="124">
        <f t="shared" ca="1" si="190"/>
        <v>10.97970283266247</v>
      </c>
      <c r="CB177" s="7">
        <f t="shared" ca="1" si="220"/>
        <v>-4.0396827251622761E-2</v>
      </c>
      <c r="CC177" s="43">
        <f t="shared" ca="1" si="191"/>
        <v>-0.46221726980630151</v>
      </c>
      <c r="CD177" s="44">
        <f t="shared" ca="1" si="192"/>
        <v>-0.18079365450324567</v>
      </c>
      <c r="CE177" s="107"/>
      <c r="CF177" s="107"/>
      <c r="CG177" s="40">
        <f t="shared" si="193"/>
        <v>160</v>
      </c>
      <c r="CH177" s="45">
        <f t="shared" ca="1" si="164"/>
        <v>104.47766617219074</v>
      </c>
      <c r="CI177" s="7">
        <f t="shared" ca="1" si="165"/>
        <v>-5.2685914619854586E-4</v>
      </c>
      <c r="CJ177" s="43">
        <f t="shared" ca="1" si="166"/>
        <v>-5.5074030252852936E-2</v>
      </c>
      <c r="CK177" s="43">
        <f t="shared" ca="1" si="167"/>
        <v>9.6031727483771728E-3</v>
      </c>
      <c r="CL177" s="3">
        <f t="shared" ca="1" si="168"/>
        <v>99.096031727483776</v>
      </c>
      <c r="CM177" s="44">
        <f t="shared" ca="1" si="171"/>
        <v>-0.18079365450324567</v>
      </c>
      <c r="CO177" s="40">
        <v>160</v>
      </c>
      <c r="CP177" s="45">
        <v>102.89009674565192</v>
      </c>
      <c r="CQ177" s="7">
        <v>1.1467540533796738E-2</v>
      </c>
      <c r="CR177" s="43">
        <v>1.1665192481949029</v>
      </c>
      <c r="CS177" s="43">
        <v>0.50751878586381893</v>
      </c>
      <c r="CT177" s="3">
        <v>104.07518785863819</v>
      </c>
      <c r="CU177" s="44">
        <v>0.81503757172763791</v>
      </c>
      <c r="CV177" s="44"/>
      <c r="CW177" s="40">
        <v>160</v>
      </c>
      <c r="CX177" s="45">
        <v>100.91911557489703</v>
      </c>
      <c r="CY177" s="7">
        <v>-5.9609277482467707E-4</v>
      </c>
      <c r="CZ177" s="43">
        <v>-6.0193036269908115E-2</v>
      </c>
      <c r="DA177" s="43">
        <v>3.6748612959205396E-2</v>
      </c>
      <c r="DB177" s="3">
        <v>99.367486129592052</v>
      </c>
      <c r="DC177" s="44">
        <v>-0.31625693520397302</v>
      </c>
      <c r="DD177" s="44"/>
    </row>
    <row r="178" spans="8:108" ht="15.9" customHeight="1" x14ac:dyDescent="0.65">
      <c r="H178" s="3">
        <f t="shared" si="194"/>
        <v>161</v>
      </c>
      <c r="I178" s="124">
        <f t="shared" si="172"/>
        <v>2579.1532626532007</v>
      </c>
      <c r="J178" s="119">
        <f t="shared" si="159"/>
        <v>5.0000000000000065E-2</v>
      </c>
      <c r="K178" s="43">
        <f t="shared" si="160"/>
        <v>122.81682203110479</v>
      </c>
      <c r="M178" s="109">
        <f t="shared" si="173"/>
        <v>161</v>
      </c>
      <c r="N178" s="45">
        <f t="shared" si="174"/>
        <v>96.854530978050619</v>
      </c>
      <c r="O178" s="7">
        <f t="shared" si="175"/>
        <v>1.6526350613984373E-3</v>
      </c>
      <c r="P178" s="43">
        <f t="shared" si="176"/>
        <v>0.15980110084751808</v>
      </c>
      <c r="R178" s="109">
        <f t="shared" si="177"/>
        <v>161</v>
      </c>
      <c r="S178" s="109">
        <v>61</v>
      </c>
      <c r="T178" s="41">
        <f t="shared" si="223"/>
        <v>79.675198787874365</v>
      </c>
      <c r="U178" s="7">
        <f t="shared" si="158"/>
        <v>2.2043219644266851E-2</v>
      </c>
      <c r="V178" s="43">
        <f t="shared" si="178"/>
        <v>99.999305217949683</v>
      </c>
      <c r="W178" s="7">
        <f t="shared" si="179"/>
        <v>7.7197939367675866E-7</v>
      </c>
      <c r="X178" s="43">
        <f t="shared" si="154"/>
        <v>179.67450400582405</v>
      </c>
      <c r="Y178" s="7">
        <f t="shared" si="224"/>
        <v>9.6568564622467688E-3</v>
      </c>
      <c r="Z178" s="121">
        <f t="shared" si="180"/>
        <v>7.7197343421034828E-5</v>
      </c>
      <c r="AA178" s="121">
        <f t="shared" si="225"/>
        <v>1.7184184321412979</v>
      </c>
      <c r="AC178" s="3">
        <f t="shared" si="195"/>
        <v>161</v>
      </c>
      <c r="AD178" s="45">
        <f t="shared" si="161"/>
        <v>186.09580479422641</v>
      </c>
      <c r="AE178" s="7">
        <f t="shared" si="162"/>
        <v>3.6450133464710141E-3</v>
      </c>
      <c r="AF178" s="43">
        <f t="shared" si="227"/>
        <v>0.675858180110393</v>
      </c>
      <c r="AG178" s="107"/>
      <c r="AH178" s="3">
        <f t="shared" si="196"/>
        <v>161</v>
      </c>
      <c r="AI178" s="122">
        <f t="shared" si="197"/>
        <v>77.233290380222371</v>
      </c>
      <c r="AJ178" s="123">
        <f t="shared" si="181"/>
        <v>1.0545293622155234E-2</v>
      </c>
      <c r="AK178" s="114">
        <f t="shared" si="198"/>
        <v>0.80594875816536216</v>
      </c>
      <c r="AL178" s="115">
        <f t="shared" si="199"/>
        <v>96.854530978050619</v>
      </c>
      <c r="AM178" s="123">
        <f t="shared" si="221"/>
        <v>1.6526350613984373E-3</v>
      </c>
      <c r="AN178" s="116">
        <f t="shared" si="182"/>
        <v>0.15980110084751808</v>
      </c>
      <c r="AO178" s="122">
        <f t="shared" si="200"/>
        <v>96.854530978050619</v>
      </c>
      <c r="AP178" s="123">
        <f t="shared" si="201"/>
        <v>1.6526350613984373E-3</v>
      </c>
      <c r="AQ178" s="116">
        <f t="shared" si="202"/>
        <v>0.15980110084751808</v>
      </c>
      <c r="AS178" s="3">
        <f t="shared" si="203"/>
        <v>161</v>
      </c>
      <c r="AT178" s="122">
        <f t="shared" si="204"/>
        <v>154.37026330449638</v>
      </c>
      <c r="AU178" s="123">
        <f t="shared" si="183"/>
        <v>1.1859768489732548E-2</v>
      </c>
      <c r="AV178" s="114">
        <f t="shared" si="205"/>
        <v>1.8093372634262905</v>
      </c>
      <c r="AW178" s="115">
        <f t="shared" si="226"/>
        <v>200</v>
      </c>
      <c r="AX178" s="123">
        <f t="shared" si="222"/>
        <v>0</v>
      </c>
      <c r="AY178" s="116">
        <f t="shared" si="184"/>
        <v>-10</v>
      </c>
      <c r="AZ178" s="122">
        <f t="shared" si="206"/>
        <v>96.854530978050619</v>
      </c>
      <c r="BA178" s="123">
        <f t="shared" si="207"/>
        <v>1.6526350613984373E-3</v>
      </c>
      <c r="BB178" s="116">
        <f t="shared" si="208"/>
        <v>0.15980110084751808</v>
      </c>
      <c r="BC178" s="107"/>
      <c r="BD178" s="3">
        <f t="shared" si="209"/>
        <v>161</v>
      </c>
      <c r="BE178" s="45">
        <f t="shared" si="210"/>
        <v>75.736899891604835</v>
      </c>
      <c r="BF178" s="7">
        <f t="shared" si="211"/>
        <v>2.123746677135791E-4</v>
      </c>
      <c r="BG178" s="43">
        <f t="shared" si="212"/>
        <v>1.6081183712085816E-2</v>
      </c>
      <c r="BH178" s="45">
        <f t="shared" si="213"/>
        <v>76.04381430378146</v>
      </c>
      <c r="BI178" s="7">
        <f t="shared" si="214"/>
        <v>-1.0353169017402581E-3</v>
      </c>
      <c r="BJ178" s="43">
        <f t="shared" si="215"/>
        <v>-7.8811040623910061E-2</v>
      </c>
      <c r="BK178" s="117">
        <f t="shared" si="170"/>
        <v>74.622844919100956</v>
      </c>
      <c r="BL178" s="107"/>
      <c r="BM178" s="118">
        <f t="shared" si="216"/>
        <v>161</v>
      </c>
      <c r="BN178" s="45">
        <f t="shared" si="217"/>
        <v>89.886801370167035</v>
      </c>
      <c r="BO178" s="7">
        <f t="shared" si="218"/>
        <v>1.2982944897639036E-12</v>
      </c>
      <c r="BP178" s="45">
        <f t="shared" si="219"/>
        <v>1.1669599641424813E-10</v>
      </c>
      <c r="BQ178" s="107"/>
      <c r="BR178" s="107"/>
      <c r="BS178" s="40">
        <f t="shared" si="185"/>
        <v>161</v>
      </c>
      <c r="BT178" s="124">
        <f t="shared" ca="1" si="186"/>
        <v>1768.692366592335</v>
      </c>
      <c r="BU178" s="7">
        <f t="shared" ca="1" si="163"/>
        <v>0.14919275719300765</v>
      </c>
      <c r="BV178" s="43">
        <f t="shared" ca="1" si="187"/>
        <v>229.61865113270812</v>
      </c>
      <c r="BW178" s="44">
        <f t="shared" ca="1" si="188"/>
        <v>0.49596378596503776</v>
      </c>
      <c r="BX178" s="107"/>
      <c r="BY178" s="107"/>
      <c r="BZ178" s="40">
        <f t="shared" si="189"/>
        <v>161</v>
      </c>
      <c r="CA178" s="124">
        <f t="shared" ca="1" si="190"/>
        <v>14.251455467124758</v>
      </c>
      <c r="CB178" s="7">
        <f t="shared" ca="1" si="220"/>
        <v>0.29798189298251893</v>
      </c>
      <c r="CC178" s="43">
        <f t="shared" ca="1" si="191"/>
        <v>3.2717526344622878</v>
      </c>
      <c r="CD178" s="44">
        <f t="shared" ca="1" si="192"/>
        <v>0.49596378596503776</v>
      </c>
      <c r="CE178" s="107"/>
      <c r="CF178" s="107"/>
      <c r="CG178" s="40">
        <f t="shared" si="193"/>
        <v>161</v>
      </c>
      <c r="CH178" s="45">
        <f t="shared" ca="1" si="164"/>
        <v>103.76889827548186</v>
      </c>
      <c r="CI178" s="7">
        <f t="shared" ca="1" si="165"/>
        <v>-6.7839177756971519E-3</v>
      </c>
      <c r="CJ178" s="43">
        <f t="shared" ca="1" si="166"/>
        <v>-0.70876789670888452</v>
      </c>
      <c r="CK178" s="43">
        <f t="shared" ca="1" si="167"/>
        <v>0.34798189298251891</v>
      </c>
      <c r="CL178" s="3">
        <f t="shared" ca="1" si="168"/>
        <v>102.47981892982519</v>
      </c>
      <c r="CM178" s="44">
        <f t="shared" ca="1" si="171"/>
        <v>0.49596378596503776</v>
      </c>
      <c r="CO178" s="40">
        <v>161</v>
      </c>
      <c r="CP178" s="45">
        <v>102.5244698567645</v>
      </c>
      <c r="CQ178" s="7">
        <v>-3.5535673544098466E-3</v>
      </c>
      <c r="CR178" s="43">
        <v>-0.36562688888742195</v>
      </c>
      <c r="CS178" s="43">
        <v>0.23704267690137271</v>
      </c>
      <c r="CT178" s="3">
        <v>101.37042676901373</v>
      </c>
      <c r="CU178" s="44">
        <v>0.2740853538027454</v>
      </c>
      <c r="CV178" s="44"/>
      <c r="CW178" s="40">
        <v>161</v>
      </c>
      <c r="CX178" s="45">
        <v>101.25041568840975</v>
      </c>
      <c r="CY178" s="7">
        <v>3.2828281503005925E-3</v>
      </c>
      <c r="CZ178" s="43">
        <v>0.33130011351271033</v>
      </c>
      <c r="DA178" s="43">
        <v>-0.10740332116550097</v>
      </c>
      <c r="DB178" s="3">
        <v>97.925966788344994</v>
      </c>
      <c r="DC178" s="44">
        <v>-1.0370166058275048</v>
      </c>
      <c r="DD178" s="44"/>
    </row>
    <row r="179" spans="8:108" ht="15.9" customHeight="1" x14ac:dyDescent="0.65">
      <c r="H179" s="3">
        <f t="shared" si="194"/>
        <v>162</v>
      </c>
      <c r="I179" s="124">
        <f t="shared" si="172"/>
        <v>2708.1109257858607</v>
      </c>
      <c r="J179" s="119">
        <f t="shared" si="159"/>
        <v>4.9999999999999968E-2</v>
      </c>
      <c r="K179" s="43">
        <f t="shared" si="160"/>
        <v>128.95766313266003</v>
      </c>
      <c r="M179" s="109">
        <f t="shared" si="173"/>
        <v>162</v>
      </c>
      <c r="N179" s="45">
        <f t="shared" si="174"/>
        <v>97.006857441464064</v>
      </c>
      <c r="O179" s="7">
        <f t="shared" si="175"/>
        <v>1.5727345109746644E-3</v>
      </c>
      <c r="P179" s="43">
        <f t="shared" si="176"/>
        <v>0.15232646341344724</v>
      </c>
      <c r="R179" s="109">
        <f t="shared" si="177"/>
        <v>162</v>
      </c>
      <c r="S179" s="109">
        <v>62</v>
      </c>
      <c r="T179" s="41">
        <f t="shared" si="223"/>
        <v>81.294581364774501</v>
      </c>
      <c r="U179" s="7">
        <f t="shared" si="158"/>
        <v>2.0324801212125591E-2</v>
      </c>
      <c r="V179" s="43">
        <f t="shared" si="178"/>
        <v>99.999374695671989</v>
      </c>
      <c r="W179" s="7">
        <f t="shared" si="179"/>
        <v>6.9478205028130197E-7</v>
      </c>
      <c r="X179" s="43">
        <f t="shared" si="154"/>
        <v>181.29395606044648</v>
      </c>
      <c r="Y179" s="7">
        <f t="shared" si="224"/>
        <v>9.0132546272115189E-3</v>
      </c>
      <c r="Z179" s="121">
        <f t="shared" si="180"/>
        <v>6.9477722309350528E-5</v>
      </c>
      <c r="AA179" s="121">
        <f t="shared" si="225"/>
        <v>1.6193825769001395</v>
      </c>
      <c r="AC179" s="3">
        <f t="shared" si="195"/>
        <v>162</v>
      </c>
      <c r="AD179" s="45">
        <f t="shared" si="161"/>
        <v>186.74268289343502</v>
      </c>
      <c r="AE179" s="7">
        <f t="shared" si="162"/>
        <v>3.476048801443352E-3</v>
      </c>
      <c r="AF179" s="43">
        <f t="shared" si="227"/>
        <v>0.6468780992086155</v>
      </c>
      <c r="AG179" s="107"/>
      <c r="AH179" s="3">
        <f t="shared" si="196"/>
        <v>162</v>
      </c>
      <c r="AI179" s="122">
        <f t="shared" si="197"/>
        <v>78.020439705008613</v>
      </c>
      <c r="AJ179" s="123">
        <f t="shared" si="181"/>
        <v>1.0191839825949098E-2</v>
      </c>
      <c r="AK179" s="114">
        <f t="shared" si="198"/>
        <v>0.78714932478624533</v>
      </c>
      <c r="AL179" s="115">
        <f t="shared" si="199"/>
        <v>97.006857441464064</v>
      </c>
      <c r="AM179" s="123">
        <f t="shared" si="221"/>
        <v>1.5727345109746644E-3</v>
      </c>
      <c r="AN179" s="116">
        <f t="shared" si="182"/>
        <v>0.15232646341344724</v>
      </c>
      <c r="AO179" s="122">
        <f t="shared" si="200"/>
        <v>97.006857441464064</v>
      </c>
      <c r="AP179" s="123">
        <f t="shared" si="201"/>
        <v>1.5727345109746644E-3</v>
      </c>
      <c r="AQ179" s="116">
        <f t="shared" si="202"/>
        <v>0.15232646341344724</v>
      </c>
      <c r="AS179" s="3">
        <f t="shared" si="203"/>
        <v>162</v>
      </c>
      <c r="AT179" s="122">
        <f t="shared" si="204"/>
        <v>156.13123192154632</v>
      </c>
      <c r="AU179" s="123">
        <f t="shared" si="183"/>
        <v>1.1407434173875948E-2</v>
      </c>
      <c r="AV179" s="114">
        <f t="shared" si="205"/>
        <v>1.7609686170499341</v>
      </c>
      <c r="AW179" s="115">
        <f t="shared" si="226"/>
        <v>200</v>
      </c>
      <c r="AX179" s="123">
        <f t="shared" si="222"/>
        <v>0</v>
      </c>
      <c r="AY179" s="116">
        <f t="shared" si="184"/>
        <v>-10</v>
      </c>
      <c r="AZ179" s="122">
        <f t="shared" si="206"/>
        <v>97.006857441464064</v>
      </c>
      <c r="BA179" s="123">
        <f t="shared" si="207"/>
        <v>1.5727345109746644E-3</v>
      </c>
      <c r="BB179" s="116">
        <f t="shared" si="208"/>
        <v>0.15232646341344724</v>
      </c>
      <c r="BC179" s="107"/>
      <c r="BD179" s="3">
        <f t="shared" si="209"/>
        <v>162</v>
      </c>
      <c r="BE179" s="45">
        <f t="shared" si="210"/>
        <v>75.748282921336539</v>
      </c>
      <c r="BF179" s="7">
        <f t="shared" si="211"/>
        <v>1.5029701173397848E-4</v>
      </c>
      <c r="BG179" s="43">
        <f t="shared" si="212"/>
        <v>1.1383029731696631E-2</v>
      </c>
      <c r="BH179" s="45">
        <f t="shared" si="213"/>
        <v>75.965246883649627</v>
      </c>
      <c r="BI179" s="7">
        <f t="shared" si="214"/>
        <v>-1.033186207861301E-3</v>
      </c>
      <c r="BJ179" s="43">
        <f t="shared" si="215"/>
        <v>-7.8567420131838608E-2</v>
      </c>
      <c r="BK179" s="117">
        <f t="shared" si="170"/>
        <v>74.544155877284282</v>
      </c>
      <c r="BL179" s="107"/>
      <c r="BM179" s="118">
        <f t="shared" si="216"/>
        <v>162</v>
      </c>
      <c r="BN179" s="45">
        <f t="shared" si="217"/>
        <v>89.886801370265488</v>
      </c>
      <c r="BO179" s="7">
        <f t="shared" si="218"/>
        <v>1.0952976406566788E-12</v>
      </c>
      <c r="BP179" s="45">
        <f t="shared" si="219"/>
        <v>9.8452306412486543E-11</v>
      </c>
      <c r="BQ179" s="107"/>
      <c r="BR179" s="107"/>
      <c r="BS179" s="40">
        <f t="shared" si="185"/>
        <v>162</v>
      </c>
      <c r="BT179" s="124">
        <f t="shared" ca="1" si="186"/>
        <v>1633.9590236591634</v>
      </c>
      <c r="BU179" s="7">
        <f t="shared" ca="1" si="163"/>
        <v>-7.6176810324995417E-2</v>
      </c>
      <c r="BV179" s="43">
        <f t="shared" ca="1" si="187"/>
        <v>-134.73334293317151</v>
      </c>
      <c r="BW179" s="44">
        <f t="shared" ca="1" si="188"/>
        <v>-0.63088405162497685</v>
      </c>
      <c r="BX179" s="107"/>
      <c r="BY179" s="107"/>
      <c r="BZ179" s="40">
        <f t="shared" si="189"/>
        <v>162</v>
      </c>
      <c r="CA179" s="124">
        <f t="shared" ca="1" si="190"/>
        <v>10.468520257154699</v>
      </c>
      <c r="CB179" s="7">
        <f t="shared" ca="1" si="220"/>
        <v>-0.26544202581248844</v>
      </c>
      <c r="CC179" s="43">
        <f t="shared" ca="1" si="191"/>
        <v>-3.7829352099700597</v>
      </c>
      <c r="CD179" s="44">
        <f t="shared" ca="1" si="192"/>
        <v>-0.63088405162497685</v>
      </c>
      <c r="CE179" s="107"/>
      <c r="CF179" s="107"/>
      <c r="CG179" s="40">
        <f t="shared" si="193"/>
        <v>162</v>
      </c>
      <c r="CH179" s="45">
        <f t="shared" ca="1" si="164"/>
        <v>105.36710200605408</v>
      </c>
      <c r="CI179" s="7">
        <f t="shared" ca="1" si="165"/>
        <v>1.5401567879514057E-2</v>
      </c>
      <c r="CJ179" s="43">
        <f t="shared" ca="1" si="166"/>
        <v>1.5982037305722245</v>
      </c>
      <c r="CK179" s="43">
        <f t="shared" ca="1" si="167"/>
        <v>-0.21544202581248842</v>
      </c>
      <c r="CL179" s="3">
        <f t="shared" ca="1" si="168"/>
        <v>96.845579741875113</v>
      </c>
      <c r="CM179" s="44">
        <f t="shared" ca="1" si="171"/>
        <v>-0.63088405162497685</v>
      </c>
      <c r="CO179" s="40">
        <v>162</v>
      </c>
      <c r="CP179" s="45">
        <v>102.57490000150538</v>
      </c>
      <c r="CQ179" s="7">
        <v>4.918839844901574E-4</v>
      </c>
      <c r="CR179" s="43">
        <v>5.0430144740879819E-2</v>
      </c>
      <c r="CS179" s="43">
        <v>-1.3296507519145073E-2</v>
      </c>
      <c r="CT179" s="3">
        <v>98.86703492480855</v>
      </c>
      <c r="CU179" s="44">
        <v>-0.22659301503829016</v>
      </c>
      <c r="CV179" s="44"/>
      <c r="CW179" s="40">
        <v>162</v>
      </c>
      <c r="CX179" s="45">
        <v>101.13143331803857</v>
      </c>
      <c r="CY179" s="7">
        <v>-1.1751296976135876E-3</v>
      </c>
      <c r="CZ179" s="43">
        <v>-0.1189823703711656</v>
      </c>
      <c r="DA179" s="43">
        <v>8.2012296502563101E-2</v>
      </c>
      <c r="DB179" s="3">
        <v>99.820122965025632</v>
      </c>
      <c r="DC179" s="44">
        <v>-8.9938517487184524E-2</v>
      </c>
      <c r="DD179" s="44"/>
    </row>
    <row r="180" spans="8:108" ht="15.9" customHeight="1" x14ac:dyDescent="0.65">
      <c r="H180" s="3">
        <f t="shared" si="194"/>
        <v>163</v>
      </c>
      <c r="I180" s="124">
        <f t="shared" si="172"/>
        <v>2843.5164720751536</v>
      </c>
      <c r="J180" s="119">
        <f t="shared" si="159"/>
        <v>4.9999999999999968E-2</v>
      </c>
      <c r="K180" s="43">
        <f t="shared" si="160"/>
        <v>135.40554628929303</v>
      </c>
      <c r="M180" s="109">
        <f t="shared" si="173"/>
        <v>163</v>
      </c>
      <c r="N180" s="45">
        <f t="shared" si="174"/>
        <v>97.152035118203003</v>
      </c>
      <c r="O180" s="7">
        <f t="shared" si="175"/>
        <v>1.4965712792679858E-3</v>
      </c>
      <c r="P180" s="43">
        <f t="shared" si="176"/>
        <v>0.14517767673893714</v>
      </c>
      <c r="R180" s="109">
        <f t="shared" si="177"/>
        <v>163</v>
      </c>
      <c r="S180" s="109">
        <v>63</v>
      </c>
      <c r="T180" s="41">
        <f t="shared" si="223"/>
        <v>82.815230541978011</v>
      </c>
      <c r="U180" s="7">
        <f t="shared" si="158"/>
        <v>1.8705418635225509E-2</v>
      </c>
      <c r="V180" s="43">
        <f t="shared" si="178"/>
        <v>99.999437225713777</v>
      </c>
      <c r="W180" s="7">
        <f t="shared" si="179"/>
        <v>6.2530432793525153E-7</v>
      </c>
      <c r="X180" s="43">
        <f t="shared" si="154"/>
        <v>182.81466776769179</v>
      </c>
      <c r="Y180" s="7">
        <f t="shared" si="224"/>
        <v>8.3880993072834743E-3</v>
      </c>
      <c r="Z180" s="121">
        <f t="shared" si="180"/>
        <v>6.2530041795075619E-5</v>
      </c>
      <c r="AA180" s="121">
        <f t="shared" si="225"/>
        <v>1.5206491772035089</v>
      </c>
      <c r="AC180" s="3">
        <f t="shared" si="195"/>
        <v>163</v>
      </c>
      <c r="AD180" s="45">
        <f t="shared" si="161"/>
        <v>187.36160963454725</v>
      </c>
      <c r="AE180" s="7">
        <f t="shared" si="162"/>
        <v>3.3143292766411869E-3</v>
      </c>
      <c r="AF180" s="43">
        <f t="shared" si="227"/>
        <v>0.61892674111224444</v>
      </c>
      <c r="AG180" s="107"/>
      <c r="AH180" s="3">
        <f t="shared" si="196"/>
        <v>163</v>
      </c>
      <c r="AI180" s="122">
        <f t="shared" si="197"/>
        <v>78.788645684728777</v>
      </c>
      <c r="AJ180" s="123">
        <f t="shared" si="181"/>
        <v>9.8462144359184982E-3</v>
      </c>
      <c r="AK180" s="114">
        <f t="shared" si="198"/>
        <v>0.76820597972017113</v>
      </c>
      <c r="AL180" s="115">
        <f t="shared" si="199"/>
        <v>97.152035118203003</v>
      </c>
      <c r="AM180" s="123">
        <f t="shared" si="221"/>
        <v>1.4965712792679858E-3</v>
      </c>
      <c r="AN180" s="116">
        <f t="shared" si="182"/>
        <v>0.14517767673893714</v>
      </c>
      <c r="AO180" s="122">
        <f t="shared" si="200"/>
        <v>97.152035118203003</v>
      </c>
      <c r="AP180" s="123">
        <f t="shared" si="201"/>
        <v>1.4965712792679858E-3</v>
      </c>
      <c r="AQ180" s="116">
        <f t="shared" si="202"/>
        <v>0.14517767673893714</v>
      </c>
      <c r="AS180" s="3">
        <f t="shared" si="203"/>
        <v>163</v>
      </c>
      <c r="AT180" s="122">
        <f t="shared" si="204"/>
        <v>157.84355312228871</v>
      </c>
      <c r="AU180" s="123">
        <f t="shared" si="183"/>
        <v>1.0967192019613417E-2</v>
      </c>
      <c r="AV180" s="114">
        <f t="shared" si="205"/>
        <v>1.7123212007423947</v>
      </c>
      <c r="AW180" s="115">
        <f t="shared" si="226"/>
        <v>200</v>
      </c>
      <c r="AX180" s="123">
        <f t="shared" si="222"/>
        <v>0</v>
      </c>
      <c r="AY180" s="116">
        <f t="shared" si="184"/>
        <v>-10</v>
      </c>
      <c r="AZ180" s="122">
        <f t="shared" si="206"/>
        <v>97.152035118203003</v>
      </c>
      <c r="BA180" s="123">
        <f t="shared" si="207"/>
        <v>1.4965712792679858E-3</v>
      </c>
      <c r="BB180" s="116">
        <f t="shared" si="208"/>
        <v>0.14517767673893714</v>
      </c>
      <c r="BC180" s="107"/>
      <c r="BD180" s="3">
        <f t="shared" si="209"/>
        <v>163</v>
      </c>
      <c r="BE180" s="45">
        <f t="shared" si="210"/>
        <v>75.75520215331241</v>
      </c>
      <c r="BF180" s="7">
        <f t="shared" si="211"/>
        <v>9.1345066964182111E-5</v>
      </c>
      <c r="BG180" s="43">
        <f t="shared" si="212"/>
        <v>6.9192319758742665E-3</v>
      </c>
      <c r="BH180" s="45">
        <f t="shared" si="213"/>
        <v>75.886920838650838</v>
      </c>
      <c r="BI180" s="7">
        <f t="shared" si="214"/>
        <v>-1.0310773440749227E-3</v>
      </c>
      <c r="BJ180" s="43">
        <f t="shared" si="215"/>
        <v>-7.8326044998795738E-2</v>
      </c>
      <c r="BK180" s="117">
        <f t="shared" si="170"/>
        <v>74.465709330392599</v>
      </c>
      <c r="BL180" s="107"/>
      <c r="BM180" s="118">
        <f t="shared" si="216"/>
        <v>163</v>
      </c>
      <c r="BN180" s="45">
        <f t="shared" si="217"/>
        <v>89.88680137034855</v>
      </c>
      <c r="BO180" s="7">
        <f t="shared" si="218"/>
        <v>9.2407833568580761E-13</v>
      </c>
      <c r="BP180" s="45">
        <f t="shared" si="219"/>
        <v>8.3060747033072562E-11</v>
      </c>
      <c r="BQ180" s="107"/>
      <c r="BR180" s="107"/>
      <c r="BS180" s="40">
        <f t="shared" si="185"/>
        <v>163</v>
      </c>
      <c r="BT180" s="124">
        <f t="shared" ca="1" si="186"/>
        <v>1531.0444560219885</v>
      </c>
      <c r="BU180" s="7">
        <f t="shared" ca="1" si="163"/>
        <v>-6.298479101801667E-2</v>
      </c>
      <c r="BV180" s="43">
        <f t="shared" ca="1" si="187"/>
        <v>-102.91456763717486</v>
      </c>
      <c r="BW180" s="44">
        <f t="shared" ca="1" si="188"/>
        <v>-0.56492395509008297</v>
      </c>
      <c r="BX180" s="107"/>
      <c r="BY180" s="107"/>
      <c r="BZ180" s="40">
        <f t="shared" si="189"/>
        <v>163</v>
      </c>
      <c r="CA180" s="124">
        <f t="shared" ca="1" si="190"/>
        <v>8.034987336206191</v>
      </c>
      <c r="CB180" s="7">
        <f t="shared" ca="1" si="220"/>
        <v>-0.23246197754504153</v>
      </c>
      <c r="CC180" s="43">
        <f t="shared" ca="1" si="191"/>
        <v>-2.4335329209485077</v>
      </c>
      <c r="CD180" s="44">
        <f t="shared" ca="1" si="192"/>
        <v>-0.56492395509008297</v>
      </c>
      <c r="CE180" s="107"/>
      <c r="CF180" s="107"/>
      <c r="CG180" s="40">
        <f t="shared" si="193"/>
        <v>163</v>
      </c>
      <c r="CH180" s="45">
        <f t="shared" ca="1" si="164"/>
        <v>106.98777859298988</v>
      </c>
      <c r="CI180" s="7">
        <f t="shared" ca="1" si="165"/>
        <v>1.5381239078234131E-2</v>
      </c>
      <c r="CJ180" s="43">
        <f t="shared" ca="1" si="166"/>
        <v>1.6206765869358002</v>
      </c>
      <c r="CK180" s="43">
        <f t="shared" ca="1" si="167"/>
        <v>-0.18246197754504148</v>
      </c>
      <c r="CL180" s="3">
        <f t="shared" ca="1" si="168"/>
        <v>97.175380224549585</v>
      </c>
      <c r="CM180" s="44">
        <f t="shared" ca="1" si="171"/>
        <v>-0.56492395509008297</v>
      </c>
      <c r="CO180" s="40">
        <v>163</v>
      </c>
      <c r="CP180" s="45">
        <v>104.28452045022703</v>
      </c>
      <c r="CQ180" s="7">
        <v>1.6667044751655237E-2</v>
      </c>
      <c r="CR180" s="43">
        <v>1.7096204487216478</v>
      </c>
      <c r="CS180" s="43">
        <v>-0.26013743947766987</v>
      </c>
      <c r="CT180" s="3">
        <v>96.398625605223302</v>
      </c>
      <c r="CU180" s="44">
        <v>-0.7202748789553397</v>
      </c>
      <c r="CV180" s="44"/>
      <c r="CW180" s="40">
        <v>163</v>
      </c>
      <c r="CX180" s="45">
        <v>101.18353487958588</v>
      </c>
      <c r="CY180" s="7">
        <v>5.1518662237737755E-4</v>
      </c>
      <c r="CZ180" s="43">
        <v>5.210156154730898E-2</v>
      </c>
      <c r="DA180" s="43">
        <v>-2.1673029426268295E-2</v>
      </c>
      <c r="DB180" s="3">
        <v>98.783269705737311</v>
      </c>
      <c r="DC180" s="44">
        <v>-0.60836514713134149</v>
      </c>
      <c r="DD180" s="44"/>
    </row>
    <row r="181" spans="8:108" ht="15.9" customHeight="1" x14ac:dyDescent="0.65">
      <c r="H181" s="3">
        <f t="shared" si="194"/>
        <v>164</v>
      </c>
      <c r="I181" s="124">
        <f t="shared" si="172"/>
        <v>2985.6922956789113</v>
      </c>
      <c r="J181" s="119">
        <f t="shared" si="159"/>
        <v>4.9999999999999982E-2</v>
      </c>
      <c r="K181" s="43">
        <f t="shared" si="160"/>
        <v>142.17582360375769</v>
      </c>
      <c r="M181" s="109">
        <f t="shared" si="173"/>
        <v>164</v>
      </c>
      <c r="N181" s="45">
        <f t="shared" si="174"/>
        <v>97.290377910308877</v>
      </c>
      <c r="O181" s="7">
        <f t="shared" si="175"/>
        <v>1.4239824408984842E-3</v>
      </c>
      <c r="P181" s="43">
        <f t="shared" si="176"/>
        <v>0.13834279210587522</v>
      </c>
      <c r="R181" s="109">
        <f t="shared" si="177"/>
        <v>164</v>
      </c>
      <c r="S181" s="109">
        <v>64</v>
      </c>
      <c r="T181" s="41">
        <f t="shared" si="223"/>
        <v>84.238391186454848</v>
      </c>
      <c r="U181" s="7">
        <f t="shared" si="158"/>
        <v>1.7184769458022036E-2</v>
      </c>
      <c r="V181" s="43">
        <f t="shared" si="178"/>
        <v>99.999493502825686</v>
      </c>
      <c r="W181" s="7">
        <f t="shared" si="179"/>
        <v>5.6277428624150353E-7</v>
      </c>
      <c r="X181" s="43">
        <f t="shared" si="154"/>
        <v>184.23788468928052</v>
      </c>
      <c r="Y181" s="7">
        <f t="shared" si="224"/>
        <v>7.7850258897019025E-3</v>
      </c>
      <c r="Z181" s="121">
        <f t="shared" si="180"/>
        <v>5.6277111907900159E-5</v>
      </c>
      <c r="AA181" s="121">
        <f t="shared" si="225"/>
        <v>1.4231606444768334</v>
      </c>
      <c r="AC181" s="3">
        <f t="shared" si="195"/>
        <v>164</v>
      </c>
      <c r="AD181" s="45">
        <f t="shared" si="161"/>
        <v>187.9535969250625</v>
      </c>
      <c r="AE181" s="7">
        <f t="shared" si="162"/>
        <v>3.1595975913632063E-3</v>
      </c>
      <c r="AF181" s="43">
        <f t="shared" si="227"/>
        <v>0.59198729051524557</v>
      </c>
      <c r="AG181" s="107"/>
      <c r="AH181" s="3">
        <f t="shared" si="196"/>
        <v>164</v>
      </c>
      <c r="AI181" s="122">
        <f t="shared" si="197"/>
        <v>79.537808374907058</v>
      </c>
      <c r="AJ181" s="123">
        <f t="shared" si="181"/>
        <v>9.5085108224355151E-3</v>
      </c>
      <c r="AK181" s="114">
        <f t="shared" si="198"/>
        <v>0.74916269017827397</v>
      </c>
      <c r="AL181" s="115">
        <f t="shared" si="199"/>
        <v>97.290377910308877</v>
      </c>
      <c r="AM181" s="123">
        <f t="shared" si="221"/>
        <v>1.4239824408984842E-3</v>
      </c>
      <c r="AN181" s="116">
        <f t="shared" si="182"/>
        <v>0.13834279210587522</v>
      </c>
      <c r="AO181" s="122">
        <f t="shared" si="200"/>
        <v>97.290377910308877</v>
      </c>
      <c r="AP181" s="123">
        <f t="shared" si="201"/>
        <v>1.4239824408984842E-3</v>
      </c>
      <c r="AQ181" s="116">
        <f t="shared" si="202"/>
        <v>0.13834279210587522</v>
      </c>
      <c r="AS181" s="3">
        <f t="shared" si="203"/>
        <v>164</v>
      </c>
      <c r="AT181" s="122">
        <f t="shared" si="204"/>
        <v>159.50708396283596</v>
      </c>
      <c r="AU181" s="123">
        <f t="shared" si="183"/>
        <v>1.0539111719427898E-2</v>
      </c>
      <c r="AV181" s="114">
        <f t="shared" si="205"/>
        <v>1.6635308405472413</v>
      </c>
      <c r="AW181" s="115">
        <f t="shared" si="226"/>
        <v>200</v>
      </c>
      <c r="AX181" s="123">
        <f t="shared" si="222"/>
        <v>0</v>
      </c>
      <c r="AY181" s="116">
        <f t="shared" si="184"/>
        <v>-10</v>
      </c>
      <c r="AZ181" s="122">
        <f t="shared" si="206"/>
        <v>97.290377910308877</v>
      </c>
      <c r="BA181" s="123">
        <f t="shared" si="207"/>
        <v>1.4239824408984842E-3</v>
      </c>
      <c r="BB181" s="116">
        <f t="shared" si="208"/>
        <v>0.13834279210587522</v>
      </c>
      <c r="BC181" s="107"/>
      <c r="BD181" s="3">
        <f t="shared" si="209"/>
        <v>164</v>
      </c>
      <c r="BE181" s="45">
        <f t="shared" si="210"/>
        <v>75.757881846411237</v>
      </c>
      <c r="BF181" s="7">
        <f t="shared" si="211"/>
        <v>3.5373057198154465E-5</v>
      </c>
      <c r="BG181" s="43">
        <f t="shared" si="212"/>
        <v>2.6796930988220182E-3</v>
      </c>
      <c r="BH181" s="45">
        <f t="shared" si="213"/>
        <v>75.80883395770654</v>
      </c>
      <c r="BI181" s="7">
        <f t="shared" si="214"/>
        <v>-1.0289899772099661E-3</v>
      </c>
      <c r="BJ181" s="43">
        <f t="shared" si="215"/>
        <v>-7.8086880944303036E-2</v>
      </c>
      <c r="BK181" s="117">
        <f t="shared" si="170"/>
        <v>74.387503050268606</v>
      </c>
      <c r="BL181" s="107"/>
      <c r="BM181" s="118">
        <f t="shared" si="216"/>
        <v>164</v>
      </c>
      <c r="BN181" s="45">
        <f t="shared" si="217"/>
        <v>89.886801370418624</v>
      </c>
      <c r="BO181" s="7">
        <f t="shared" si="218"/>
        <v>7.7957746334687891E-13</v>
      </c>
      <c r="BP181" s="45">
        <f t="shared" si="219"/>
        <v>7.0075429912080411E-11</v>
      </c>
      <c r="BQ181" s="107"/>
      <c r="BR181" s="107"/>
      <c r="BS181" s="40">
        <f t="shared" si="185"/>
        <v>164</v>
      </c>
      <c r="BT181" s="124">
        <f t="shared" ca="1" si="186"/>
        <v>1485.8064017224915</v>
      </c>
      <c r="BU181" s="7">
        <f t="shared" ca="1" si="163"/>
        <v>-2.9547185335843235E-2</v>
      </c>
      <c r="BV181" s="43">
        <f t="shared" ca="1" si="187"/>
        <v>-45.238054299497051</v>
      </c>
      <c r="BW181" s="44">
        <f t="shared" ca="1" si="188"/>
        <v>-0.39773592667921637</v>
      </c>
      <c r="BX181" s="107"/>
      <c r="BY181" s="107"/>
      <c r="BZ181" s="40">
        <f t="shared" si="189"/>
        <v>164</v>
      </c>
      <c r="CA181" s="124">
        <f t="shared" ca="1" si="190"/>
        <v>6.8388351360056321</v>
      </c>
      <c r="CB181" s="7">
        <f t="shared" ca="1" si="220"/>
        <v>-0.14886796333960814</v>
      </c>
      <c r="CC181" s="43">
        <f t="shared" ca="1" si="191"/>
        <v>-1.1961522002005591</v>
      </c>
      <c r="CD181" s="44">
        <f t="shared" ca="1" si="192"/>
        <v>-0.39773592667921637</v>
      </c>
      <c r="CE181" s="107"/>
      <c r="CF181" s="107"/>
      <c r="CG181" s="40">
        <f t="shared" si="193"/>
        <v>164</v>
      </c>
      <c r="CH181" s="45">
        <f t="shared" ca="1" si="164"/>
        <v>107.95654379913574</v>
      </c>
      <c r="CI181" s="7">
        <f t="shared" ca="1" si="165"/>
        <v>9.054914672369286E-3</v>
      </c>
      <c r="CJ181" s="43">
        <f t="shared" ca="1" si="166"/>
        <v>0.96876520614586425</v>
      </c>
      <c r="CK181" s="43">
        <f t="shared" ca="1" si="167"/>
        <v>-9.8867963339608178E-2</v>
      </c>
      <c r="CL181" s="3">
        <f t="shared" ca="1" si="168"/>
        <v>98.011320366603911</v>
      </c>
      <c r="CM181" s="44">
        <f t="shared" ca="1" si="171"/>
        <v>-0.39773592667921637</v>
      </c>
      <c r="CO181" s="40">
        <v>164</v>
      </c>
      <c r="CP181" s="45">
        <v>104.09761239697826</v>
      </c>
      <c r="CQ181" s="7">
        <v>-1.7922895214153957E-3</v>
      </c>
      <c r="CR181" s="43">
        <v>-0.18690805324876789</v>
      </c>
      <c r="CS181" s="43">
        <v>3.6175836945385412E-2</v>
      </c>
      <c r="CT181" s="3">
        <v>99.361758369453852</v>
      </c>
      <c r="CU181" s="44">
        <v>-0.12764832610922919</v>
      </c>
      <c r="CV181" s="44"/>
      <c r="CW181" s="40">
        <v>164</v>
      </c>
      <c r="CX181" s="45">
        <v>101.06402424652886</v>
      </c>
      <c r="CY181" s="7">
        <v>-1.181127277271374E-3</v>
      </c>
      <c r="CZ181" s="43">
        <v>-0.11951063305701708</v>
      </c>
      <c r="DA181" s="43">
        <v>0.11847549356188448</v>
      </c>
      <c r="DB181" s="3">
        <v>100.18475493561884</v>
      </c>
      <c r="DC181" s="44">
        <v>9.2377467809422367E-2</v>
      </c>
      <c r="DD181" s="44"/>
    </row>
    <row r="182" spans="8:108" ht="15.9" customHeight="1" x14ac:dyDescent="0.65">
      <c r="H182" s="3">
        <f t="shared" si="194"/>
        <v>165</v>
      </c>
      <c r="I182" s="124">
        <f t="shared" si="172"/>
        <v>3134.9769104628567</v>
      </c>
      <c r="J182" s="119">
        <f t="shared" si="159"/>
        <v>4.9999999999999968E-2</v>
      </c>
      <c r="K182" s="43">
        <f t="shared" si="160"/>
        <v>149.28461478394556</v>
      </c>
      <c r="M182" s="109">
        <f t="shared" si="173"/>
        <v>165</v>
      </c>
      <c r="N182" s="45">
        <f t="shared" si="174"/>
        <v>97.422187988858965</v>
      </c>
      <c r="O182" s="7">
        <f t="shared" si="175"/>
        <v>1.3548110448456001E-3</v>
      </c>
      <c r="P182" s="43">
        <f t="shared" si="176"/>
        <v>0.13181007855008506</v>
      </c>
      <c r="R182" s="109">
        <f t="shared" si="177"/>
        <v>165</v>
      </c>
      <c r="S182" s="109">
        <v>65</v>
      </c>
      <c r="T182" s="41">
        <f t="shared" ref="T182:T213" si="228">T181+AA182*$S$14</f>
        <v>85.566123755418133</v>
      </c>
      <c r="U182" s="7">
        <f t="shared" si="158"/>
        <v>1.5761608813545075E-2</v>
      </c>
      <c r="V182" s="43">
        <f t="shared" si="178"/>
        <v>99.999544152286575</v>
      </c>
      <c r="W182" s="7">
        <f t="shared" si="179"/>
        <v>5.0649717427895321E-7</v>
      </c>
      <c r="X182" s="43">
        <f t="shared" ref="X182:X245" si="229">SUM(T182+V182)</f>
        <v>185.56566790770472</v>
      </c>
      <c r="Y182" s="7">
        <f t="shared" ref="Y182:Y213" si="230">(X182-X181)/X181</f>
        <v>7.2068956971771819E-3</v>
      </c>
      <c r="Z182" s="121">
        <f t="shared" si="180"/>
        <v>5.0649460891907181E-5</v>
      </c>
      <c r="AA182" s="121">
        <f t="shared" ref="AA182:AA213" si="231">$S$10*T181*(1-T181/$U$11)</f>
        <v>1.3277325689632906</v>
      </c>
      <c r="AC182" s="3">
        <f t="shared" si="195"/>
        <v>165</v>
      </c>
      <c r="AD182" s="45">
        <f t="shared" si="161"/>
        <v>188.51963812204841</v>
      </c>
      <c r="AE182" s="7">
        <f t="shared" si="162"/>
        <v>3.0116007687343636E-3</v>
      </c>
      <c r="AF182" s="43">
        <f t="shared" si="227"/>
        <v>0.56604119698590882</v>
      </c>
      <c r="AG182" s="107"/>
      <c r="AH182" s="3">
        <f t="shared" si="196"/>
        <v>165</v>
      </c>
      <c r="AI182" s="122">
        <f t="shared" si="197"/>
        <v>80.267870174997853</v>
      </c>
      <c r="AJ182" s="123">
        <f t="shared" si="181"/>
        <v>9.1788020691945249E-3</v>
      </c>
      <c r="AK182" s="114">
        <f t="shared" si="198"/>
        <v>0.73006180009079369</v>
      </c>
      <c r="AL182" s="115">
        <f t="shared" si="199"/>
        <v>97.422187988858965</v>
      </c>
      <c r="AM182" s="123">
        <f t="shared" si="221"/>
        <v>1.3548110448456001E-3</v>
      </c>
      <c r="AN182" s="116">
        <f t="shared" si="182"/>
        <v>0.13181007855008506</v>
      </c>
      <c r="AO182" s="122">
        <f t="shared" si="200"/>
        <v>97.422187988858965</v>
      </c>
      <c r="AP182" s="123">
        <f t="shared" si="201"/>
        <v>1.3548110448456001E-3</v>
      </c>
      <c r="AQ182" s="116">
        <f t="shared" si="202"/>
        <v>0.13181007855008506</v>
      </c>
      <c r="AS182" s="3">
        <f t="shared" si="203"/>
        <v>165</v>
      </c>
      <c r="AT182" s="122">
        <f t="shared" si="204"/>
        <v>161.12181070239595</v>
      </c>
      <c r="AU182" s="123">
        <f t="shared" si="183"/>
        <v>1.0123229009290923E-2</v>
      </c>
      <c r="AV182" s="114">
        <f t="shared" si="205"/>
        <v>1.6147267395599973</v>
      </c>
      <c r="AW182" s="115">
        <f t="shared" si="226"/>
        <v>200</v>
      </c>
      <c r="AX182" s="123">
        <f t="shared" si="222"/>
        <v>0</v>
      </c>
      <c r="AY182" s="116">
        <f t="shared" si="184"/>
        <v>-10</v>
      </c>
      <c r="AZ182" s="122">
        <f t="shared" si="206"/>
        <v>97.422187988858965</v>
      </c>
      <c r="BA182" s="123">
        <f t="shared" si="207"/>
        <v>1.3548110448456001E-3</v>
      </c>
      <c r="BB182" s="116">
        <f t="shared" si="208"/>
        <v>0.13181007855008506</v>
      </c>
      <c r="BC182" s="107"/>
      <c r="BD182" s="3">
        <f t="shared" si="209"/>
        <v>165</v>
      </c>
      <c r="BE182" s="45">
        <f t="shared" si="210"/>
        <v>75.756536479583644</v>
      </c>
      <c r="BF182" s="7">
        <f t="shared" si="211"/>
        <v>-1.7758770372176524E-5</v>
      </c>
      <c r="BG182" s="43">
        <f t="shared" si="212"/>
        <v>-1.3453668275963898E-3</v>
      </c>
      <c r="BH182" s="45">
        <f t="shared" si="213"/>
        <v>75.730984063290393</v>
      </c>
      <c r="BI182" s="7">
        <f t="shared" si="214"/>
        <v>-1.026923781199156E-3</v>
      </c>
      <c r="BJ182" s="43">
        <f t="shared" si="215"/>
        <v>-7.7849894416152296E-2</v>
      </c>
      <c r="BK182" s="117">
        <f t="shared" si="170"/>
        <v>74.309534842669734</v>
      </c>
      <c r="BL182" s="107"/>
      <c r="BM182" s="118">
        <f t="shared" si="216"/>
        <v>165</v>
      </c>
      <c r="BN182" s="45">
        <f t="shared" si="217"/>
        <v>89.886801370477741</v>
      </c>
      <c r="BO182" s="7">
        <f t="shared" si="218"/>
        <v>6.5768449554258526E-13</v>
      </c>
      <c r="BP182" s="45">
        <f t="shared" si="219"/>
        <v>5.9120174724734263E-11</v>
      </c>
      <c r="BQ182" s="107"/>
      <c r="BR182" s="107"/>
      <c r="BS182" s="40">
        <f t="shared" si="185"/>
        <v>165</v>
      </c>
      <c r="BT182" s="124">
        <f t="shared" ca="1" si="186"/>
        <v>1578.195866063937</v>
      </c>
      <c r="BU182" s="7">
        <f t="shared" ca="1" si="163"/>
        <v>6.2181361067187947E-2</v>
      </c>
      <c r="BV182" s="43">
        <f t="shared" ca="1" si="187"/>
        <v>92.389464341445603</v>
      </c>
      <c r="BW182" s="44">
        <f t="shared" ca="1" si="188"/>
        <v>6.0906805335939895E-2</v>
      </c>
      <c r="BX182" s="107"/>
      <c r="BY182" s="107"/>
      <c r="BZ182" s="40">
        <f t="shared" si="189"/>
        <v>165</v>
      </c>
      <c r="CA182" s="124">
        <f t="shared" ca="1" si="190"/>
        <v>7.3890426929825539</v>
      </c>
      <c r="CB182" s="7">
        <f t="shared" ca="1" si="220"/>
        <v>8.0453402667969895E-2</v>
      </c>
      <c r="CC182" s="43">
        <f t="shared" ca="1" si="191"/>
        <v>0.55020755697692214</v>
      </c>
      <c r="CD182" s="44">
        <f t="shared" ca="1" si="192"/>
        <v>6.0906805335939895E-2</v>
      </c>
      <c r="CE182" s="107"/>
      <c r="CF182" s="107"/>
      <c r="CG182" s="40">
        <f t="shared" si="193"/>
        <v>165</v>
      </c>
      <c r="CH182" s="45">
        <f t="shared" ca="1" si="164"/>
        <v>106.88216028662103</v>
      </c>
      <c r="CI182" s="7">
        <f t="shared" ca="1" si="165"/>
        <v>-9.9519998946401567E-3</v>
      </c>
      <c r="CJ182" s="43">
        <f t="shared" ca="1" si="166"/>
        <v>-1.0743835125147183</v>
      </c>
      <c r="CK182" s="43">
        <f t="shared" ca="1" si="167"/>
        <v>0.13045340266796995</v>
      </c>
      <c r="CL182" s="3">
        <f t="shared" ca="1" si="168"/>
        <v>100.3045340266797</v>
      </c>
      <c r="CM182" s="44">
        <f t="shared" ca="1" si="171"/>
        <v>6.0906805335939895E-2</v>
      </c>
      <c r="CO182" s="40">
        <v>165</v>
      </c>
      <c r="CP182" s="45">
        <v>103.67687542545546</v>
      </c>
      <c r="CQ182" s="7">
        <v>-4.0417542903703804E-3</v>
      </c>
      <c r="CR182" s="43">
        <v>-0.42073697152280365</v>
      </c>
      <c r="CS182" s="43">
        <v>9.8183687654705032E-2</v>
      </c>
      <c r="CT182" s="3">
        <v>99.98183687654705</v>
      </c>
      <c r="CU182" s="44">
        <v>-3.6326246905899603E-3</v>
      </c>
      <c r="CV182" s="44"/>
      <c r="CW182" s="40">
        <v>165</v>
      </c>
      <c r="CX182" s="45">
        <v>101.07461411924626</v>
      </c>
      <c r="CY182" s="7">
        <v>1.0478380211311797E-4</v>
      </c>
      <c r="CZ182" s="43">
        <v>1.0589872717401638E-2</v>
      </c>
      <c r="DA182" s="43">
        <v>0.21141397787186533</v>
      </c>
      <c r="DB182" s="3">
        <v>101.11413977871865</v>
      </c>
      <c r="DC182" s="44">
        <v>0.55706988935932666</v>
      </c>
      <c r="DD182" s="44"/>
    </row>
    <row r="183" spans="8:108" ht="15.9" customHeight="1" x14ac:dyDescent="0.65">
      <c r="H183" s="3">
        <f t="shared" si="194"/>
        <v>166</v>
      </c>
      <c r="I183" s="124">
        <f t="shared" si="172"/>
        <v>3291.7257559859995</v>
      </c>
      <c r="J183" s="119">
        <f t="shared" si="159"/>
        <v>4.9999999999999989E-2</v>
      </c>
      <c r="K183" s="43">
        <f t="shared" si="160"/>
        <v>156.74884552314285</v>
      </c>
      <c r="M183" s="109">
        <f t="shared" si="173"/>
        <v>166</v>
      </c>
      <c r="N183" s="45">
        <f t="shared" si="174"/>
        <v>97.547756032033632</v>
      </c>
      <c r="O183" s="7">
        <f t="shared" si="175"/>
        <v>1.2889060055705853E-3</v>
      </c>
      <c r="P183" s="43">
        <f t="shared" si="176"/>
        <v>0.12556804317466022</v>
      </c>
      <c r="R183" s="109">
        <f t="shared" si="177"/>
        <v>166</v>
      </c>
      <c r="S183" s="109">
        <v>66</v>
      </c>
      <c r="T183" s="41">
        <f t="shared" si="228"/>
        <v>86.801174596432418</v>
      </c>
      <c r="U183" s="7">
        <f t="shared" si="158"/>
        <v>1.4433876244581903E-2</v>
      </c>
      <c r="V183" s="43">
        <f t="shared" si="178"/>
        <v>99.999589736850126</v>
      </c>
      <c r="W183" s="7">
        <f t="shared" si="179"/>
        <v>4.558477134855302E-7</v>
      </c>
      <c r="X183" s="43">
        <f t="shared" si="229"/>
        <v>186.80076433328253</v>
      </c>
      <c r="Y183" s="7">
        <f t="shared" si="230"/>
        <v>6.6558455532416223E-3</v>
      </c>
      <c r="Z183" s="121">
        <f t="shared" si="180"/>
        <v>4.5584563544950881E-5</v>
      </c>
      <c r="AA183" s="121">
        <f t="shared" si="231"/>
        <v>1.235050841014282</v>
      </c>
      <c r="AC183" s="3">
        <f t="shared" si="195"/>
        <v>166</v>
      </c>
      <c r="AD183" s="45">
        <f t="shared" si="161"/>
        <v>189.0607065387338</v>
      </c>
      <c r="AE183" s="7">
        <f t="shared" si="162"/>
        <v>2.8700904694878588E-3</v>
      </c>
      <c r="AF183" s="43">
        <f t="shared" si="227"/>
        <v>0.54106841668539818</v>
      </c>
      <c r="AG183" s="107"/>
      <c r="AH183" s="3">
        <f t="shared" si="196"/>
        <v>166</v>
      </c>
      <c r="AI183" s="122">
        <f t="shared" si="197"/>
        <v>80.978814071111586</v>
      </c>
      <c r="AJ183" s="123">
        <f t="shared" si="181"/>
        <v>8.8571416503733322E-3</v>
      </c>
      <c r="AK183" s="114">
        <f t="shared" si="198"/>
        <v>0.71094389611373887</v>
      </c>
      <c r="AL183" s="115">
        <f t="shared" si="199"/>
        <v>97.547756032033632</v>
      </c>
      <c r="AM183" s="123">
        <f t="shared" si="221"/>
        <v>1.2889060055705853E-3</v>
      </c>
      <c r="AN183" s="116">
        <f t="shared" si="182"/>
        <v>0.12556804317466022</v>
      </c>
      <c r="AO183" s="122">
        <f t="shared" si="200"/>
        <v>97.547756032033632</v>
      </c>
      <c r="AP183" s="123">
        <f t="shared" si="201"/>
        <v>1.2889060055705853E-3</v>
      </c>
      <c r="AQ183" s="116">
        <f t="shared" si="202"/>
        <v>0.12556804317466022</v>
      </c>
      <c r="AS183" s="3">
        <f t="shared" si="203"/>
        <v>166</v>
      </c>
      <c r="AT183" s="122">
        <f t="shared" si="204"/>
        <v>162.68784176651107</v>
      </c>
      <c r="AU183" s="123">
        <f t="shared" si="183"/>
        <v>9.7195473244010358E-3</v>
      </c>
      <c r="AV183" s="114">
        <f t="shared" si="205"/>
        <v>1.5660310641151192</v>
      </c>
      <c r="AW183" s="115">
        <f t="shared" si="226"/>
        <v>200</v>
      </c>
      <c r="AX183" s="123">
        <f t="shared" si="222"/>
        <v>0</v>
      </c>
      <c r="AY183" s="116">
        <f t="shared" si="184"/>
        <v>-10</v>
      </c>
      <c r="AZ183" s="122">
        <f t="shared" si="206"/>
        <v>97.547756032033632</v>
      </c>
      <c r="BA183" s="123">
        <f t="shared" si="207"/>
        <v>1.2889060055705853E-3</v>
      </c>
      <c r="BB183" s="116">
        <f t="shared" si="208"/>
        <v>0.12556804317466022</v>
      </c>
      <c r="BC183" s="107"/>
      <c r="BD183" s="3">
        <f t="shared" si="209"/>
        <v>166</v>
      </c>
      <c r="BE183" s="45">
        <f t="shared" si="210"/>
        <v>75.751371071736841</v>
      </c>
      <c r="BF183" s="7">
        <f t="shared" si="211"/>
        <v>-6.8184318962303411E-5</v>
      </c>
      <c r="BG183" s="43">
        <f t="shared" si="212"/>
        <v>-5.1654078467975751E-3</v>
      </c>
      <c r="BH183" s="45">
        <f t="shared" si="213"/>
        <v>75.653369010719757</v>
      </c>
      <c r="BI183" s="7">
        <f t="shared" si="214"/>
        <v>-1.0248784368861582E-3</v>
      </c>
      <c r="BJ183" s="43">
        <f t="shared" si="215"/>
        <v>-7.7615052570633281E-2</v>
      </c>
      <c r="BK183" s="117">
        <f t="shared" si="170"/>
        <v>74.231802546549744</v>
      </c>
      <c r="BL183" s="107"/>
      <c r="BM183" s="118">
        <f t="shared" si="216"/>
        <v>166</v>
      </c>
      <c r="BN183" s="45">
        <f t="shared" si="217"/>
        <v>89.886801370527621</v>
      </c>
      <c r="BO183" s="7">
        <f t="shared" si="218"/>
        <v>5.5492129311369138E-13</v>
      </c>
      <c r="BP183" s="45">
        <f t="shared" si="219"/>
        <v>4.9877611366321798E-11</v>
      </c>
      <c r="BQ183" s="107"/>
      <c r="BR183" s="107"/>
      <c r="BS183" s="40">
        <f t="shared" si="185"/>
        <v>166</v>
      </c>
      <c r="BT183" s="124">
        <f t="shared" ca="1" si="186"/>
        <v>1464.3856067716069</v>
      </c>
      <c r="BU183" s="7">
        <f t="shared" ca="1" si="163"/>
        <v>-7.2114153724262345E-2</v>
      </c>
      <c r="BV183" s="43">
        <f t="shared" ca="1" si="187"/>
        <v>-113.8102592923301</v>
      </c>
      <c r="BW183" s="44">
        <f t="shared" ca="1" si="188"/>
        <v>-0.61057076862131165</v>
      </c>
      <c r="BX183" s="107"/>
      <c r="BY183" s="107"/>
      <c r="BZ183" s="40">
        <f t="shared" si="189"/>
        <v>166</v>
      </c>
      <c r="CA183" s="124">
        <f t="shared" ca="1" si="190"/>
        <v>5.5027280894166593</v>
      </c>
      <c r="CB183" s="7">
        <f t="shared" ca="1" si="220"/>
        <v>-0.25528538431065584</v>
      </c>
      <c r="CC183" s="43">
        <f t="shared" ca="1" si="191"/>
        <v>-1.8863146035658946</v>
      </c>
      <c r="CD183" s="44">
        <f t="shared" ca="1" si="192"/>
        <v>-0.61057076862131165</v>
      </c>
      <c r="CE183" s="107"/>
      <c r="CF183" s="107"/>
      <c r="CG183" s="40">
        <f t="shared" si="193"/>
        <v>166</v>
      </c>
      <c r="CH183" s="45">
        <f t="shared" ca="1" si="164"/>
        <v>109.13068007005643</v>
      </c>
      <c r="CI183" s="7">
        <f t="shared" ca="1" si="165"/>
        <v>2.1037372162067504E-2</v>
      </c>
      <c r="CJ183" s="43">
        <f t="shared" ca="1" si="166"/>
        <v>2.2485197834354014</v>
      </c>
      <c r="CK183" s="43">
        <f t="shared" ca="1" si="167"/>
        <v>-0.20528538431065582</v>
      </c>
      <c r="CL183" s="3">
        <f t="shared" ca="1" si="168"/>
        <v>96.947146156893439</v>
      </c>
      <c r="CM183" s="44">
        <f t="shared" ca="1" si="171"/>
        <v>-0.61057076862131165</v>
      </c>
      <c r="CO183" s="40">
        <v>166</v>
      </c>
      <c r="CP183" s="45">
        <v>103.12113952965531</v>
      </c>
      <c r="CQ183" s="7">
        <v>-5.3602685605599011E-3</v>
      </c>
      <c r="CR183" s="43">
        <v>-0.55573589580015847</v>
      </c>
      <c r="CS183" s="43">
        <v>0.25039819750355674</v>
      </c>
      <c r="CT183" s="3">
        <v>101.50398197503557</v>
      </c>
      <c r="CU183" s="44">
        <v>0.30079639500711347</v>
      </c>
      <c r="CV183" s="44"/>
      <c r="CW183" s="40">
        <v>166</v>
      </c>
      <c r="CX183" s="45">
        <v>100.99461332469922</v>
      </c>
      <c r="CY183" s="7">
        <v>-7.9150234946891011E-4</v>
      </c>
      <c r="CZ183" s="43">
        <v>-8.0000794547046394E-2</v>
      </c>
      <c r="DA183" s="43">
        <v>5.0022295679175717E-2</v>
      </c>
      <c r="DB183" s="3">
        <v>99.50022295679176</v>
      </c>
      <c r="DC183" s="44">
        <v>-0.24988852160412142</v>
      </c>
      <c r="DD183" s="44"/>
    </row>
    <row r="184" spans="8:108" ht="15.9" customHeight="1" x14ac:dyDescent="0.65">
      <c r="H184" s="3">
        <f t="shared" si="194"/>
        <v>167</v>
      </c>
      <c r="I184" s="124">
        <f t="shared" si="172"/>
        <v>3456.3120437852995</v>
      </c>
      <c r="J184" s="119">
        <f t="shared" si="159"/>
        <v>4.9999999999999996E-2</v>
      </c>
      <c r="K184" s="43">
        <f t="shared" si="160"/>
        <v>164.58628779929998</v>
      </c>
      <c r="M184" s="109">
        <f t="shared" si="173"/>
        <v>167</v>
      </c>
      <c r="N184" s="45">
        <f t="shared" si="174"/>
        <v>97.667361480192739</v>
      </c>
      <c r="O184" s="7">
        <f t="shared" si="175"/>
        <v>1.2261219839832E-3</v>
      </c>
      <c r="P184" s="43">
        <f t="shared" si="176"/>
        <v>0.11960544815910489</v>
      </c>
      <c r="R184" s="109">
        <f t="shared" si="177"/>
        <v>167</v>
      </c>
      <c r="S184" s="109">
        <v>67</v>
      </c>
      <c r="T184" s="41">
        <f t="shared" si="228"/>
        <v>87.946848144755322</v>
      </c>
      <c r="U184" s="7">
        <f t="shared" ref="U184:U247" si="232">(T184-T183)/T183</f>
        <v>1.3198825403567659E-2</v>
      </c>
      <c r="V184" s="43">
        <f t="shared" si="178"/>
        <v>99.999630762996802</v>
      </c>
      <c r="W184" s="7">
        <f t="shared" si="179"/>
        <v>4.1026314991301285E-7</v>
      </c>
      <c r="X184" s="43">
        <f t="shared" si="229"/>
        <v>187.94647890775212</v>
      </c>
      <c r="Y184" s="7">
        <f t="shared" si="230"/>
        <v>6.1333505703726936E-3</v>
      </c>
      <c r="Z184" s="121">
        <f t="shared" si="180"/>
        <v>4.1026146671627964E-5</v>
      </c>
      <c r="AA184" s="121">
        <f t="shared" si="231"/>
        <v>1.1456735483228973</v>
      </c>
      <c r="AC184" s="3">
        <f t="shared" si="195"/>
        <v>167</v>
      </c>
      <c r="AD184" s="45">
        <f t="shared" si="161"/>
        <v>189.57775417643919</v>
      </c>
      <c r="AE184" s="7">
        <f t="shared" si="162"/>
        <v>2.7348233653165716E-3</v>
      </c>
      <c r="AF184" s="43">
        <f t="shared" si="227"/>
        <v>0.51704763770538509</v>
      </c>
      <c r="AG184" s="107"/>
      <c r="AH184" s="3">
        <f t="shared" si="196"/>
        <v>167</v>
      </c>
      <c r="AI184" s="122">
        <f t="shared" si="197"/>
        <v>81.670661765815098</v>
      </c>
      <c r="AJ184" s="123">
        <f t="shared" si="181"/>
        <v>8.5435641734141147E-3</v>
      </c>
      <c r="AK184" s="114">
        <f t="shared" si="198"/>
        <v>0.69184769470350937</v>
      </c>
      <c r="AL184" s="115">
        <f t="shared" si="199"/>
        <v>97.667361480192739</v>
      </c>
      <c r="AM184" s="123">
        <f t="shared" si="221"/>
        <v>1.2261219839832E-3</v>
      </c>
      <c r="AN184" s="116">
        <f t="shared" si="182"/>
        <v>0.11960544815910489</v>
      </c>
      <c r="AO184" s="122">
        <f t="shared" si="200"/>
        <v>97.667361480192739</v>
      </c>
      <c r="AP184" s="123">
        <f t="shared" si="201"/>
        <v>1.2261219839832E-3</v>
      </c>
      <c r="AQ184" s="116">
        <f t="shared" si="202"/>
        <v>0.11960544815910489</v>
      </c>
      <c r="AS184" s="3">
        <f t="shared" si="203"/>
        <v>167</v>
      </c>
      <c r="AT184" s="122">
        <f t="shared" si="204"/>
        <v>164.2054003901753</v>
      </c>
      <c r="AU184" s="123">
        <f t="shared" si="183"/>
        <v>9.3280395583723013E-3</v>
      </c>
      <c r="AV184" s="114">
        <f t="shared" si="205"/>
        <v>1.5175586236642173</v>
      </c>
      <c r="AW184" s="115">
        <f t="shared" si="226"/>
        <v>200</v>
      </c>
      <c r="AX184" s="123">
        <f t="shared" si="222"/>
        <v>0</v>
      </c>
      <c r="AY184" s="116">
        <f t="shared" si="184"/>
        <v>-10</v>
      </c>
      <c r="AZ184" s="122">
        <f t="shared" si="206"/>
        <v>97.667361480192739</v>
      </c>
      <c r="BA184" s="123">
        <f t="shared" si="207"/>
        <v>1.2261219839832E-3</v>
      </c>
      <c r="BB184" s="116">
        <f t="shared" si="208"/>
        <v>0.11960544815910489</v>
      </c>
      <c r="BC184" s="107"/>
      <c r="BD184" s="3">
        <f t="shared" si="209"/>
        <v>167</v>
      </c>
      <c r="BE184" s="45">
        <f t="shared" si="210"/>
        <v>75.74258150235417</v>
      </c>
      <c r="BF184" s="7">
        <f t="shared" si="211"/>
        <v>-1.1603181907225403E-4</v>
      </c>
      <c r="BG184" s="43">
        <f t="shared" si="212"/>
        <v>-8.7895693826688607E-3</v>
      </c>
      <c r="BH184" s="45">
        <f t="shared" si="213"/>
        <v>75.57598668746634</v>
      </c>
      <c r="BI184" s="7">
        <f t="shared" si="214"/>
        <v>-1.0228536318382892E-3</v>
      </c>
      <c r="BJ184" s="43">
        <f t="shared" si="215"/>
        <v>-7.7382323253413682E-2</v>
      </c>
      <c r="BK184" s="117">
        <f t="shared" si="170"/>
        <v>74.154304033359836</v>
      </c>
      <c r="BL184" s="107"/>
      <c r="BM184" s="118">
        <f t="shared" si="216"/>
        <v>167</v>
      </c>
      <c r="BN184" s="45">
        <f t="shared" si="217"/>
        <v>89.8868013705697</v>
      </c>
      <c r="BO184" s="7">
        <f t="shared" si="218"/>
        <v>4.6812591137000808E-13</v>
      </c>
      <c r="BP184" s="45">
        <f t="shared" si="219"/>
        <v>4.2079985845657013E-11</v>
      </c>
      <c r="BQ184" s="107"/>
      <c r="BR184" s="107"/>
      <c r="BS184" s="40">
        <f t="shared" si="185"/>
        <v>167</v>
      </c>
      <c r="BT184" s="124">
        <f t="shared" ca="1" si="186"/>
        <v>1588.9460598064629</v>
      </c>
      <c r="BU184" s="7">
        <f t="shared" ca="1" si="163"/>
        <v>8.5059872521871263E-2</v>
      </c>
      <c r="BV184" s="43">
        <f t="shared" ca="1" si="187"/>
        <v>124.56045303485601</v>
      </c>
      <c r="BW184" s="44">
        <f t="shared" ca="1" si="188"/>
        <v>0.17529936260935641</v>
      </c>
      <c r="BX184" s="107"/>
      <c r="BY184" s="107"/>
      <c r="BZ184" s="40">
        <f t="shared" si="189"/>
        <v>167</v>
      </c>
      <c r="CA184" s="124">
        <f t="shared" ca="1" si="190"/>
        <v>6.2601768572311629</v>
      </c>
      <c r="CB184" s="7">
        <f t="shared" ca="1" si="220"/>
        <v>0.13764968130467814</v>
      </c>
      <c r="CC184" s="43">
        <f t="shared" ca="1" si="191"/>
        <v>0.75744876781450399</v>
      </c>
      <c r="CD184" s="44">
        <f t="shared" ca="1" si="192"/>
        <v>0.17529936260935641</v>
      </c>
      <c r="CE184" s="107"/>
      <c r="CF184" s="107"/>
      <c r="CG184" s="40">
        <f t="shared" si="193"/>
        <v>167</v>
      </c>
      <c r="CH184" s="45">
        <f t="shared" ca="1" si="164"/>
        <v>107.45504744493594</v>
      </c>
      <c r="CI184" s="7">
        <f t="shared" ca="1" si="165"/>
        <v>-1.5354368029639449E-2</v>
      </c>
      <c r="CJ184" s="43">
        <f t="shared" ca="1" si="166"/>
        <v>-1.6756326251204849</v>
      </c>
      <c r="CK184" s="43">
        <f t="shared" ca="1" si="167"/>
        <v>0.18764968130467821</v>
      </c>
      <c r="CL184" s="3">
        <f t="shared" ca="1" si="168"/>
        <v>100.87649681304678</v>
      </c>
      <c r="CM184" s="44">
        <f t="shared" ca="1" si="171"/>
        <v>0.17529936260935641</v>
      </c>
      <c r="CO184" s="40">
        <v>167</v>
      </c>
      <c r="CP184" s="45">
        <v>102.82797248727952</v>
      </c>
      <c r="CQ184" s="7">
        <v>-2.8429383510786056E-3</v>
      </c>
      <c r="CR184" s="43">
        <v>-0.29316704237578628</v>
      </c>
      <c r="CS184" s="43">
        <v>0.32181315524064036</v>
      </c>
      <c r="CT184" s="3">
        <v>102.2181315524064</v>
      </c>
      <c r="CU184" s="44">
        <v>0.44362631048128076</v>
      </c>
      <c r="CV184" s="44"/>
      <c r="CW184" s="40">
        <v>167</v>
      </c>
      <c r="CX184" s="45">
        <v>100.92816908202276</v>
      </c>
      <c r="CY184" s="7">
        <v>-6.5789887687212111E-4</v>
      </c>
      <c r="CZ184" s="43">
        <v>-6.6444242676450813E-2</v>
      </c>
      <c r="DA184" s="43">
        <v>4.1371531366329539E-2</v>
      </c>
      <c r="DB184" s="3">
        <v>99.413715313663289</v>
      </c>
      <c r="DC184" s="44">
        <v>-0.2931423431683523</v>
      </c>
      <c r="DD184" s="44"/>
    </row>
    <row r="185" spans="8:108" ht="15.9" customHeight="1" x14ac:dyDescent="0.65">
      <c r="H185" s="3">
        <f t="shared" si="194"/>
        <v>168</v>
      </c>
      <c r="I185" s="124">
        <f t="shared" si="172"/>
        <v>3629.1276459745645</v>
      </c>
      <c r="J185" s="119">
        <f t="shared" si="159"/>
        <v>5.0000000000000024E-2</v>
      </c>
      <c r="K185" s="43">
        <f t="shared" si="160"/>
        <v>172.81560218926498</v>
      </c>
      <c r="M185" s="109">
        <f t="shared" si="173"/>
        <v>168</v>
      </c>
      <c r="N185" s="45">
        <f t="shared" si="174"/>
        <v>97.781272804951058</v>
      </c>
      <c r="O185" s="7">
        <f t="shared" si="175"/>
        <v>1.1663192599036399E-3</v>
      </c>
      <c r="P185" s="43">
        <f t="shared" si="176"/>
        <v>0.1139113247583188</v>
      </c>
      <c r="R185" s="109">
        <f t="shared" si="177"/>
        <v>168</v>
      </c>
      <c r="S185" s="109">
        <v>68</v>
      </c>
      <c r="T185" s="41">
        <f t="shared" si="228"/>
        <v>89.006884860634202</v>
      </c>
      <c r="U185" s="7">
        <f t="shared" si="232"/>
        <v>1.2053151855244682E-2</v>
      </c>
      <c r="V185" s="43">
        <f t="shared" si="178"/>
        <v>99.999667686560784</v>
      </c>
      <c r="W185" s="7">
        <f t="shared" si="179"/>
        <v>3.6923700318291848E-7</v>
      </c>
      <c r="X185" s="43">
        <f t="shared" si="229"/>
        <v>189.00655254719499</v>
      </c>
      <c r="Y185" s="7">
        <f t="shared" si="230"/>
        <v>5.6402952883366731E-3</v>
      </c>
      <c r="Z185" s="121">
        <f t="shared" si="180"/>
        <v>3.6923563983526573E-5</v>
      </c>
      <c r="AA185" s="121">
        <f t="shared" si="231"/>
        <v>1.0600367158788799</v>
      </c>
      <c r="AC185" s="3">
        <f t="shared" si="195"/>
        <v>168</v>
      </c>
      <c r="AD185" s="45">
        <f t="shared" si="161"/>
        <v>190.07171066561554</v>
      </c>
      <c r="AE185" s="7">
        <f t="shared" si="162"/>
        <v>2.605561455890189E-3</v>
      </c>
      <c r="AF185" s="43">
        <f t="shared" si="227"/>
        <v>0.49395648917635809</v>
      </c>
      <c r="AG185" s="107"/>
      <c r="AH185" s="3">
        <f t="shared" si="196"/>
        <v>168</v>
      </c>
      <c r="AI185" s="122">
        <f t="shared" si="197"/>
        <v>82.343471715652072</v>
      </c>
      <c r="AJ185" s="123">
        <f t="shared" si="181"/>
        <v>8.2380861779497976E-3</v>
      </c>
      <c r="AK185" s="114">
        <f t="shared" si="198"/>
        <v>0.67280994983696774</v>
      </c>
      <c r="AL185" s="115">
        <f t="shared" si="199"/>
        <v>97.781272804951058</v>
      </c>
      <c r="AM185" s="123">
        <f t="shared" si="221"/>
        <v>1.1663192599036399E-3</v>
      </c>
      <c r="AN185" s="116">
        <f t="shared" si="182"/>
        <v>0.1139113247583188</v>
      </c>
      <c r="AO185" s="122">
        <f t="shared" si="200"/>
        <v>97.781272804951058</v>
      </c>
      <c r="AP185" s="123">
        <f t="shared" si="201"/>
        <v>1.1663192599036399E-3</v>
      </c>
      <c r="AQ185" s="116">
        <f t="shared" si="202"/>
        <v>0.1139113247583188</v>
      </c>
      <c r="AS185" s="3">
        <f t="shared" si="203"/>
        <v>168</v>
      </c>
      <c r="AT185" s="122">
        <f t="shared" si="204"/>
        <v>165.67481703035961</v>
      </c>
      <c r="AU185" s="123">
        <f t="shared" si="183"/>
        <v>8.9486499024560955E-3</v>
      </c>
      <c r="AV185" s="114">
        <f t="shared" si="205"/>
        <v>1.4694166401843194</v>
      </c>
      <c r="AW185" s="115">
        <f t="shared" si="226"/>
        <v>200</v>
      </c>
      <c r="AX185" s="123">
        <f t="shared" si="222"/>
        <v>0</v>
      </c>
      <c r="AY185" s="116">
        <f t="shared" si="184"/>
        <v>-10</v>
      </c>
      <c r="AZ185" s="122">
        <f t="shared" si="206"/>
        <v>97.781272804951058</v>
      </c>
      <c r="BA185" s="123">
        <f t="shared" si="207"/>
        <v>1.1663192599036399E-3</v>
      </c>
      <c r="BB185" s="116">
        <f t="shared" si="208"/>
        <v>0.1139113247583188</v>
      </c>
      <c r="BC185" s="107"/>
      <c r="BD185" s="3">
        <f t="shared" si="209"/>
        <v>168</v>
      </c>
      <c r="BE185" s="45">
        <f t="shared" si="210"/>
        <v>75.73035483132557</v>
      </c>
      <c r="BF185" s="7">
        <f t="shared" si="211"/>
        <v>-1.6142400729000567E-4</v>
      </c>
      <c r="BG185" s="43">
        <f t="shared" si="212"/>
        <v>-1.2226671028602025E-2</v>
      </c>
      <c r="BH185" s="45">
        <f t="shared" si="213"/>
        <v>75.498835012485287</v>
      </c>
      <c r="BI185" s="7">
        <f t="shared" si="214"/>
        <v>-1.0208490601664615E-3</v>
      </c>
      <c r="BJ185" s="43">
        <f t="shared" si="215"/>
        <v>-7.7151674981045956E-2</v>
      </c>
      <c r="BK185" s="117">
        <f t="shared" si="170"/>
        <v>74.077037206368558</v>
      </c>
      <c r="BL185" s="107"/>
      <c r="BM185" s="118">
        <f t="shared" si="216"/>
        <v>168</v>
      </c>
      <c r="BN185" s="45">
        <f t="shared" si="217"/>
        <v>89.886801370605198</v>
      </c>
      <c r="BO185" s="7">
        <f t="shared" si="218"/>
        <v>3.9492689179389828E-13</v>
      </c>
      <c r="BP185" s="45">
        <f t="shared" si="219"/>
        <v>3.5501403540871207E-11</v>
      </c>
      <c r="BQ185" s="107"/>
      <c r="BR185" s="107"/>
      <c r="BS185" s="40">
        <f t="shared" si="185"/>
        <v>168</v>
      </c>
      <c r="BT185" s="124">
        <f t="shared" ca="1" si="186"/>
        <v>1424.4138915418628</v>
      </c>
      <c r="BU185" s="7">
        <f t="shared" ca="1" si="163"/>
        <v>-0.10354798846012465</v>
      </c>
      <c r="BV185" s="43">
        <f t="shared" ca="1" si="187"/>
        <v>-164.53216826460013</v>
      </c>
      <c r="BW185" s="44">
        <f t="shared" ca="1" si="188"/>
        <v>-0.76773994230062315</v>
      </c>
      <c r="BX185" s="107"/>
      <c r="BY185" s="107"/>
      <c r="BZ185" s="40">
        <f t="shared" si="189"/>
        <v>168</v>
      </c>
      <c r="CA185" s="124">
        <f t="shared" ca="1" si="190"/>
        <v>4.1700917905115471</v>
      </c>
      <c r="CB185" s="7">
        <f t="shared" ca="1" si="220"/>
        <v>-0.33386997115031147</v>
      </c>
      <c r="CC185" s="43">
        <f t="shared" ca="1" si="191"/>
        <v>-2.0900850667196162</v>
      </c>
      <c r="CD185" s="44">
        <f t="shared" ca="1" si="192"/>
        <v>-0.76773994230062315</v>
      </c>
      <c r="CE185" s="107"/>
      <c r="CF185" s="107"/>
      <c r="CG185" s="40">
        <f t="shared" si="193"/>
        <v>168</v>
      </c>
      <c r="CH185" s="45">
        <f t="shared" ca="1" si="164"/>
        <v>111.03752936449253</v>
      </c>
      <c r="CI185" s="7">
        <f t="shared" ca="1" si="165"/>
        <v>3.3339354499772433E-2</v>
      </c>
      <c r="CJ185" s="43">
        <f t="shared" ca="1" si="166"/>
        <v>3.5824819195565873</v>
      </c>
      <c r="CK185" s="43">
        <f t="shared" ca="1" si="167"/>
        <v>-0.28386997115031154</v>
      </c>
      <c r="CL185" s="3">
        <f t="shared" ca="1" si="168"/>
        <v>96.161300288496889</v>
      </c>
      <c r="CM185" s="44">
        <f t="shared" ca="1" si="171"/>
        <v>-0.76773994230062315</v>
      </c>
      <c r="CO185" s="40">
        <v>168</v>
      </c>
      <c r="CP185" s="45">
        <v>103.05050406094207</v>
      </c>
      <c r="CQ185" s="7">
        <v>2.1641151554367072E-3</v>
      </c>
      <c r="CR185" s="43">
        <v>0.22253157366254794</v>
      </c>
      <c r="CS185" s="43">
        <v>0.434293735682726</v>
      </c>
      <c r="CT185" s="3">
        <v>103.34293735682726</v>
      </c>
      <c r="CU185" s="44">
        <v>0.66858747136545194</v>
      </c>
      <c r="CV185" s="44"/>
      <c r="CW185" s="40">
        <v>168</v>
      </c>
      <c r="CX185" s="45">
        <v>101.05890391326842</v>
      </c>
      <c r="CY185" s="7">
        <v>1.295325501638843E-3</v>
      </c>
      <c r="CZ185" s="43">
        <v>0.13073483124565632</v>
      </c>
      <c r="DA185" s="43">
        <v>-5.2086808842172927E-2</v>
      </c>
      <c r="DB185" s="3">
        <v>98.479131911578264</v>
      </c>
      <c r="DC185" s="44">
        <v>-0.76043404421086458</v>
      </c>
      <c r="DD185" s="44"/>
    </row>
    <row r="186" spans="8:108" ht="15.9" customHeight="1" x14ac:dyDescent="0.65">
      <c r="H186" s="3">
        <f t="shared" si="194"/>
        <v>169</v>
      </c>
      <c r="I186" s="124">
        <f t="shared" si="172"/>
        <v>3810.5840282732929</v>
      </c>
      <c r="J186" s="119">
        <f t="shared" si="159"/>
        <v>5.0000000000000044E-2</v>
      </c>
      <c r="K186" s="43">
        <f t="shared" si="160"/>
        <v>181.45638229872824</v>
      </c>
      <c r="M186" s="109">
        <f t="shared" si="173"/>
        <v>169</v>
      </c>
      <c r="N186" s="45">
        <f t="shared" si="174"/>
        <v>97.889747789520484</v>
      </c>
      <c r="O186" s="7">
        <f t="shared" si="175"/>
        <v>1.1093635975245114E-3</v>
      </c>
      <c r="P186" s="43">
        <f t="shared" si="176"/>
        <v>0.10847498456942221</v>
      </c>
      <c r="R186" s="109">
        <f t="shared" si="177"/>
        <v>169</v>
      </c>
      <c r="S186" s="109">
        <v>69</v>
      </c>
      <c r="T186" s="41">
        <f t="shared" si="228"/>
        <v>89.985347794103433</v>
      </c>
      <c r="U186" s="7">
        <f t="shared" si="232"/>
        <v>1.0993115139365853E-2</v>
      </c>
      <c r="V186" s="43">
        <f t="shared" si="178"/>
        <v>99.999700917794272</v>
      </c>
      <c r="W186" s="7">
        <f t="shared" si="179"/>
        <v>3.3231343919862443E-7</v>
      </c>
      <c r="X186" s="43">
        <f t="shared" si="229"/>
        <v>189.98504871189772</v>
      </c>
      <c r="Y186" s="7">
        <f t="shared" si="230"/>
        <v>5.177048898653407E-3</v>
      </c>
      <c r="Z186" s="121">
        <f t="shared" si="180"/>
        <v>3.3231233488858857E-5</v>
      </c>
      <c r="AA186" s="121">
        <f t="shared" si="231"/>
        <v>0.97846293346922608</v>
      </c>
      <c r="AC186" s="3">
        <f t="shared" si="195"/>
        <v>169</v>
      </c>
      <c r="AD186" s="45">
        <f t="shared" si="161"/>
        <v>190.54348240005794</v>
      </c>
      <c r="AE186" s="7">
        <f t="shared" si="162"/>
        <v>2.4820723335960567E-3</v>
      </c>
      <c r="AF186" s="43">
        <f t="shared" si="227"/>
        <v>0.47177173444240972</v>
      </c>
      <c r="AG186" s="107"/>
      <c r="AH186" s="3">
        <f t="shared" si="196"/>
        <v>169</v>
      </c>
      <c r="AI186" s="122">
        <f t="shared" si="197"/>
        <v>82.997337096388776</v>
      </c>
      <c r="AJ186" s="123">
        <f t="shared" si="181"/>
        <v>7.9407069815398083E-3</v>
      </c>
      <c r="AK186" s="114">
        <f t="shared" si="198"/>
        <v>0.65386538073670786</v>
      </c>
      <c r="AL186" s="115">
        <f t="shared" si="199"/>
        <v>97.889747789520484</v>
      </c>
      <c r="AM186" s="123">
        <f t="shared" si="221"/>
        <v>1.1093635975245114E-3</v>
      </c>
      <c r="AN186" s="116">
        <f t="shared" si="182"/>
        <v>0.10847498456942221</v>
      </c>
      <c r="AO186" s="122">
        <f t="shared" si="200"/>
        <v>97.889747789520484</v>
      </c>
      <c r="AP186" s="123">
        <f t="shared" si="201"/>
        <v>1.1093635975245114E-3</v>
      </c>
      <c r="AQ186" s="116">
        <f t="shared" si="202"/>
        <v>0.10847498456942221</v>
      </c>
      <c r="AS186" s="3">
        <f t="shared" si="203"/>
        <v>169</v>
      </c>
      <c r="AT186" s="122">
        <f t="shared" si="204"/>
        <v>167.0965216323668</v>
      </c>
      <c r="AU186" s="123">
        <f t="shared" si="183"/>
        <v>8.5812957424100944E-3</v>
      </c>
      <c r="AV186" s="114">
        <f t="shared" si="205"/>
        <v>1.4217046020071973</v>
      </c>
      <c r="AW186" s="115">
        <f t="shared" si="226"/>
        <v>200</v>
      </c>
      <c r="AX186" s="123">
        <f t="shared" si="222"/>
        <v>0</v>
      </c>
      <c r="AY186" s="116">
        <f t="shared" si="184"/>
        <v>-10</v>
      </c>
      <c r="AZ186" s="122">
        <f t="shared" si="206"/>
        <v>97.889747789520484</v>
      </c>
      <c r="BA186" s="123">
        <f t="shared" si="207"/>
        <v>1.1093635975245114E-3</v>
      </c>
      <c r="BB186" s="116">
        <f t="shared" si="208"/>
        <v>0.10847498456942221</v>
      </c>
      <c r="BC186" s="107"/>
      <c r="BD186" s="3">
        <f t="shared" si="209"/>
        <v>169</v>
      </c>
      <c r="BE186" s="45">
        <f t="shared" si="210"/>
        <v>75.714869616656571</v>
      </c>
      <c r="BF186" s="7">
        <f t="shared" si="211"/>
        <v>-2.0447830600410171E-4</v>
      </c>
      <c r="BG186" s="43">
        <f t="shared" si="212"/>
        <v>-1.5485214668992725E-2</v>
      </c>
      <c r="BH186" s="45">
        <f t="shared" si="213"/>
        <v>75.421911935562207</v>
      </c>
      <c r="BI186" s="7">
        <f t="shared" si="214"/>
        <v>-1.0188644223498202E-3</v>
      </c>
      <c r="BJ186" s="43">
        <f t="shared" si="215"/>
        <v>-7.6923076923076927E-2</v>
      </c>
      <c r="BK186" s="117">
        <f t="shared" si="170"/>
        <v>74</v>
      </c>
      <c r="BL186" s="107"/>
      <c r="BM186" s="118">
        <f t="shared" si="216"/>
        <v>169</v>
      </c>
      <c r="BN186" s="45">
        <f t="shared" si="217"/>
        <v>89.886801370635155</v>
      </c>
      <c r="BO186" s="7">
        <f t="shared" si="218"/>
        <v>3.3326897033675291E-13</v>
      </c>
      <c r="BP186" s="45">
        <f t="shared" si="219"/>
        <v>2.9951285107235199E-11</v>
      </c>
      <c r="BQ186" s="107"/>
      <c r="BR186" s="107"/>
      <c r="BS186" s="40">
        <f t="shared" si="185"/>
        <v>169</v>
      </c>
      <c r="BT186" s="124">
        <f t="shared" ca="1" si="186"/>
        <v>1289.3487282533267</v>
      </c>
      <c r="BU186" s="7">
        <f t="shared" ca="1" si="163"/>
        <v>-9.4821571237510324E-2</v>
      </c>
      <c r="BV186" s="43">
        <f t="shared" ca="1" si="187"/>
        <v>-135.06516328853604</v>
      </c>
      <c r="BW186" s="44">
        <f t="shared" ca="1" si="188"/>
        <v>-0.72410785618755158</v>
      </c>
      <c r="BX186" s="107"/>
      <c r="BY186" s="107"/>
      <c r="BZ186" s="40">
        <f t="shared" si="189"/>
        <v>169</v>
      </c>
      <c r="CA186" s="124">
        <f t="shared" ca="1" si="190"/>
        <v>2.8687982667708121</v>
      </c>
      <c r="CB186" s="7">
        <f t="shared" ca="1" si="220"/>
        <v>-0.3120539280937758</v>
      </c>
      <c r="CC186" s="43">
        <f t="shared" ca="1" si="191"/>
        <v>-1.301293523740735</v>
      </c>
      <c r="CD186" s="44">
        <f t="shared" ca="1" si="192"/>
        <v>-0.72410785618755158</v>
      </c>
      <c r="CE186" s="107"/>
      <c r="CF186" s="107"/>
      <c r="CG186" s="40">
        <f t="shared" si="193"/>
        <v>169</v>
      </c>
      <c r="CH186" s="45">
        <f t="shared" ca="1" si="164"/>
        <v>115.46293131834808</v>
      </c>
      <c r="CI186" s="7">
        <f t="shared" ca="1" si="165"/>
        <v>3.9855010996585685E-2</v>
      </c>
      <c r="CJ186" s="43">
        <f t="shared" ca="1" si="166"/>
        <v>4.4254019538555509</v>
      </c>
      <c r="CK186" s="43">
        <f t="shared" ca="1" si="167"/>
        <v>-0.26205392809377581</v>
      </c>
      <c r="CL186" s="3">
        <f t="shared" ca="1" si="168"/>
        <v>96.379460719062237</v>
      </c>
      <c r="CM186" s="44">
        <f t="shared" ca="1" si="171"/>
        <v>-0.72410785618755158</v>
      </c>
      <c r="CO186" s="40">
        <v>169</v>
      </c>
      <c r="CP186" s="45">
        <v>104.09937797894382</v>
      </c>
      <c r="CQ186" s="7">
        <v>1.0178251213419223E-2</v>
      </c>
      <c r="CR186" s="43">
        <v>1.0488739180017401</v>
      </c>
      <c r="CS186" s="43">
        <v>-0.17168554806014449</v>
      </c>
      <c r="CT186" s="3">
        <v>97.283144519398562</v>
      </c>
      <c r="CU186" s="44">
        <v>-0.543371096120289</v>
      </c>
      <c r="CV186" s="44"/>
      <c r="CW186" s="40">
        <v>169</v>
      </c>
      <c r="CX186" s="45">
        <v>100.96598159701699</v>
      </c>
      <c r="CY186" s="7">
        <v>-9.1948668205604539E-4</v>
      </c>
      <c r="CZ186" s="43">
        <v>-9.2922316251431256E-2</v>
      </c>
      <c r="DA186" s="43">
        <v>6.5064204542946952E-2</v>
      </c>
      <c r="DB186" s="3">
        <v>99.650642045429464</v>
      </c>
      <c r="DC186" s="44">
        <v>-0.17467897728526521</v>
      </c>
      <c r="DD186" s="44"/>
    </row>
    <row r="187" spans="8:108" ht="15.9" customHeight="1" x14ac:dyDescent="0.65">
      <c r="H187" s="3">
        <f t="shared" si="194"/>
        <v>170</v>
      </c>
      <c r="I187" s="124">
        <f t="shared" si="172"/>
        <v>4001.1132296869578</v>
      </c>
      <c r="J187" s="119">
        <f t="shared" si="159"/>
        <v>5.0000000000000051E-2</v>
      </c>
      <c r="K187" s="43">
        <f t="shared" si="160"/>
        <v>190.52920141366465</v>
      </c>
      <c r="M187" s="109">
        <f t="shared" si="173"/>
        <v>170</v>
      </c>
      <c r="N187" s="45">
        <f t="shared" si="174"/>
        <v>97.993033817848541</v>
      </c>
      <c r="O187" s="7">
        <f t="shared" si="175"/>
        <v>1.0551261052397379E-3</v>
      </c>
      <c r="P187" s="43">
        <f t="shared" si="176"/>
        <v>0.10328602832805882</v>
      </c>
      <c r="R187" s="109">
        <f t="shared" si="177"/>
        <v>170</v>
      </c>
      <c r="S187" s="109">
        <v>70</v>
      </c>
      <c r="T187" s="41">
        <f t="shared" si="228"/>
        <v>90.886519755888017</v>
      </c>
      <c r="U187" s="7">
        <f t="shared" si="232"/>
        <v>1.0014652205896528E-2</v>
      </c>
      <c r="V187" s="43">
        <f t="shared" si="178"/>
        <v>99.999730825925397</v>
      </c>
      <c r="W187" s="7">
        <f t="shared" si="179"/>
        <v>2.9908220575632547E-7</v>
      </c>
      <c r="X187" s="43">
        <f t="shared" si="229"/>
        <v>190.88625058181341</v>
      </c>
      <c r="Y187" s="7">
        <f t="shared" si="230"/>
        <v>4.7435410103366625E-3</v>
      </c>
      <c r="Z187" s="121">
        <f t="shared" si="180"/>
        <v>2.9908131122195308E-5</v>
      </c>
      <c r="AA187" s="121">
        <f t="shared" si="231"/>
        <v>0.9011719617845878</v>
      </c>
      <c r="AC187" s="3">
        <f t="shared" si="195"/>
        <v>170</v>
      </c>
      <c r="AD187" s="45">
        <f t="shared" si="161"/>
        <v>190.99395184877554</v>
      </c>
      <c r="AE187" s="7">
        <f t="shared" si="162"/>
        <v>2.3641293999855082E-3</v>
      </c>
      <c r="AF187" s="43">
        <f t="shared" si="227"/>
        <v>0.45046944871759953</v>
      </c>
      <c r="AG187" s="107"/>
      <c r="AH187" s="3">
        <f t="shared" si="196"/>
        <v>170</v>
      </c>
      <c r="AI187" s="122">
        <f t="shared" si="197"/>
        <v>83.632383715161552</v>
      </c>
      <c r="AJ187" s="123">
        <f t="shared" si="181"/>
        <v>7.6514095631196712E-3</v>
      </c>
      <c r="AK187" s="114">
        <f t="shared" si="198"/>
        <v>0.63504661877276958</v>
      </c>
      <c r="AL187" s="115">
        <f t="shared" si="199"/>
        <v>97.993033817848541</v>
      </c>
      <c r="AM187" s="123">
        <f t="shared" si="221"/>
        <v>1.0551261052397379E-3</v>
      </c>
      <c r="AN187" s="116">
        <f t="shared" si="182"/>
        <v>0.10328602832805882</v>
      </c>
      <c r="AO187" s="122">
        <f t="shared" si="200"/>
        <v>97.993033817848541</v>
      </c>
      <c r="AP187" s="123">
        <f t="shared" si="201"/>
        <v>1.0551261052397379E-3</v>
      </c>
      <c r="AQ187" s="116">
        <f t="shared" si="202"/>
        <v>0.10328602832805882</v>
      </c>
      <c r="AS187" s="3">
        <f t="shared" si="203"/>
        <v>170</v>
      </c>
      <c r="AT187" s="122">
        <f t="shared" si="204"/>
        <v>168.47103582857613</v>
      </c>
      <c r="AU187" s="123">
        <f t="shared" si="183"/>
        <v>8.2258695919082952E-3</v>
      </c>
      <c r="AV187" s="114">
        <f t="shared" si="205"/>
        <v>1.374514196209333</v>
      </c>
      <c r="AW187" s="115">
        <f t="shared" si="226"/>
        <v>200</v>
      </c>
      <c r="AX187" s="123">
        <f t="shared" si="222"/>
        <v>0</v>
      </c>
      <c r="AY187" s="116">
        <f t="shared" si="184"/>
        <v>-10</v>
      </c>
      <c r="AZ187" s="122">
        <f t="shared" si="206"/>
        <v>97.993033817848541</v>
      </c>
      <c r="BA187" s="123">
        <f t="shared" si="207"/>
        <v>1.0551261052397379E-3</v>
      </c>
      <c r="BB187" s="116">
        <f t="shared" si="208"/>
        <v>0.10328602832805882</v>
      </c>
      <c r="BC187" s="107"/>
      <c r="BD187" s="3">
        <f t="shared" si="209"/>
        <v>170</v>
      </c>
      <c r="BE187" s="45">
        <f t="shared" si="210"/>
        <v>75.696296228898532</v>
      </c>
      <c r="BF187" s="7">
        <f t="shared" si="211"/>
        <v>-2.4530700312997686E-4</v>
      </c>
      <c r="BG187" s="43">
        <f t="shared" si="212"/>
        <v>-1.8573387758040866E-2</v>
      </c>
      <c r="BH187" s="45">
        <f t="shared" si="213"/>
        <v>75.345215436677464</v>
      </c>
      <c r="BI187" s="7">
        <f t="shared" si="214"/>
        <v>-1.0168994250672157E-3</v>
      </c>
      <c r="BJ187" s="43">
        <f t="shared" si="215"/>
        <v>-7.6696498884737035E-2</v>
      </c>
      <c r="BK187" s="117">
        <f t="shared" si="170"/>
        <v>73.923190379189407</v>
      </c>
      <c r="BL187" s="107"/>
      <c r="BM187" s="118">
        <f t="shared" si="216"/>
        <v>170</v>
      </c>
      <c r="BN187" s="45">
        <f t="shared" si="217"/>
        <v>89.886801370660422</v>
      </c>
      <c r="BO187" s="7">
        <f t="shared" si="218"/>
        <v>2.8109688294997592E-13</v>
      </c>
      <c r="BP187" s="45">
        <f t="shared" si="219"/>
        <v>2.5268845456829957E-11</v>
      </c>
      <c r="BQ187" s="107"/>
      <c r="BR187" s="107"/>
      <c r="BS187" s="40">
        <f t="shared" si="185"/>
        <v>170</v>
      </c>
      <c r="BT187" s="124">
        <f t="shared" ca="1" si="186"/>
        <v>1663.9323499325751</v>
      </c>
      <c r="BU187" s="7">
        <f t="shared" ca="1" si="163"/>
        <v>0.29052157377678162</v>
      </c>
      <c r="BV187" s="43">
        <f t="shared" ca="1" si="187"/>
        <v>374.58362167924838</v>
      </c>
      <c r="BW187" s="44">
        <f t="shared" ca="1" si="188"/>
        <v>1.2026078688839077</v>
      </c>
      <c r="BX187" s="107"/>
      <c r="BY187" s="107"/>
      <c r="BZ187" s="40">
        <f t="shared" si="189"/>
        <v>170</v>
      </c>
      <c r="CA187" s="124">
        <f t="shared" ca="1" si="190"/>
        <v>4.7372578650388997</v>
      </c>
      <c r="CB187" s="7">
        <f t="shared" ca="1" si="220"/>
        <v>0.65130393444195378</v>
      </c>
      <c r="CC187" s="43">
        <f t="shared" ca="1" si="191"/>
        <v>1.8684595982680878</v>
      </c>
      <c r="CD187" s="44">
        <f t="shared" ca="1" si="192"/>
        <v>1.2026078688839077</v>
      </c>
      <c r="CE187" s="107"/>
      <c r="CF187" s="107"/>
      <c r="CG187" s="40">
        <f t="shared" si="193"/>
        <v>170</v>
      </c>
      <c r="CH187" s="45">
        <f t="shared" ca="1" si="164"/>
        <v>108.24493904954699</v>
      </c>
      <c r="CI187" s="7">
        <f t="shared" ca="1" si="165"/>
        <v>-6.2513502700706977E-2</v>
      </c>
      <c r="CJ187" s="43">
        <f t="shared" ca="1" si="166"/>
        <v>-7.2179922688010985</v>
      </c>
      <c r="CK187" s="43">
        <f t="shared" ca="1" si="167"/>
        <v>0.70130393444195382</v>
      </c>
      <c r="CL187" s="3">
        <f t="shared" ca="1" si="168"/>
        <v>106.01303934441954</v>
      </c>
      <c r="CM187" s="44">
        <f t="shared" ca="1" si="171"/>
        <v>1.2026078688839077</v>
      </c>
      <c r="CO187" s="40">
        <v>170</v>
      </c>
      <c r="CP187" s="45">
        <v>104.05866454931775</v>
      </c>
      <c r="CQ187" s="7">
        <v>-3.9110156483645466E-4</v>
      </c>
      <c r="CR187" s="43">
        <v>-4.071342962606446E-2</v>
      </c>
      <c r="CS187" s="43">
        <v>7.7155544338163434E-3</v>
      </c>
      <c r="CT187" s="3">
        <v>99.077155544338169</v>
      </c>
      <c r="CU187" s="44">
        <v>-0.18456889113236732</v>
      </c>
      <c r="CV187" s="44"/>
      <c r="CW187" s="40">
        <v>170</v>
      </c>
      <c r="CX187" s="45">
        <v>101.23723451259721</v>
      </c>
      <c r="CY187" s="7">
        <v>2.6865773133654576E-3</v>
      </c>
      <c r="CZ187" s="43">
        <v>0.27125291558022696</v>
      </c>
      <c r="DA187" s="43">
        <v>0.2907593928777068</v>
      </c>
      <c r="DB187" s="3">
        <v>101.90759392877706</v>
      </c>
      <c r="DC187" s="44">
        <v>0.95379696438853401</v>
      </c>
      <c r="DD187" s="44"/>
    </row>
    <row r="188" spans="8:108" ht="15.9" customHeight="1" x14ac:dyDescent="0.65">
      <c r="H188" s="3">
        <f t="shared" si="194"/>
        <v>171</v>
      </c>
      <c r="I188" s="124">
        <f t="shared" si="172"/>
        <v>4201.1688911713054</v>
      </c>
      <c r="J188" s="119">
        <f t="shared" si="159"/>
        <v>4.999999999999994E-2</v>
      </c>
      <c r="K188" s="43">
        <f t="shared" si="160"/>
        <v>200.05566148434789</v>
      </c>
      <c r="M188" s="109">
        <f t="shared" si="173"/>
        <v>171</v>
      </c>
      <c r="N188" s="45">
        <f t="shared" si="174"/>
        <v>98.091368170327968</v>
      </c>
      <c r="O188" s="7">
        <f t="shared" si="175"/>
        <v>1.0034830910757634E-3</v>
      </c>
      <c r="P188" s="43">
        <f t="shared" si="176"/>
        <v>9.8334352479423182E-2</v>
      </c>
      <c r="R188" s="109">
        <f t="shared" si="177"/>
        <v>171</v>
      </c>
      <c r="S188" s="109">
        <v>71</v>
      </c>
      <c r="T188" s="41">
        <f t="shared" si="228"/>
        <v>91.714812258139389</v>
      </c>
      <c r="U188" s="7">
        <f t="shared" si="232"/>
        <v>9.1134802441119097E-3</v>
      </c>
      <c r="V188" s="43">
        <f t="shared" si="178"/>
        <v>99.999757743260403</v>
      </c>
      <c r="W188" s="7">
        <f t="shared" si="179"/>
        <v>2.6917407460942583E-7</v>
      </c>
      <c r="X188" s="43">
        <f t="shared" si="229"/>
        <v>191.71457000139981</v>
      </c>
      <c r="Y188" s="7">
        <f t="shared" si="230"/>
        <v>4.3393351645899551E-3</v>
      </c>
      <c r="Z188" s="121">
        <f t="shared" si="180"/>
        <v>2.6917335006064562E-5</v>
      </c>
      <c r="AA188" s="121">
        <f t="shared" si="231"/>
        <v>0.82829250225137874</v>
      </c>
      <c r="AC188" s="3">
        <f t="shared" si="195"/>
        <v>171</v>
      </c>
      <c r="AD188" s="45">
        <f t="shared" si="161"/>
        <v>191.42397703051122</v>
      </c>
      <c r="AE188" s="7">
        <f t="shared" si="162"/>
        <v>2.2515120378061517E-3</v>
      </c>
      <c r="AF188" s="43">
        <f t="shared" si="227"/>
        <v>0.43002518173567938</v>
      </c>
      <c r="AG188" s="107"/>
      <c r="AH188" s="3">
        <f t="shared" si="196"/>
        <v>171</v>
      </c>
      <c r="AI188" s="122">
        <f t="shared" si="197"/>
        <v>84.24876788771499</v>
      </c>
      <c r="AJ188" s="123">
        <f t="shared" si="181"/>
        <v>7.3701614754010077E-3</v>
      </c>
      <c r="AK188" s="114">
        <f t="shared" si="198"/>
        <v>0.61638417255343247</v>
      </c>
      <c r="AL188" s="115">
        <f t="shared" si="199"/>
        <v>98.091368170327968</v>
      </c>
      <c r="AM188" s="123">
        <f t="shared" si="221"/>
        <v>1.0034830910757634E-3</v>
      </c>
      <c r="AN188" s="116">
        <f t="shared" si="182"/>
        <v>9.8334352479423182E-2</v>
      </c>
      <c r="AO188" s="122">
        <f t="shared" si="200"/>
        <v>98.091368170327968</v>
      </c>
      <c r="AP188" s="123">
        <f t="shared" si="201"/>
        <v>1.0034830910757634E-3</v>
      </c>
      <c r="AQ188" s="116">
        <f t="shared" si="202"/>
        <v>9.8334352479423182E-2</v>
      </c>
      <c r="AS188" s="3">
        <f t="shared" si="203"/>
        <v>171</v>
      </c>
      <c r="AT188" s="122">
        <f t="shared" si="204"/>
        <v>169.79896514171659</v>
      </c>
      <c r="AU188" s="123">
        <f t="shared" si="183"/>
        <v>7.8822410428559531E-3</v>
      </c>
      <c r="AV188" s="114">
        <f t="shared" si="205"/>
        <v>1.3279293131404604</v>
      </c>
      <c r="AW188" s="115">
        <f t="shared" si="226"/>
        <v>200</v>
      </c>
      <c r="AX188" s="123">
        <f t="shared" si="222"/>
        <v>0</v>
      </c>
      <c r="AY188" s="116">
        <f t="shared" si="184"/>
        <v>-10</v>
      </c>
      <c r="AZ188" s="122">
        <f t="shared" si="206"/>
        <v>98.091368170327968</v>
      </c>
      <c r="BA188" s="123">
        <f t="shared" si="207"/>
        <v>1.0034830910757634E-3</v>
      </c>
      <c r="BB188" s="116">
        <f t="shared" si="208"/>
        <v>9.8334352479423182E-2</v>
      </c>
      <c r="BC188" s="107"/>
      <c r="BD188" s="3">
        <f t="shared" si="209"/>
        <v>171</v>
      </c>
      <c r="BE188" s="45">
        <f t="shared" si="210"/>
        <v>75.674797161302479</v>
      </c>
      <c r="BF188" s="7">
        <f t="shared" si="211"/>
        <v>-2.8401743106482258E-4</v>
      </c>
      <c r="BG188" s="43">
        <f t="shared" si="212"/>
        <v>-2.1499067596058446E-2</v>
      </c>
      <c r="BH188" s="45">
        <f t="shared" si="213"/>
        <v>75.268743525387279</v>
      </c>
      <c r="BI188" s="7">
        <f t="shared" si="214"/>
        <v>-1.0149537810327696E-3</v>
      </c>
      <c r="BJ188" s="43">
        <f t="shared" si="215"/>
        <v>-7.6471911290187253E-2</v>
      </c>
      <c r="BK188" s="117">
        <f t="shared" si="170"/>
        <v>73.846606338755961</v>
      </c>
      <c r="BL188" s="107"/>
      <c r="BM188" s="118">
        <f t="shared" si="216"/>
        <v>171</v>
      </c>
      <c r="BN188" s="45">
        <f t="shared" si="217"/>
        <v>89.886801370681738</v>
      </c>
      <c r="BO188" s="7">
        <f t="shared" si="218"/>
        <v>2.3714585175750579E-13</v>
      </c>
      <c r="BP188" s="45">
        <f t="shared" si="219"/>
        <v>2.1318435867944763E-11</v>
      </c>
      <c r="BQ188" s="107"/>
      <c r="BR188" s="107"/>
      <c r="BS188" s="40">
        <f t="shared" si="185"/>
        <v>171</v>
      </c>
      <c r="BT188" s="124">
        <f t="shared" ca="1" si="186"/>
        <v>1830.3384062931282</v>
      </c>
      <c r="BU188" s="7">
        <f t="shared" ca="1" si="163"/>
        <v>0.10000770546188135</v>
      </c>
      <c r="BV188" s="43">
        <f t="shared" ca="1" si="187"/>
        <v>166.40605636055318</v>
      </c>
      <c r="BW188" s="44">
        <f t="shared" ca="1" si="188"/>
        <v>0.25003852730940701</v>
      </c>
      <c r="BX188" s="107"/>
      <c r="BY188" s="107"/>
      <c r="BZ188" s="40">
        <f t="shared" si="189"/>
        <v>171</v>
      </c>
      <c r="CA188" s="124">
        <f t="shared" ca="1" si="190"/>
        <v>5.566369248320461</v>
      </c>
      <c r="CB188" s="7">
        <f t="shared" ca="1" si="220"/>
        <v>0.17501926365470358</v>
      </c>
      <c r="CC188" s="43">
        <f t="shared" ca="1" si="191"/>
        <v>0.82911138328156098</v>
      </c>
      <c r="CD188" s="44">
        <f t="shared" ca="1" si="192"/>
        <v>0.25003852730940701</v>
      </c>
      <c r="CE188" s="107"/>
      <c r="CF188" s="107"/>
      <c r="CG188" s="40">
        <f t="shared" si="193"/>
        <v>171</v>
      </c>
      <c r="CH188" s="45">
        <f t="shared" ca="1" si="164"/>
        <v>106.56225175515598</v>
      </c>
      <c r="CI188" s="7">
        <f t="shared" ca="1" si="165"/>
        <v>-1.5545182150463265E-2</v>
      </c>
      <c r="CJ188" s="43">
        <f t="shared" ca="1" si="166"/>
        <v>-1.6826872943910085</v>
      </c>
      <c r="CK188" s="43">
        <f t="shared" ca="1" si="167"/>
        <v>0.22501926365470351</v>
      </c>
      <c r="CL188" s="3">
        <f t="shared" ca="1" si="168"/>
        <v>101.25019263654704</v>
      </c>
      <c r="CM188" s="44">
        <f t="shared" ca="1" si="171"/>
        <v>0.25003852730940701</v>
      </c>
      <c r="CO188" s="40">
        <v>171</v>
      </c>
      <c r="CP188" s="45">
        <v>103.43445870208504</v>
      </c>
      <c r="CQ188" s="7">
        <v>-5.9985955992821593E-3</v>
      </c>
      <c r="CR188" s="43">
        <v>-0.62420584723271022</v>
      </c>
      <c r="CS188" s="43">
        <v>0.1944283194496248</v>
      </c>
      <c r="CT188" s="3">
        <v>100.94428319449625</v>
      </c>
      <c r="CU188" s="44">
        <v>0.18885663889924956</v>
      </c>
      <c r="CV188" s="44"/>
      <c r="CW188" s="40">
        <v>171</v>
      </c>
      <c r="CX188" s="45">
        <v>101.18847260726581</v>
      </c>
      <c r="CY188" s="7">
        <v>-4.8165979213246764E-4</v>
      </c>
      <c r="CZ188" s="43">
        <v>-4.8761905331406133E-2</v>
      </c>
      <c r="DA188" s="43">
        <v>2.3923732596650177E-2</v>
      </c>
      <c r="DB188" s="3">
        <v>99.239237325966499</v>
      </c>
      <c r="DC188" s="44">
        <v>-0.38038133701674909</v>
      </c>
      <c r="DD188" s="44"/>
    </row>
    <row r="189" spans="8:108" ht="15.9" customHeight="1" x14ac:dyDescent="0.65">
      <c r="H189" s="3">
        <f t="shared" si="194"/>
        <v>172</v>
      </c>
      <c r="I189" s="124">
        <f t="shared" si="172"/>
        <v>4411.2273357298709</v>
      </c>
      <c r="J189" s="119">
        <f t="shared" si="159"/>
        <v>5.0000000000000051E-2</v>
      </c>
      <c r="K189" s="43">
        <f t="shared" si="160"/>
        <v>210.05844455856527</v>
      </c>
      <c r="M189" s="109">
        <f t="shared" si="173"/>
        <v>172</v>
      </c>
      <c r="N189" s="45">
        <f t="shared" si="174"/>
        <v>98.184978324080944</v>
      </c>
      <c r="O189" s="7">
        <f t="shared" si="175"/>
        <v>9.5431591483595023E-4</v>
      </c>
      <c r="P189" s="43">
        <f t="shared" si="176"/>
        <v>9.3610153752983205E-2</v>
      </c>
      <c r="R189" s="109">
        <f t="shared" si="177"/>
        <v>172</v>
      </c>
      <c r="S189" s="109">
        <v>72</v>
      </c>
      <c r="T189" s="41">
        <f t="shared" si="228"/>
        <v>92.474686696407574</v>
      </c>
      <c r="U189" s="7">
        <f t="shared" si="232"/>
        <v>8.2851877418606175E-3</v>
      </c>
      <c r="V189" s="43">
        <f t="shared" si="178"/>
        <v>99.999781968875681</v>
      </c>
      <c r="W189" s="7">
        <f t="shared" si="179"/>
        <v>2.4225673965701331E-7</v>
      </c>
      <c r="X189" s="43">
        <f t="shared" si="229"/>
        <v>192.47446866528327</v>
      </c>
      <c r="Y189" s="7">
        <f t="shared" si="230"/>
        <v>3.9636980323295894E-3</v>
      </c>
      <c r="Z189" s="121">
        <f t="shared" si="180"/>
        <v>2.4225615271881925E-5</v>
      </c>
      <c r="AA189" s="121">
        <f t="shared" si="231"/>
        <v>0.7598744382681839</v>
      </c>
      <c r="AC189" s="3">
        <f t="shared" si="195"/>
        <v>172</v>
      </c>
      <c r="AD189" s="45">
        <f t="shared" si="161"/>
        <v>191.83439113649237</v>
      </c>
      <c r="AE189" s="7">
        <f t="shared" si="162"/>
        <v>2.1440057423722345E-3</v>
      </c>
      <c r="AF189" s="43">
        <f t="shared" si="227"/>
        <v>0.41041410598113942</v>
      </c>
      <c r="AG189" s="107"/>
      <c r="AH189" s="3">
        <f t="shared" si="196"/>
        <v>172</v>
      </c>
      <c r="AI189" s="122">
        <f t="shared" si="197"/>
        <v>84.846674297803688</v>
      </c>
      <c r="AJ189" s="123">
        <f t="shared" si="181"/>
        <v>7.0969157778731501E-3</v>
      </c>
      <c r="AK189" s="114">
        <f t="shared" si="198"/>
        <v>0.59790641008869239</v>
      </c>
      <c r="AL189" s="115">
        <f t="shared" si="199"/>
        <v>98.184978324080944</v>
      </c>
      <c r="AM189" s="123">
        <f t="shared" si="221"/>
        <v>9.5431591483595023E-4</v>
      </c>
      <c r="AN189" s="116">
        <f t="shared" si="182"/>
        <v>9.3610153752983205E-2</v>
      </c>
      <c r="AO189" s="122">
        <f t="shared" si="200"/>
        <v>98.184978324080944</v>
      </c>
      <c r="AP189" s="123">
        <f t="shared" si="201"/>
        <v>9.5431591483595023E-4</v>
      </c>
      <c r="AQ189" s="116">
        <f t="shared" si="202"/>
        <v>9.3610153752983205E-2</v>
      </c>
      <c r="AS189" s="3">
        <f t="shared" si="203"/>
        <v>172</v>
      </c>
      <c r="AT189" s="122">
        <f t="shared" si="204"/>
        <v>171.08099125800294</v>
      </c>
      <c r="AU189" s="123">
        <f t="shared" si="183"/>
        <v>7.5502587145707808E-3</v>
      </c>
      <c r="AV189" s="114">
        <f t="shared" si="205"/>
        <v>1.282026116286358</v>
      </c>
      <c r="AW189" s="115">
        <f t="shared" si="226"/>
        <v>200</v>
      </c>
      <c r="AX189" s="123">
        <f t="shared" si="222"/>
        <v>0</v>
      </c>
      <c r="AY189" s="116">
        <f t="shared" si="184"/>
        <v>-10</v>
      </c>
      <c r="AZ189" s="122">
        <f t="shared" si="206"/>
        <v>98.184978324080944</v>
      </c>
      <c r="BA189" s="123">
        <f t="shared" si="207"/>
        <v>9.5431591483595023E-4</v>
      </c>
      <c r="BB189" s="116">
        <f t="shared" si="208"/>
        <v>9.3610153752983205E-2</v>
      </c>
      <c r="BC189" s="107"/>
      <c r="BD189" s="3">
        <f t="shared" si="209"/>
        <v>172</v>
      </c>
      <c r="BE189" s="45">
        <f t="shared" si="210"/>
        <v>75.65052733484444</v>
      </c>
      <c r="BF189" s="7">
        <f t="shared" si="211"/>
        <v>-3.2071214418066639E-4</v>
      </c>
      <c r="BG189" s="43">
        <f t="shared" si="212"/>
        <v>-2.4269826458039299E-2</v>
      </c>
      <c r="BH189" s="45">
        <f t="shared" si="213"/>
        <v>75.192494240220981</v>
      </c>
      <c r="BI189" s="7">
        <f t="shared" si="214"/>
        <v>-1.0130272088384252E-3</v>
      </c>
      <c r="BJ189" s="43">
        <f t="shared" si="215"/>
        <v>-7.6249285166302333E-2</v>
      </c>
      <c r="BK189" s="117">
        <f t="shared" si="170"/>
        <v>73.770245902791999</v>
      </c>
      <c r="BL189" s="107"/>
      <c r="BM189" s="118">
        <f t="shared" si="216"/>
        <v>172</v>
      </c>
      <c r="BN189" s="45">
        <f t="shared" si="217"/>
        <v>89.886801370699729</v>
      </c>
      <c r="BO189" s="7">
        <f t="shared" si="218"/>
        <v>2.0015109888328743E-13</v>
      </c>
      <c r="BP189" s="45">
        <f t="shared" si="219"/>
        <v>1.7985614286655685E-11</v>
      </c>
      <c r="BQ189" s="107"/>
      <c r="BR189" s="107"/>
      <c r="BS189" s="40">
        <f t="shared" si="185"/>
        <v>172</v>
      </c>
      <c r="BT189" s="124">
        <f t="shared" ca="1" si="186"/>
        <v>1857.8222715671634</v>
      </c>
      <c r="BU189" s="7">
        <f t="shared" ca="1" si="163"/>
        <v>1.5015728883543786E-2</v>
      </c>
      <c r="BV189" s="43">
        <f t="shared" ca="1" si="187"/>
        <v>27.483865274035125</v>
      </c>
      <c r="BW189" s="44">
        <f t="shared" ca="1" si="188"/>
        <v>-0.17492135558228136</v>
      </c>
      <c r="BX189" s="107"/>
      <c r="BY189" s="107"/>
      <c r="BZ189" s="40">
        <f t="shared" si="189"/>
        <v>172</v>
      </c>
      <c r="CA189" s="124">
        <f t="shared" ca="1" si="190"/>
        <v>5.3578492834426141</v>
      </c>
      <c r="CB189" s="7">
        <f t="shared" ca="1" si="220"/>
        <v>-3.7460677791140699E-2</v>
      </c>
      <c r="CC189" s="43">
        <f t="shared" ca="1" si="191"/>
        <v>-0.20851996487784674</v>
      </c>
      <c r="CD189" s="44">
        <f t="shared" ca="1" si="192"/>
        <v>-0.17492135558228136</v>
      </c>
      <c r="CE189" s="107"/>
      <c r="CF189" s="107"/>
      <c r="CG189" s="40">
        <f t="shared" si="193"/>
        <v>172</v>
      </c>
      <c r="CH189" s="45">
        <f t="shared" ca="1" si="164"/>
        <v>106.46200229372253</v>
      </c>
      <c r="CI189" s="7">
        <f t="shared" ca="1" si="165"/>
        <v>-9.4075960091185803E-4</v>
      </c>
      <c r="CJ189" s="43">
        <f t="shared" ca="1" si="166"/>
        <v>-0.10024946143344303</v>
      </c>
      <c r="CK189" s="43">
        <f t="shared" ca="1" si="167"/>
        <v>1.2539322208859324E-2</v>
      </c>
      <c r="CL189" s="3">
        <f t="shared" ca="1" si="168"/>
        <v>99.12539322208859</v>
      </c>
      <c r="CM189" s="44">
        <f t="shared" ca="1" si="171"/>
        <v>-0.17492135558228136</v>
      </c>
      <c r="CO189" s="40">
        <v>172</v>
      </c>
      <c r="CP189" s="45">
        <v>104.27545922029654</v>
      </c>
      <c r="CQ189" s="7">
        <v>8.1307576678462234E-3</v>
      </c>
      <c r="CR189" s="43">
        <v>0.8410005182114948</v>
      </c>
      <c r="CS189" s="43">
        <v>-0.13680631319069012</v>
      </c>
      <c r="CT189" s="3">
        <v>97.631936868093092</v>
      </c>
      <c r="CU189" s="44">
        <v>-0.47361262638138024</v>
      </c>
      <c r="CV189" s="44"/>
      <c r="CW189" s="40">
        <v>172</v>
      </c>
      <c r="CX189" s="45">
        <v>101.56521865603696</v>
      </c>
      <c r="CY189" s="7">
        <v>3.7232111431643551E-3</v>
      </c>
      <c r="CZ189" s="43">
        <v>0.37674604877114976</v>
      </c>
      <c r="DA189" s="43">
        <v>-0.11062509292434727</v>
      </c>
      <c r="DB189" s="3">
        <v>97.893749070756527</v>
      </c>
      <c r="DC189" s="44">
        <v>-1.0531254646217363</v>
      </c>
      <c r="DD189" s="44"/>
    </row>
    <row r="190" spans="8:108" ht="15.9" customHeight="1" x14ac:dyDescent="0.65">
      <c r="H190" s="3">
        <f t="shared" si="194"/>
        <v>173</v>
      </c>
      <c r="I190" s="124">
        <f t="shared" si="172"/>
        <v>4631.7887025163645</v>
      </c>
      <c r="J190" s="119">
        <f t="shared" si="159"/>
        <v>5.0000000000000024E-2</v>
      </c>
      <c r="K190" s="43">
        <f t="shared" si="160"/>
        <v>220.56136678649355</v>
      </c>
      <c r="M190" s="109">
        <f t="shared" si="173"/>
        <v>173</v>
      </c>
      <c r="N190" s="45">
        <f t="shared" si="174"/>
        <v>98.274082256034873</v>
      </c>
      <c r="O190" s="7">
        <f t="shared" si="175"/>
        <v>9.0751083795956929E-4</v>
      </c>
      <c r="P190" s="43">
        <f t="shared" si="176"/>
        <v>8.9103931953924978E-2</v>
      </c>
      <c r="R190" s="109">
        <f t="shared" si="177"/>
        <v>173</v>
      </c>
      <c r="S190" s="109">
        <v>73</v>
      </c>
      <c r="T190" s="41">
        <f t="shared" si="228"/>
        <v>93.170587686449593</v>
      </c>
      <c r="U190" s="7">
        <f t="shared" si="232"/>
        <v>7.525313303592452E-3</v>
      </c>
      <c r="V190" s="43">
        <f t="shared" si="178"/>
        <v>99.999803771940577</v>
      </c>
      <c r="W190" s="7">
        <f t="shared" si="179"/>
        <v>2.1803112434201708E-7</v>
      </c>
      <c r="X190" s="43">
        <f t="shared" si="229"/>
        <v>193.17039145839016</v>
      </c>
      <c r="Y190" s="7">
        <f t="shared" si="230"/>
        <v>3.6156628873053858E-3</v>
      </c>
      <c r="Z190" s="121">
        <f t="shared" si="180"/>
        <v>2.1803064894590425E-5</v>
      </c>
      <c r="AA190" s="121">
        <f t="shared" si="231"/>
        <v>0.69590099004201778</v>
      </c>
      <c r="AC190" s="3">
        <f t="shared" si="195"/>
        <v>173</v>
      </c>
      <c r="AD190" s="45">
        <f t="shared" si="161"/>
        <v>192.2260022876398</v>
      </c>
      <c r="AE190" s="7">
        <f t="shared" si="162"/>
        <v>2.0414022158768913E-3</v>
      </c>
      <c r="AF190" s="43">
        <f t="shared" si="227"/>
        <v>0.39161115114743317</v>
      </c>
      <c r="AG190" s="107"/>
      <c r="AH190" s="3">
        <f t="shared" si="196"/>
        <v>173</v>
      </c>
      <c r="AI190" s="122">
        <f t="shared" si="197"/>
        <v>85.426313854613596</v>
      </c>
      <c r="AJ190" s="123">
        <f t="shared" si="181"/>
        <v>6.8316119825207224E-3</v>
      </c>
      <c r="AK190" s="114">
        <f t="shared" si="198"/>
        <v>0.57963955680991264</v>
      </c>
      <c r="AL190" s="115">
        <f t="shared" si="199"/>
        <v>98.274082256034873</v>
      </c>
      <c r="AM190" s="123">
        <f t="shared" si="221"/>
        <v>9.0751083795956929E-4</v>
      </c>
      <c r="AN190" s="116">
        <f t="shared" si="182"/>
        <v>8.9103931953924978E-2</v>
      </c>
      <c r="AO190" s="122">
        <f t="shared" si="200"/>
        <v>98.274082256034873</v>
      </c>
      <c r="AP190" s="123">
        <f t="shared" si="201"/>
        <v>9.0751083795956929E-4</v>
      </c>
      <c r="AQ190" s="116">
        <f t="shared" si="202"/>
        <v>8.9103931953924978E-2</v>
      </c>
      <c r="AS190" s="3">
        <f t="shared" si="203"/>
        <v>173</v>
      </c>
      <c r="AT190" s="122">
        <f t="shared" si="204"/>
        <v>172.31786442844788</v>
      </c>
      <c r="AU190" s="123">
        <f t="shared" si="183"/>
        <v>7.2297521854993232E-3</v>
      </c>
      <c r="AV190" s="114">
        <f t="shared" si="205"/>
        <v>1.2368731704449276</v>
      </c>
      <c r="AW190" s="115">
        <f t="shared" si="226"/>
        <v>200</v>
      </c>
      <c r="AX190" s="123">
        <f t="shared" si="222"/>
        <v>0</v>
      </c>
      <c r="AY190" s="116">
        <f t="shared" si="184"/>
        <v>-10</v>
      </c>
      <c r="AZ190" s="122">
        <f t="shared" si="206"/>
        <v>98.274082256034873</v>
      </c>
      <c r="BA190" s="123">
        <f t="shared" si="207"/>
        <v>9.0751083795956929E-4</v>
      </c>
      <c r="BB190" s="116">
        <f t="shared" si="208"/>
        <v>8.9103931953924978E-2</v>
      </c>
      <c r="BC190" s="107"/>
      <c r="BD190" s="3">
        <f t="shared" si="209"/>
        <v>173</v>
      </c>
      <c r="BE190" s="45">
        <f t="shared" si="210"/>
        <v>75.623634397401617</v>
      </c>
      <c r="BF190" s="7">
        <f t="shared" si="211"/>
        <v>-3.5548909426355222E-4</v>
      </c>
      <c r="BG190" s="43">
        <f t="shared" si="212"/>
        <v>-2.689293744282548E-2</v>
      </c>
      <c r="BH190" s="45">
        <f t="shared" si="213"/>
        <v>75.116465648094007</v>
      </c>
      <c r="BI190" s="7">
        <f t="shared" si="214"/>
        <v>-1.0111194327997951E-3</v>
      </c>
      <c r="BJ190" s="43">
        <f t="shared" si="215"/>
        <v>-7.6028592126970551E-2</v>
      </c>
      <c r="BK190" s="117">
        <f t="shared" si="170"/>
        <v>73.694107124068182</v>
      </c>
      <c r="BL190" s="107"/>
      <c r="BM190" s="118">
        <f t="shared" si="216"/>
        <v>173</v>
      </c>
      <c r="BN190" s="45">
        <f t="shared" si="217"/>
        <v>89.886801370714906</v>
      </c>
      <c r="BO190" s="7">
        <f t="shared" si="218"/>
        <v>1.688478464512703E-13</v>
      </c>
      <c r="BP190" s="45">
        <f t="shared" si="219"/>
        <v>1.5173829978527679E-11</v>
      </c>
      <c r="BQ190" s="107"/>
      <c r="BR190" s="107"/>
      <c r="BS190" s="40">
        <f t="shared" si="185"/>
        <v>173</v>
      </c>
      <c r="BT190" s="124">
        <f t="shared" ca="1" si="186"/>
        <v>1997.4611566529288</v>
      </c>
      <c r="BU190" s="7">
        <f t="shared" ca="1" si="163"/>
        <v>7.5162671490622848E-2</v>
      </c>
      <c r="BV190" s="43">
        <f t="shared" ca="1" si="187"/>
        <v>139.63888508576545</v>
      </c>
      <c r="BW190" s="44">
        <f t="shared" ca="1" si="188"/>
        <v>0.12581335745311431</v>
      </c>
      <c r="BX190" s="107"/>
      <c r="BY190" s="107"/>
      <c r="BZ190" s="40">
        <f t="shared" si="189"/>
        <v>173</v>
      </c>
      <c r="CA190" s="124">
        <f t="shared" ca="1" si="190"/>
        <v>5.9627862511535836</v>
      </c>
      <c r="CB190" s="7">
        <f t="shared" ca="1" si="220"/>
        <v>0.11290667872655712</v>
      </c>
      <c r="CC190" s="43">
        <f t="shared" ca="1" si="191"/>
        <v>0.60493696771096972</v>
      </c>
      <c r="CD190" s="44">
        <f t="shared" ca="1" si="192"/>
        <v>0.12581335745311431</v>
      </c>
      <c r="CE190" s="107"/>
      <c r="CF190" s="107"/>
      <c r="CG190" s="40">
        <f t="shared" si="193"/>
        <v>173</v>
      </c>
      <c r="CH190" s="45">
        <f t="shared" ca="1" si="164"/>
        <v>105.45669866795411</v>
      </c>
      <c r="CI190" s="7">
        <f t="shared" ca="1" si="165"/>
        <v>-9.4428397372693113E-3</v>
      </c>
      <c r="CJ190" s="43">
        <f t="shared" ca="1" si="166"/>
        <v>-1.0053036257684136</v>
      </c>
      <c r="CK190" s="43">
        <f t="shared" ca="1" si="167"/>
        <v>0.16290667872655717</v>
      </c>
      <c r="CL190" s="3">
        <f t="shared" ca="1" si="168"/>
        <v>100.62906678726557</v>
      </c>
      <c r="CM190" s="44">
        <f t="shared" ca="1" si="171"/>
        <v>0.12581335745311431</v>
      </c>
      <c r="CO190" s="40">
        <v>173</v>
      </c>
      <c r="CP190" s="45">
        <v>104.58865667174719</v>
      </c>
      <c r="CQ190" s="7">
        <v>3.0035585917581489E-3</v>
      </c>
      <c r="CR190" s="43">
        <v>0.3131974514506477</v>
      </c>
      <c r="CS190" s="43">
        <v>0.58166993291849289</v>
      </c>
      <c r="CT190" s="3">
        <v>104.81669932918493</v>
      </c>
      <c r="CU190" s="44">
        <v>0.96333986583698572</v>
      </c>
      <c r="CV190" s="44"/>
      <c r="CW190" s="40">
        <v>173</v>
      </c>
      <c r="CX190" s="45">
        <v>101.5336076886155</v>
      </c>
      <c r="CY190" s="7">
        <v>-3.1123811714039345E-4</v>
      </c>
      <c r="CZ190" s="43">
        <v>-3.1610967421459045E-2</v>
      </c>
      <c r="DA190" s="43">
        <v>1.2650932927418007E-2</v>
      </c>
      <c r="DB190" s="3">
        <v>99.126509329274185</v>
      </c>
      <c r="DC190" s="44">
        <v>-0.43674533536290999</v>
      </c>
      <c r="DD190" s="44"/>
    </row>
    <row r="191" spans="8:108" ht="15.9" customHeight="1" x14ac:dyDescent="0.65">
      <c r="H191" s="3">
        <f t="shared" si="194"/>
        <v>174</v>
      </c>
      <c r="I191" s="124">
        <f t="shared" si="172"/>
        <v>4863.378137642183</v>
      </c>
      <c r="J191" s="119">
        <f t="shared" si="159"/>
        <v>5.0000000000000051E-2</v>
      </c>
      <c r="K191" s="43">
        <f t="shared" si="160"/>
        <v>231.58943512581823</v>
      </c>
      <c r="M191" s="109">
        <f t="shared" si="173"/>
        <v>174</v>
      </c>
      <c r="N191" s="45">
        <f t="shared" si="174"/>
        <v>98.358888747203665</v>
      </c>
      <c r="O191" s="7">
        <f t="shared" si="175"/>
        <v>8.6295887198258221E-4</v>
      </c>
      <c r="P191" s="43">
        <f t="shared" si="176"/>
        <v>8.4806491168789272E-2</v>
      </c>
      <c r="R191" s="109">
        <f t="shared" si="177"/>
        <v>174</v>
      </c>
      <c r="S191" s="109">
        <v>74</v>
      </c>
      <c r="T191" s="41">
        <f t="shared" si="228"/>
        <v>93.806888045256159</v>
      </c>
      <c r="U191" s="7">
        <f t="shared" si="232"/>
        <v>6.8294123135503905E-3</v>
      </c>
      <c r="V191" s="43">
        <f t="shared" si="178"/>
        <v>99.999823394708017</v>
      </c>
      <c r="W191" s="7">
        <f t="shared" si="179"/>
        <v>1.9622805944838044E-7</v>
      </c>
      <c r="X191" s="43">
        <f t="shared" si="229"/>
        <v>193.80671143996418</v>
      </c>
      <c r="Y191" s="7">
        <f t="shared" si="230"/>
        <v>3.2940865148636676E-3</v>
      </c>
      <c r="Z191" s="121">
        <f t="shared" si="180"/>
        <v>1.9622767436914015E-5</v>
      </c>
      <c r="AA191" s="121">
        <f t="shared" si="231"/>
        <v>0.6363003588065671</v>
      </c>
      <c r="AC191" s="3">
        <f t="shared" si="195"/>
        <v>174</v>
      </c>
      <c r="AD191" s="45">
        <f t="shared" si="161"/>
        <v>192.59959341314988</v>
      </c>
      <c r="AE191" s="7">
        <f t="shared" si="162"/>
        <v>1.9434994280901018E-3</v>
      </c>
      <c r="AF191" s="43">
        <f t="shared" si="227"/>
        <v>0.37359112551006474</v>
      </c>
      <c r="AG191" s="107"/>
      <c r="AH191" s="3">
        <f t="shared" si="196"/>
        <v>174</v>
      </c>
      <c r="AI191" s="122">
        <f t="shared" si="197"/>
        <v>85.987921562770069</v>
      </c>
      <c r="AJ191" s="123">
        <f t="shared" si="181"/>
        <v>6.5741770049011885E-3</v>
      </c>
      <c r="AK191" s="114">
        <f t="shared" si="198"/>
        <v>0.56160770815647498</v>
      </c>
      <c r="AL191" s="115">
        <f t="shared" si="199"/>
        <v>98.358888747203665</v>
      </c>
      <c r="AM191" s="123">
        <f t="shared" si="221"/>
        <v>8.6295887198258221E-4</v>
      </c>
      <c r="AN191" s="116">
        <f t="shared" si="182"/>
        <v>8.4806491168789272E-2</v>
      </c>
      <c r="AO191" s="122">
        <f t="shared" si="200"/>
        <v>98.358888747203665</v>
      </c>
      <c r="AP191" s="123">
        <f t="shared" si="201"/>
        <v>8.6295887198258221E-4</v>
      </c>
      <c r="AQ191" s="116">
        <f t="shared" si="202"/>
        <v>8.4806491168789272E-2</v>
      </c>
      <c r="AS191" s="3">
        <f t="shared" si="203"/>
        <v>174</v>
      </c>
      <c r="AT191" s="122">
        <f t="shared" si="204"/>
        <v>173.51039604957504</v>
      </c>
      <c r="AU191" s="123">
        <f t="shared" si="183"/>
        <v>6.9205338928880365E-3</v>
      </c>
      <c r="AV191" s="114">
        <f t="shared" si="205"/>
        <v>1.1925316211271586</v>
      </c>
      <c r="AW191" s="115">
        <f t="shared" si="226"/>
        <v>200</v>
      </c>
      <c r="AX191" s="123">
        <f t="shared" si="222"/>
        <v>0</v>
      </c>
      <c r="AY191" s="116">
        <f t="shared" si="184"/>
        <v>-10</v>
      </c>
      <c r="AZ191" s="122">
        <f t="shared" si="206"/>
        <v>98.358888747203665</v>
      </c>
      <c r="BA191" s="123">
        <f t="shared" si="207"/>
        <v>8.6295887198258221E-4</v>
      </c>
      <c r="BB191" s="116">
        <f t="shared" si="208"/>
        <v>8.4806491168789272E-2</v>
      </c>
      <c r="BC191" s="107"/>
      <c r="BD191" s="3">
        <f t="shared" si="209"/>
        <v>174</v>
      </c>
      <c r="BE191" s="45">
        <f t="shared" si="210"/>
        <v>75.594259016477622</v>
      </c>
      <c r="BF191" s="7">
        <f t="shared" si="211"/>
        <v>-3.8844180338684989E-4</v>
      </c>
      <c r="BG191" s="43">
        <f t="shared" si="212"/>
        <v>-2.9375380923996334E-2</v>
      </c>
      <c r="BH191" s="45">
        <f t="shared" si="213"/>
        <v>75.040655843736118</v>
      </c>
      <c r="BI191" s="7">
        <f t="shared" si="214"/>
        <v>-1.0092301828076211E-3</v>
      </c>
      <c r="BJ191" s="43">
        <f t="shared" si="215"/>
        <v>-7.5809804357890337E-2</v>
      </c>
      <c r="BK191" s="117">
        <f t="shared" si="170"/>
        <v>73.618188083454157</v>
      </c>
      <c r="BL191" s="107"/>
      <c r="BM191" s="118">
        <f t="shared" si="216"/>
        <v>174</v>
      </c>
      <c r="BN191" s="45">
        <f t="shared" si="217"/>
        <v>89.88680137072771</v>
      </c>
      <c r="BO191" s="7">
        <f t="shared" si="218"/>
        <v>1.4244560828892213E-13</v>
      </c>
      <c r="BP191" s="45">
        <f t="shared" si="219"/>
        <v>1.2801626485901449E-11</v>
      </c>
      <c r="BQ191" s="107"/>
      <c r="BR191" s="107"/>
      <c r="BS191" s="40">
        <f t="shared" si="185"/>
        <v>174</v>
      </c>
      <c r="BT191" s="124">
        <f t="shared" ca="1" si="186"/>
        <v>2130.5133889211243</v>
      </c>
      <c r="BU191" s="7">
        <f t="shared" ca="1" si="163"/>
        <v>6.6610673166303827E-2</v>
      </c>
      <c r="BV191" s="43">
        <f t="shared" ca="1" si="187"/>
        <v>133.05223226819533</v>
      </c>
      <c r="BW191" s="44">
        <f t="shared" ca="1" si="188"/>
        <v>8.3053365831518802E-2</v>
      </c>
      <c r="BX191" s="107"/>
      <c r="BY191" s="107"/>
      <c r="BZ191" s="40">
        <f t="shared" si="189"/>
        <v>174</v>
      </c>
      <c r="CA191" s="124">
        <f t="shared" ca="1" si="190"/>
        <v>6.5085402976573672</v>
      </c>
      <c r="CB191" s="7">
        <f t="shared" ca="1" si="220"/>
        <v>9.1526682915759369E-2</v>
      </c>
      <c r="CC191" s="43">
        <f t="shared" ca="1" si="191"/>
        <v>0.54575404650378379</v>
      </c>
      <c r="CD191" s="44">
        <f t="shared" ca="1" si="192"/>
        <v>8.3053365831518802E-2</v>
      </c>
      <c r="CE191" s="107"/>
      <c r="CF191" s="107"/>
      <c r="CG191" s="40">
        <f t="shared" si="193"/>
        <v>174</v>
      </c>
      <c r="CH191" s="45">
        <f t="shared" ca="1" si="164"/>
        <v>104.70737982712231</v>
      </c>
      <c r="CI191" s="7">
        <f t="shared" ca="1" si="165"/>
        <v>-7.1054646153028657E-3</v>
      </c>
      <c r="CJ191" s="43">
        <f t="shared" ca="1" si="166"/>
        <v>-0.74931884083180045</v>
      </c>
      <c r="CK191" s="43">
        <f t="shared" ca="1" si="167"/>
        <v>0.1415266829157594</v>
      </c>
      <c r="CL191" s="3">
        <f t="shared" ca="1" si="168"/>
        <v>100.41526682915759</v>
      </c>
      <c r="CM191" s="44">
        <f t="shared" ca="1" si="171"/>
        <v>8.3053365831518802E-2</v>
      </c>
      <c r="CO191" s="40">
        <v>174</v>
      </c>
      <c r="CP191" s="45">
        <v>104.25149621707493</v>
      </c>
      <c r="CQ191" s="7">
        <v>-3.223680898115369E-3</v>
      </c>
      <c r="CR191" s="43">
        <v>-0.33716045467225264</v>
      </c>
      <c r="CS191" s="43">
        <v>6.5053365579477163E-2</v>
      </c>
      <c r="CT191" s="3">
        <v>99.650533655794774</v>
      </c>
      <c r="CU191" s="44">
        <v>-6.9893268841045686E-2</v>
      </c>
      <c r="CV191" s="44"/>
      <c r="CW191" s="40">
        <v>174</v>
      </c>
      <c r="CX191" s="45">
        <v>101.54436707146722</v>
      </c>
      <c r="CY191" s="7">
        <v>1.0596868462227544E-4</v>
      </c>
      <c r="CZ191" s="43">
        <v>1.0759382851716239E-2</v>
      </c>
      <c r="DA191" s="43">
        <v>-4.0734993124066782E-3</v>
      </c>
      <c r="DB191" s="3">
        <v>98.959265006875938</v>
      </c>
      <c r="DC191" s="44">
        <v>-0.5203674965620334</v>
      </c>
      <c r="DD191" s="44"/>
    </row>
    <row r="192" spans="8:108" ht="15.9" customHeight="1" x14ac:dyDescent="0.65">
      <c r="H192" s="3">
        <f t="shared" si="194"/>
        <v>175</v>
      </c>
      <c r="I192" s="124">
        <f t="shared" si="172"/>
        <v>5106.5470445242918</v>
      </c>
      <c r="J192" s="119">
        <f t="shared" si="159"/>
        <v>4.9999999999999926E-2</v>
      </c>
      <c r="K192" s="43">
        <f t="shared" si="160"/>
        <v>243.16890688210916</v>
      </c>
      <c r="M192" s="109">
        <f t="shared" si="173"/>
        <v>175</v>
      </c>
      <c r="N192" s="45">
        <f t="shared" si="174"/>
        <v>98.43959768677145</v>
      </c>
      <c r="O192" s="7">
        <f t="shared" si="175"/>
        <v>8.2055562639812211E-4</v>
      </c>
      <c r="P192" s="43">
        <f t="shared" si="176"/>
        <v>8.0708939567789365E-2</v>
      </c>
      <c r="R192" s="109">
        <f t="shared" si="177"/>
        <v>175</v>
      </c>
      <c r="S192" s="109">
        <v>75</v>
      </c>
      <c r="T192" s="41">
        <f t="shared" si="228"/>
        <v>94.387844605046553</v>
      </c>
      <c r="U192" s="7">
        <f t="shared" si="232"/>
        <v>6.193111954743852E-3</v>
      </c>
      <c r="V192" s="43">
        <f t="shared" si="178"/>
        <v>99.999841055206019</v>
      </c>
      <c r="W192" s="7">
        <f t="shared" si="179"/>
        <v>1.7660529192098701E-7</v>
      </c>
      <c r="X192" s="43">
        <f t="shared" si="229"/>
        <v>194.38768566025257</v>
      </c>
      <c r="Y192" s="7">
        <f t="shared" si="230"/>
        <v>2.997699181683737E-3</v>
      </c>
      <c r="Z192" s="121">
        <f t="shared" si="180"/>
        <v>1.7660498008508991E-5</v>
      </c>
      <c r="AA192" s="121">
        <f t="shared" si="231"/>
        <v>0.58095655979039362</v>
      </c>
      <c r="AC192" s="3">
        <f t="shared" si="195"/>
        <v>175</v>
      </c>
      <c r="AD192" s="45">
        <f t="shared" si="161"/>
        <v>192.95592223807972</v>
      </c>
      <c r="AE192" s="7">
        <f t="shared" si="162"/>
        <v>1.8501016467126043E-3</v>
      </c>
      <c r="AF192" s="43">
        <f t="shared" si="227"/>
        <v>0.35632882492983275</v>
      </c>
      <c r="AG192" s="107"/>
      <c r="AH192" s="3">
        <f t="shared" si="196"/>
        <v>175</v>
      </c>
      <c r="AI192" s="122">
        <f t="shared" si="197"/>
        <v>86.531754418163544</v>
      </c>
      <c r="AJ192" s="123">
        <f t="shared" si="181"/>
        <v>6.3245261137808099E-3</v>
      </c>
      <c r="AK192" s="114">
        <f t="shared" si="198"/>
        <v>0.54383285539348047</v>
      </c>
      <c r="AL192" s="115">
        <f t="shared" si="199"/>
        <v>98.43959768677145</v>
      </c>
      <c r="AM192" s="123">
        <f t="shared" si="221"/>
        <v>8.2055562639812211E-4</v>
      </c>
      <c r="AN192" s="116">
        <f t="shared" si="182"/>
        <v>8.0708939567789365E-2</v>
      </c>
      <c r="AO192" s="122">
        <f t="shared" si="200"/>
        <v>98.43959768677145</v>
      </c>
      <c r="AP192" s="123">
        <f t="shared" si="201"/>
        <v>8.2055562639812211E-4</v>
      </c>
      <c r="AQ192" s="116">
        <f t="shared" si="202"/>
        <v>8.0708939567789365E-2</v>
      </c>
      <c r="AS192" s="3">
        <f t="shared" si="203"/>
        <v>175</v>
      </c>
      <c r="AT192" s="122">
        <f t="shared" si="204"/>
        <v>174.6594514677337</v>
      </c>
      <c r="AU192" s="123">
        <f t="shared" si="183"/>
        <v>6.622400987606308E-3</v>
      </c>
      <c r="AV192" s="114">
        <f t="shared" si="205"/>
        <v>1.1490554181586559</v>
      </c>
      <c r="AW192" s="115">
        <f t="shared" si="226"/>
        <v>200</v>
      </c>
      <c r="AX192" s="123">
        <f t="shared" si="222"/>
        <v>0</v>
      </c>
      <c r="AY192" s="116">
        <f t="shared" si="184"/>
        <v>-10</v>
      </c>
      <c r="AZ192" s="122">
        <f t="shared" si="206"/>
        <v>98.43959768677145</v>
      </c>
      <c r="BA192" s="123">
        <f t="shared" si="207"/>
        <v>8.2055562639812211E-4</v>
      </c>
      <c r="BB192" s="116">
        <f t="shared" si="208"/>
        <v>8.0708939567789365E-2</v>
      </c>
      <c r="BC192" s="107"/>
      <c r="BD192" s="3">
        <f t="shared" si="209"/>
        <v>175</v>
      </c>
      <c r="BE192" s="45">
        <f t="shared" si="210"/>
        <v>75.562535164982179</v>
      </c>
      <c r="BF192" s="7">
        <f t="shared" si="211"/>
        <v>-4.1965953378189148E-4</v>
      </c>
      <c r="BG192" s="43">
        <f t="shared" si="212"/>
        <v>-3.1723851495445862E-2</v>
      </c>
      <c r="BH192" s="45">
        <f t="shared" si="213"/>
        <v>74.965062949134278</v>
      </c>
      <c r="BI192" s="7">
        <f t="shared" si="214"/>
        <v>-1.0073591941847351E-3</v>
      </c>
      <c r="BJ192" s="43">
        <f t="shared" si="215"/>
        <v>-7.5592894601845442E-2</v>
      </c>
      <c r="BK192" s="117">
        <f t="shared" si="170"/>
        <v>73.542486889354095</v>
      </c>
      <c r="BL192" s="107"/>
      <c r="BM192" s="118">
        <f t="shared" si="216"/>
        <v>175</v>
      </c>
      <c r="BN192" s="45">
        <f t="shared" si="217"/>
        <v>89.88680137073851</v>
      </c>
      <c r="BO192" s="7">
        <f t="shared" si="218"/>
        <v>1.2015389822371299E-13</v>
      </c>
      <c r="BP192" s="45">
        <f t="shared" si="219"/>
        <v>1.0800281861364974E-11</v>
      </c>
      <c r="BQ192" s="107"/>
      <c r="BR192" s="107"/>
      <c r="BS192" s="40">
        <f t="shared" si="185"/>
        <v>175</v>
      </c>
      <c r="BT192" s="124">
        <f t="shared" ca="1" si="186"/>
        <v>2335.0027576356397</v>
      </c>
      <c r="BU192" s="7">
        <f t="shared" ca="1" si="163"/>
        <v>9.5981264317736709E-2</v>
      </c>
      <c r="BV192" s="43">
        <f t="shared" ca="1" si="187"/>
        <v>204.48936871451525</v>
      </c>
      <c r="BW192" s="44">
        <f t="shared" ca="1" si="188"/>
        <v>0.22990632158868318</v>
      </c>
      <c r="BX192" s="107"/>
      <c r="BY192" s="107"/>
      <c r="BZ192" s="40">
        <f t="shared" si="189"/>
        <v>175</v>
      </c>
      <c r="CA192" s="124">
        <f t="shared" ca="1" si="190"/>
        <v>7.5821445919132948</v>
      </c>
      <c r="CB192" s="7">
        <f t="shared" ca="1" si="220"/>
        <v>0.16495316079434161</v>
      </c>
      <c r="CC192" s="43">
        <f t="shared" ca="1" si="191"/>
        <v>1.0736042942559276</v>
      </c>
      <c r="CD192" s="44">
        <f t="shared" ca="1" si="192"/>
        <v>0.22990632158868318</v>
      </c>
      <c r="CE192" s="107"/>
      <c r="CF192" s="107"/>
      <c r="CG192" s="40">
        <f t="shared" si="193"/>
        <v>175</v>
      </c>
      <c r="CH192" s="45">
        <f t="shared" ca="1" si="164"/>
        <v>103.91570895112083</v>
      </c>
      <c r="CI192" s="7">
        <f t="shared" ca="1" si="165"/>
        <v>-7.5607934923839007E-3</v>
      </c>
      <c r="CJ192" s="43">
        <f t="shared" ca="1" si="166"/>
        <v>-0.79167087600147934</v>
      </c>
      <c r="CK192" s="43">
        <f t="shared" ca="1" si="167"/>
        <v>0.2149531607943416</v>
      </c>
      <c r="CL192" s="3">
        <f t="shared" ca="1" si="168"/>
        <v>101.14953160794342</v>
      </c>
      <c r="CM192" s="44">
        <f t="shared" ca="1" si="171"/>
        <v>0.22990632158868318</v>
      </c>
      <c r="CO192" s="40">
        <v>175</v>
      </c>
      <c r="CP192" s="45">
        <v>103.54449403451666</v>
      </c>
      <c r="CQ192" s="7">
        <v>-6.7816981838431682E-3</v>
      </c>
      <c r="CR192" s="43">
        <v>-0.70700218255826697</v>
      </c>
      <c r="CS192" s="43">
        <v>0.26530883029169383</v>
      </c>
      <c r="CT192" s="3">
        <v>101.65308830291694</v>
      </c>
      <c r="CU192" s="44">
        <v>0.3306176605833876</v>
      </c>
      <c r="CV192" s="44"/>
      <c r="CW192" s="40">
        <v>175</v>
      </c>
      <c r="CX192" s="45">
        <v>101.61170681980872</v>
      </c>
      <c r="CY192" s="7">
        <v>6.6315592172731753E-4</v>
      </c>
      <c r="CZ192" s="43">
        <v>6.7339748341500111E-2</v>
      </c>
      <c r="DA192" s="43">
        <v>-2.3560057081638303E-2</v>
      </c>
      <c r="DB192" s="3">
        <v>98.764399429183612</v>
      </c>
      <c r="DC192" s="44">
        <v>-0.61780028540819154</v>
      </c>
      <c r="DD192" s="44"/>
    </row>
    <row r="193" spans="8:108" ht="15.9" customHeight="1" x14ac:dyDescent="0.65">
      <c r="H193" s="3">
        <f t="shared" si="194"/>
        <v>176</v>
      </c>
      <c r="I193" s="124">
        <f t="shared" si="172"/>
        <v>5361.8743967505061</v>
      </c>
      <c r="J193" s="119">
        <f t="shared" si="159"/>
        <v>4.9999999999999947E-2</v>
      </c>
      <c r="K193" s="43">
        <f t="shared" si="160"/>
        <v>255.3273522262146</v>
      </c>
      <c r="M193" s="109">
        <f t="shared" si="173"/>
        <v>176</v>
      </c>
      <c r="N193" s="45">
        <f t="shared" si="174"/>
        <v>98.516400374743313</v>
      </c>
      <c r="O193" s="7">
        <f t="shared" si="175"/>
        <v>7.8020115661427798E-4</v>
      </c>
      <c r="P193" s="43">
        <f t="shared" si="176"/>
        <v>7.6802687971862904E-2</v>
      </c>
      <c r="R193" s="109">
        <f t="shared" si="177"/>
        <v>176</v>
      </c>
      <c r="S193" s="109">
        <v>76</v>
      </c>
      <c r="T193" s="41">
        <f t="shared" si="228"/>
        <v>94.917563856364794</v>
      </c>
      <c r="U193" s="7">
        <f t="shared" si="232"/>
        <v>5.6121553949534612E-3</v>
      </c>
      <c r="V193" s="43">
        <f t="shared" si="178"/>
        <v>99.999856949660156</v>
      </c>
      <c r="W193" s="7">
        <f t="shared" si="179"/>
        <v>1.5894479400303068E-7</v>
      </c>
      <c r="X193" s="43">
        <f t="shared" si="229"/>
        <v>194.91742080602495</v>
      </c>
      <c r="Y193" s="7">
        <f t="shared" si="230"/>
        <v>2.725147655177292E-3</v>
      </c>
      <c r="Z193" s="121">
        <f t="shared" si="180"/>
        <v>1.5894454134756565E-5</v>
      </c>
      <c r="AA193" s="121">
        <f t="shared" si="231"/>
        <v>0.52971925131823938</v>
      </c>
      <c r="AC193" s="3">
        <f t="shared" si="195"/>
        <v>176</v>
      </c>
      <c r="AD193" s="45">
        <f t="shared" si="161"/>
        <v>193.29572136829674</v>
      </c>
      <c r="AE193" s="7">
        <f t="shared" si="162"/>
        <v>1.7610194404800588E-3</v>
      </c>
      <c r="AF193" s="43">
        <f t="shared" si="227"/>
        <v>0.33979913021701935</v>
      </c>
      <c r="AG193" s="107"/>
      <c r="AH193" s="3">
        <f t="shared" si="196"/>
        <v>176</v>
      </c>
      <c r="AI193" s="122">
        <f t="shared" si="197"/>
        <v>87.058089341464935</v>
      </c>
      <c r="AJ193" s="123">
        <f t="shared" si="181"/>
        <v>6.0825638731174308E-3</v>
      </c>
      <c r="AK193" s="114">
        <f t="shared" si="198"/>
        <v>0.52633492330139309</v>
      </c>
      <c r="AL193" s="115">
        <f t="shared" si="199"/>
        <v>98.516400374743313</v>
      </c>
      <c r="AM193" s="123">
        <f t="shared" si="221"/>
        <v>7.8020115661427798E-4</v>
      </c>
      <c r="AN193" s="116">
        <f t="shared" si="182"/>
        <v>7.6802687971862904E-2</v>
      </c>
      <c r="AO193" s="122">
        <f t="shared" si="200"/>
        <v>98.516400374743313</v>
      </c>
      <c r="AP193" s="123">
        <f t="shared" si="201"/>
        <v>7.8020115661427798E-4</v>
      </c>
      <c r="AQ193" s="116">
        <f t="shared" si="202"/>
        <v>7.6802687971862904E-2</v>
      </c>
      <c r="AS193" s="3">
        <f t="shared" si="203"/>
        <v>176</v>
      </c>
      <c r="AT193" s="122">
        <f t="shared" si="204"/>
        <v>175.76594304436799</v>
      </c>
      <c r="AU193" s="123">
        <f t="shared" si="183"/>
        <v>6.3351371330666005E-3</v>
      </c>
      <c r="AV193" s="114">
        <f t="shared" si="205"/>
        <v>1.1064915766342793</v>
      </c>
      <c r="AW193" s="115">
        <f t="shared" si="226"/>
        <v>200</v>
      </c>
      <c r="AX193" s="123">
        <f t="shared" si="222"/>
        <v>0</v>
      </c>
      <c r="AY193" s="116">
        <f t="shared" si="184"/>
        <v>-10</v>
      </c>
      <c r="AZ193" s="122">
        <f t="shared" si="206"/>
        <v>98.516400374743313</v>
      </c>
      <c r="BA193" s="123">
        <f t="shared" si="207"/>
        <v>7.8020115661427798E-4</v>
      </c>
      <c r="BB193" s="116">
        <f t="shared" si="208"/>
        <v>7.6802687971862904E-2</v>
      </c>
      <c r="BC193" s="107"/>
      <c r="BD193" s="3">
        <f t="shared" si="209"/>
        <v>176</v>
      </c>
      <c r="BE193" s="45">
        <f t="shared" si="210"/>
        <v>75.528590399666555</v>
      </c>
      <c r="BF193" s="7">
        <f t="shared" si="211"/>
        <v>-4.4922745433976846E-4</v>
      </c>
      <c r="BG193" s="43">
        <f t="shared" si="212"/>
        <v>-3.3944765315626235E-2</v>
      </c>
      <c r="BH193" s="45">
        <f t="shared" si="213"/>
        <v>74.889685112989838</v>
      </c>
      <c r="BI193" s="7">
        <f t="shared" si="214"/>
        <v>-1.0055062075461228E-3</v>
      </c>
      <c r="BJ193" s="43">
        <f t="shared" si="215"/>
        <v>-7.5377836144440907E-2</v>
      </c>
      <c r="BK193" s="117">
        <f t="shared" si="170"/>
        <v>73.467001677156802</v>
      </c>
      <c r="BL193" s="107"/>
      <c r="BM193" s="118">
        <f t="shared" si="216"/>
        <v>176</v>
      </c>
      <c r="BN193" s="45">
        <f t="shared" si="217"/>
        <v>89.886801370747619</v>
      </c>
      <c r="BO193" s="7">
        <f t="shared" si="218"/>
        <v>1.0134032731761944E-13</v>
      </c>
      <c r="BP193" s="45">
        <f t="shared" si="219"/>
        <v>9.1118178157588414E-12</v>
      </c>
      <c r="BQ193" s="107"/>
      <c r="BR193" s="107"/>
      <c r="BS193" s="40">
        <f t="shared" si="185"/>
        <v>176</v>
      </c>
      <c r="BT193" s="124">
        <f t="shared" ca="1" si="186"/>
        <v>2836.4992084449505</v>
      </c>
      <c r="BU193" s="7">
        <f t="shared" ca="1" si="163"/>
        <v>0.21477338695613038</v>
      </c>
      <c r="BV193" s="43">
        <f t="shared" ca="1" si="187"/>
        <v>501.49645080931089</v>
      </c>
      <c r="BW193" s="44">
        <f t="shared" ca="1" si="188"/>
        <v>0.82386693478065209</v>
      </c>
      <c r="BX193" s="107"/>
      <c r="BY193" s="107"/>
      <c r="BZ193" s="40">
        <f t="shared" si="189"/>
        <v>176</v>
      </c>
      <c r="CA193" s="124">
        <f t="shared" ca="1" si="190"/>
        <v>11.084590933510611</v>
      </c>
      <c r="CB193" s="7">
        <f t="shared" ca="1" si="220"/>
        <v>0.46193346739032598</v>
      </c>
      <c r="CC193" s="43">
        <f t="shared" ca="1" si="191"/>
        <v>3.5024463415973166</v>
      </c>
      <c r="CD193" s="44">
        <f t="shared" ca="1" si="192"/>
        <v>0.82386693478065209</v>
      </c>
      <c r="CE193" s="107"/>
      <c r="CF193" s="107"/>
      <c r="CG193" s="40">
        <f t="shared" si="193"/>
        <v>176</v>
      </c>
      <c r="CH193" s="45">
        <f t="shared" ca="1" si="164"/>
        <v>104.0197479062077</v>
      </c>
      <c r="CI193" s="7">
        <f t="shared" ca="1" si="165"/>
        <v>1.0011860202561004E-3</v>
      </c>
      <c r="CJ193" s="43">
        <f t="shared" ca="1" si="166"/>
        <v>0.10403895508685944</v>
      </c>
      <c r="CK193" s="43">
        <f t="shared" ca="1" si="167"/>
        <v>0.51193346739032608</v>
      </c>
      <c r="CL193" s="3">
        <f t="shared" ca="1" si="168"/>
        <v>104.11933467390327</v>
      </c>
      <c r="CM193" s="44">
        <f t="shared" ca="1" si="171"/>
        <v>0.82386693478065209</v>
      </c>
      <c r="CO193" s="40">
        <v>176</v>
      </c>
      <c r="CP193" s="45">
        <v>104.25424608760129</v>
      </c>
      <c r="CQ193" s="7">
        <v>6.8545610242494561E-3</v>
      </c>
      <c r="CR193" s="43">
        <v>0.70975205308462164</v>
      </c>
      <c r="CS193" s="43">
        <v>0.5785894637635447</v>
      </c>
      <c r="CT193" s="3">
        <v>104.78589463763545</v>
      </c>
      <c r="CU193" s="44">
        <v>0.95717892752708933</v>
      </c>
      <c r="CV193" s="44"/>
      <c r="CW193" s="40">
        <v>176</v>
      </c>
      <c r="CX193" s="45">
        <v>101.44386126830283</v>
      </c>
      <c r="CY193" s="7">
        <v>-1.6518328129605901E-3</v>
      </c>
      <c r="CZ193" s="43">
        <v>-0.16784555150589173</v>
      </c>
      <c r="DA193" s="43">
        <v>0.15176768258065254</v>
      </c>
      <c r="DB193" s="3">
        <v>100.51767682580653</v>
      </c>
      <c r="DC193" s="44">
        <v>0.25883841290326265</v>
      </c>
      <c r="DD193" s="44"/>
    </row>
    <row r="194" spans="8:108" ht="15.9" customHeight="1" x14ac:dyDescent="0.65">
      <c r="H194" s="3">
        <f t="shared" si="194"/>
        <v>177</v>
      </c>
      <c r="I194" s="124">
        <f t="shared" si="172"/>
        <v>5629.9681165880311</v>
      </c>
      <c r="J194" s="119">
        <f t="shared" si="159"/>
        <v>4.999999999999994E-2</v>
      </c>
      <c r="K194" s="43">
        <f t="shared" si="160"/>
        <v>268.09371983752533</v>
      </c>
      <c r="M194" s="109">
        <f t="shared" si="173"/>
        <v>177</v>
      </c>
      <c r="N194" s="45">
        <f t="shared" si="174"/>
        <v>98.589479822082112</v>
      </c>
      <c r="O194" s="7">
        <f t="shared" si="175"/>
        <v>7.4179981262829605E-4</v>
      </c>
      <c r="P194" s="43">
        <f t="shared" si="176"/>
        <v>7.3079447338803213E-2</v>
      </c>
      <c r="R194" s="109">
        <f t="shared" si="177"/>
        <v>177</v>
      </c>
      <c r="S194" s="109">
        <v>77</v>
      </c>
      <c r="T194" s="41">
        <f t="shared" si="228"/>
        <v>95.399976313574186</v>
      </c>
      <c r="U194" s="7">
        <f t="shared" si="232"/>
        <v>5.0824361436352175E-3</v>
      </c>
      <c r="V194" s="43">
        <f t="shared" si="178"/>
        <v>99.999871254673678</v>
      </c>
      <c r="W194" s="7">
        <f t="shared" si="179"/>
        <v>1.4305033985575346E-7</v>
      </c>
      <c r="X194" s="43">
        <f t="shared" si="229"/>
        <v>195.39984756824788</v>
      </c>
      <c r="Y194" s="7">
        <f t="shared" si="230"/>
        <v>2.4750315299063132E-3</v>
      </c>
      <c r="Z194" s="121">
        <f t="shared" si="180"/>
        <v>1.4305013520630319E-5</v>
      </c>
      <c r="AA194" s="121">
        <f t="shared" si="231"/>
        <v>0.48241245720939102</v>
      </c>
      <c r="AC194" s="3">
        <f t="shared" si="195"/>
        <v>177</v>
      </c>
      <c r="AD194" s="45">
        <f t="shared" si="161"/>
        <v>193.61969846188902</v>
      </c>
      <c r="AE194" s="7">
        <f t="shared" si="162"/>
        <v>1.6760696579257715E-3</v>
      </c>
      <c r="AF194" s="43">
        <f t="shared" si="227"/>
        <v>0.32397709359228499</v>
      </c>
      <c r="AG194" s="107"/>
      <c r="AH194" s="3">
        <f t="shared" si="196"/>
        <v>177</v>
      </c>
      <c r="AI194" s="122">
        <f t="shared" si="197"/>
        <v>87.567221159841779</v>
      </c>
      <c r="AJ194" s="123">
        <f t="shared" si="181"/>
        <v>5.8481850707737624E-3</v>
      </c>
      <c r="AK194" s="114">
        <f t="shared" si="198"/>
        <v>0.50913181837685018</v>
      </c>
      <c r="AL194" s="115">
        <f t="shared" si="199"/>
        <v>98.589479822082112</v>
      </c>
      <c r="AM194" s="123">
        <f t="shared" si="221"/>
        <v>7.4179981262829605E-4</v>
      </c>
      <c r="AN194" s="116">
        <f t="shared" si="182"/>
        <v>7.3079447338803213E-2</v>
      </c>
      <c r="AO194" s="122">
        <f t="shared" si="200"/>
        <v>98.589479822082112</v>
      </c>
      <c r="AP194" s="123">
        <f t="shared" si="201"/>
        <v>7.4179981262829605E-4</v>
      </c>
      <c r="AQ194" s="116">
        <f t="shared" si="202"/>
        <v>7.3079447338803213E-2</v>
      </c>
      <c r="AS194" s="3">
        <f t="shared" si="203"/>
        <v>177</v>
      </c>
      <c r="AT194" s="122">
        <f t="shared" si="204"/>
        <v>176.83082351301738</v>
      </c>
      <c r="AU194" s="123">
        <f t="shared" si="183"/>
        <v>6.058514238907976E-3</v>
      </c>
      <c r="AV194" s="114">
        <f t="shared" si="205"/>
        <v>1.0648804686493964</v>
      </c>
      <c r="AW194" s="115">
        <f t="shared" si="226"/>
        <v>200</v>
      </c>
      <c r="AX194" s="123">
        <f t="shared" si="222"/>
        <v>0</v>
      </c>
      <c r="AY194" s="116">
        <f t="shared" si="184"/>
        <v>-10</v>
      </c>
      <c r="AZ194" s="122">
        <f t="shared" si="206"/>
        <v>98.589479822082112</v>
      </c>
      <c r="BA194" s="123">
        <f t="shared" si="207"/>
        <v>7.4179981262829605E-4</v>
      </c>
      <c r="BB194" s="116">
        <f t="shared" si="208"/>
        <v>7.3079447338803213E-2</v>
      </c>
      <c r="BC194" s="107"/>
      <c r="BD194" s="3">
        <f t="shared" si="209"/>
        <v>177</v>
      </c>
      <c r="BE194" s="45">
        <f t="shared" si="210"/>
        <v>75.492546131901918</v>
      </c>
      <c r="BF194" s="7">
        <f t="shared" si="211"/>
        <v>-4.7722680343835288E-4</v>
      </c>
      <c r="BG194" s="43">
        <f t="shared" si="212"/>
        <v>-3.6044267764637053E-2</v>
      </c>
      <c r="BH194" s="45">
        <f t="shared" si="213"/>
        <v>74.814520510189553</v>
      </c>
      <c r="BI194" s="7">
        <f t="shared" si="214"/>
        <v>-1.0036709686638504E-3</v>
      </c>
      <c r="BJ194" s="43">
        <f t="shared" si="215"/>
        <v>-7.5164602800282893E-2</v>
      </c>
      <c r="BK194" s="117">
        <f t="shared" si="170"/>
        <v>73.391730608699859</v>
      </c>
      <c r="BL194" s="107"/>
      <c r="BM194" s="118">
        <f t="shared" si="216"/>
        <v>177</v>
      </c>
      <c r="BN194" s="45">
        <f t="shared" si="217"/>
        <v>89.886801370755308</v>
      </c>
      <c r="BO194" s="7">
        <f t="shared" si="218"/>
        <v>8.5530603867124125E-14</v>
      </c>
      <c r="BP194" s="45">
        <f t="shared" si="219"/>
        <v>7.6873201063926106E-12</v>
      </c>
      <c r="BQ194" s="107"/>
      <c r="BR194" s="107"/>
      <c r="BS194" s="40">
        <f t="shared" si="185"/>
        <v>177</v>
      </c>
      <c r="BT194" s="124">
        <f t="shared" ca="1" si="186"/>
        <v>2930.8955521682574</v>
      </c>
      <c r="BU194" s="7">
        <f t="shared" ca="1" si="163"/>
        <v>3.3279171537318242E-2</v>
      </c>
      <c r="BV194" s="43">
        <f t="shared" ca="1" si="187"/>
        <v>94.396343723306771</v>
      </c>
      <c r="BW194" s="44">
        <f t="shared" ca="1" si="188"/>
        <v>-8.3604142313409055E-2</v>
      </c>
      <c r="BX194" s="107"/>
      <c r="BY194" s="107"/>
      <c r="BZ194" s="40">
        <f t="shared" si="189"/>
        <v>177</v>
      </c>
      <c r="CA194" s="124">
        <f t="shared" ca="1" si="190"/>
        <v>11.17546162124057</v>
      </c>
      <c r="CB194" s="7">
        <f t="shared" ca="1" si="220"/>
        <v>8.1979288432955499E-3</v>
      </c>
      <c r="CC194" s="43">
        <f t="shared" ca="1" si="191"/>
        <v>9.0870687729958155E-2</v>
      </c>
      <c r="CD194" s="44">
        <f t="shared" ca="1" si="192"/>
        <v>-8.3604142313409055E-2</v>
      </c>
      <c r="CE194" s="107"/>
      <c r="CF194" s="107"/>
      <c r="CG194" s="40">
        <f t="shared" si="193"/>
        <v>177</v>
      </c>
      <c r="CH194" s="45">
        <f t="shared" ca="1" si="164"/>
        <v>103.74996947384673</v>
      </c>
      <c r="CI194" s="7">
        <f t="shared" ca="1" si="165"/>
        <v>-2.5935309188041731E-3</v>
      </c>
      <c r="CJ194" s="43">
        <f t="shared" ca="1" si="166"/>
        <v>-0.26977843236096138</v>
      </c>
      <c r="CK194" s="43">
        <f t="shared" ca="1" si="167"/>
        <v>5.8197928843295478E-2</v>
      </c>
      <c r="CL194" s="3">
        <f t="shared" ca="1" si="168"/>
        <v>99.581979288432962</v>
      </c>
      <c r="CM194" s="44">
        <f t="shared" ca="1" si="171"/>
        <v>-8.3604142313409055E-2</v>
      </c>
      <c r="CO194" s="40">
        <v>177</v>
      </c>
      <c r="CP194" s="45">
        <v>104.95699000764944</v>
      </c>
      <c r="CQ194" s="7">
        <v>6.7406743266615523E-3</v>
      </c>
      <c r="CR194" s="43">
        <v>0.70274392004814457</v>
      </c>
      <c r="CS194" s="43">
        <v>-0.10477130270509175</v>
      </c>
      <c r="CT194" s="3">
        <v>97.952286972949082</v>
      </c>
      <c r="CU194" s="44">
        <v>-0.4095426054101835</v>
      </c>
      <c r="CV194" s="44"/>
      <c r="CW194" s="40">
        <v>177</v>
      </c>
      <c r="CX194" s="45">
        <v>101.76438391110884</v>
      </c>
      <c r="CY194" s="7">
        <v>3.1596060993605147E-3</v>
      </c>
      <c r="CZ194" s="43">
        <v>0.32052264280601295</v>
      </c>
      <c r="DA194" s="43">
        <v>0.33964278761315614</v>
      </c>
      <c r="DB194" s="3">
        <v>102.39642787613155</v>
      </c>
      <c r="DC194" s="44">
        <v>1.1982139380657806</v>
      </c>
      <c r="DD194" s="44"/>
    </row>
    <row r="195" spans="8:108" ht="15.9" customHeight="1" x14ac:dyDescent="0.65">
      <c r="H195" s="3">
        <f t="shared" si="194"/>
        <v>178</v>
      </c>
      <c r="I195" s="124">
        <f t="shared" si="172"/>
        <v>5911.4665224174323</v>
      </c>
      <c r="J195" s="119">
        <f t="shared" si="159"/>
        <v>4.999999999999994E-2</v>
      </c>
      <c r="K195" s="43">
        <f t="shared" si="160"/>
        <v>281.49840582940158</v>
      </c>
      <c r="M195" s="109">
        <f t="shared" si="173"/>
        <v>178</v>
      </c>
      <c r="N195" s="45">
        <f t="shared" si="174"/>
        <v>98.659011047391843</v>
      </c>
      <c r="O195" s="7">
        <f t="shared" si="175"/>
        <v>7.0526008895887996E-4</v>
      </c>
      <c r="P195" s="43">
        <f t="shared" si="176"/>
        <v>6.9531225309737474E-2</v>
      </c>
      <c r="R195" s="109">
        <f t="shared" si="177"/>
        <v>178</v>
      </c>
      <c r="S195" s="109">
        <v>78</v>
      </c>
      <c r="T195" s="41">
        <f t="shared" si="228"/>
        <v>95.838818464301085</v>
      </c>
      <c r="U195" s="7">
        <f t="shared" si="232"/>
        <v>4.6000236864257704E-3</v>
      </c>
      <c r="V195" s="43">
        <f t="shared" si="178"/>
        <v>99.999884129189738</v>
      </c>
      <c r="W195" s="7">
        <f t="shared" si="179"/>
        <v>1.2874532634828041E-7</v>
      </c>
      <c r="X195" s="43">
        <f t="shared" si="229"/>
        <v>195.83870259349084</v>
      </c>
      <c r="Y195" s="7">
        <f t="shared" si="230"/>
        <v>2.2459333039636991E-3</v>
      </c>
      <c r="Z195" s="121">
        <f t="shared" si="180"/>
        <v>1.2874516056853118E-5</v>
      </c>
      <c r="AA195" s="121">
        <f t="shared" si="231"/>
        <v>0.43884215072690286</v>
      </c>
      <c r="AC195" s="3">
        <f t="shared" si="195"/>
        <v>178</v>
      </c>
      <c r="AD195" s="45">
        <f t="shared" si="161"/>
        <v>193.92853647686525</v>
      </c>
      <c r="AE195" s="7">
        <f t="shared" si="162"/>
        <v>1.5950753845276823E-3</v>
      </c>
      <c r="AF195" s="43">
        <f t="shared" si="227"/>
        <v>0.30883801497624352</v>
      </c>
      <c r="AG195" s="107"/>
      <c r="AH195" s="3">
        <f t="shared" si="196"/>
        <v>178</v>
      </c>
      <c r="AI195" s="122">
        <f t="shared" si="197"/>
        <v>88.059460646042908</v>
      </c>
      <c r="AJ195" s="123">
        <f t="shared" si="181"/>
        <v>5.6212756289549725E-3</v>
      </c>
      <c r="AK195" s="114">
        <f t="shared" si="198"/>
        <v>0.49223948620112901</v>
      </c>
      <c r="AL195" s="115">
        <f t="shared" si="199"/>
        <v>98.659011047391843</v>
      </c>
      <c r="AM195" s="123">
        <f t="shared" si="221"/>
        <v>7.0526008895887996E-4</v>
      </c>
      <c r="AN195" s="116">
        <f t="shared" si="182"/>
        <v>6.9531225309737474E-2</v>
      </c>
      <c r="AO195" s="122">
        <f t="shared" si="200"/>
        <v>98.659011047391843</v>
      </c>
      <c r="AP195" s="123">
        <f t="shared" si="201"/>
        <v>7.0526008895887996E-4</v>
      </c>
      <c r="AQ195" s="116">
        <f t="shared" si="202"/>
        <v>6.9531225309737474E-2</v>
      </c>
      <c r="AS195" s="3">
        <f t="shared" si="203"/>
        <v>178</v>
      </c>
      <c r="AT195" s="122">
        <f t="shared" si="204"/>
        <v>177.85507965259526</v>
      </c>
      <c r="AU195" s="123">
        <f t="shared" si="183"/>
        <v>5.7922941217456126E-3</v>
      </c>
      <c r="AV195" s="114">
        <f t="shared" si="205"/>
        <v>1.0242561395778942</v>
      </c>
      <c r="AW195" s="115">
        <f t="shared" si="226"/>
        <v>200</v>
      </c>
      <c r="AX195" s="123">
        <f t="shared" si="222"/>
        <v>0</v>
      </c>
      <c r="AY195" s="116">
        <f t="shared" si="184"/>
        <v>-10</v>
      </c>
      <c r="AZ195" s="122">
        <f t="shared" si="206"/>
        <v>98.659011047391843</v>
      </c>
      <c r="BA195" s="123">
        <f t="shared" si="207"/>
        <v>7.0526008895887996E-4</v>
      </c>
      <c r="BB195" s="116">
        <f t="shared" si="208"/>
        <v>6.9531225309737474E-2</v>
      </c>
      <c r="BC195" s="107"/>
      <c r="BD195" s="3">
        <f t="shared" si="209"/>
        <v>178</v>
      </c>
      <c r="BE195" s="45">
        <f t="shared" si="210"/>
        <v>75.454517890564205</v>
      </c>
      <c r="BF195" s="7">
        <f t="shared" si="211"/>
        <v>-5.0373504784524659E-4</v>
      </c>
      <c r="BG195" s="43">
        <f t="shared" si="212"/>
        <v>-3.8028241337712911E-2</v>
      </c>
      <c r="BH195" s="45">
        <f t="shared" si="213"/>
        <v>74.73956734128997</v>
      </c>
      <c r="BI195" s="7">
        <f t="shared" si="214"/>
        <v>-1.0018532283365311E-3</v>
      </c>
      <c r="BJ195" s="43">
        <f t="shared" si="215"/>
        <v>-7.4953168899586142E-2</v>
      </c>
      <c r="BK195" s="117">
        <f t="shared" si="170"/>
        <v>73.316671871747332</v>
      </c>
      <c r="BL195" s="107"/>
      <c r="BM195" s="118">
        <f t="shared" si="216"/>
        <v>178</v>
      </c>
      <c r="BN195" s="45">
        <f t="shared" si="217"/>
        <v>89.886801370761788</v>
      </c>
      <c r="BO195" s="7">
        <f t="shared" si="218"/>
        <v>7.2092338934205656E-14</v>
      </c>
      <c r="BP195" s="45">
        <f t="shared" si="219"/>
        <v>6.4855215076779798E-12</v>
      </c>
      <c r="BQ195" s="107"/>
      <c r="BR195" s="107"/>
      <c r="BS195" s="40">
        <f t="shared" si="185"/>
        <v>178</v>
      </c>
      <c r="BT195" s="124">
        <f t="shared" ca="1" si="186"/>
        <v>3116.6862920845074</v>
      </c>
      <c r="BU195" s="7">
        <f t="shared" ca="1" si="163"/>
        <v>6.339043360955092E-2</v>
      </c>
      <c r="BV195" s="43">
        <f t="shared" ca="1" si="187"/>
        <v>185.79073991625006</v>
      </c>
      <c r="BW195" s="44">
        <f t="shared" ca="1" si="188"/>
        <v>6.695216804775464E-2</v>
      </c>
      <c r="BX195" s="107"/>
      <c r="BY195" s="107"/>
      <c r="BZ195" s="40">
        <f t="shared" si="189"/>
        <v>178</v>
      </c>
      <c r="CA195" s="124">
        <f t="shared" ca="1" si="190"/>
        <v>12.108345394540864</v>
      </c>
      <c r="CB195" s="7">
        <f t="shared" ca="1" si="220"/>
        <v>8.3476084023877267E-2</v>
      </c>
      <c r="CC195" s="43">
        <f t="shared" ca="1" si="191"/>
        <v>0.93288377330029415</v>
      </c>
      <c r="CD195" s="44">
        <f t="shared" ca="1" si="192"/>
        <v>6.695216804775464E-2</v>
      </c>
      <c r="CE195" s="107"/>
      <c r="CF195" s="107"/>
      <c r="CG195" s="40">
        <f t="shared" si="193"/>
        <v>178</v>
      </c>
      <c r="CH195" s="45">
        <f t="shared" ca="1" si="164"/>
        <v>103.27860455831789</v>
      </c>
      <c r="CI195" s="7">
        <f t="shared" ca="1" si="165"/>
        <v>-4.5432776310132747E-3</v>
      </c>
      <c r="CJ195" s="43">
        <f t="shared" ca="1" si="166"/>
        <v>-0.47136491552884052</v>
      </c>
      <c r="CK195" s="43">
        <f t="shared" ca="1" si="167"/>
        <v>0.13347608402387734</v>
      </c>
      <c r="CL195" s="3">
        <f t="shared" ca="1" si="168"/>
        <v>100.33476084023877</v>
      </c>
      <c r="CM195" s="44">
        <f t="shared" ca="1" si="171"/>
        <v>6.695216804775464E-2</v>
      </c>
      <c r="CO195" s="40">
        <v>178</v>
      </c>
      <c r="CP195" s="45">
        <v>104.36114170675545</v>
      </c>
      <c r="CQ195" s="7">
        <v>-5.6770711588676886E-3</v>
      </c>
      <c r="CR195" s="43">
        <v>-0.59584830089399587</v>
      </c>
      <c r="CS195" s="43">
        <v>0.11943059892681421</v>
      </c>
      <c r="CT195" s="3">
        <v>100.19430598926814</v>
      </c>
      <c r="CU195" s="44">
        <v>3.8861197853628418E-2</v>
      </c>
      <c r="CV195" s="44"/>
      <c r="CW195" s="40">
        <v>178</v>
      </c>
      <c r="CX195" s="45">
        <v>101.57392465020591</v>
      </c>
      <c r="CY195" s="7">
        <v>-1.8715709129560755E-3</v>
      </c>
      <c r="CZ195" s="43">
        <v>-0.19045926090292739</v>
      </c>
      <c r="DA195" s="43">
        <v>0.15512108511941422</v>
      </c>
      <c r="DB195" s="3">
        <v>100.55121085119414</v>
      </c>
      <c r="DC195" s="44">
        <v>0.27560542559707102</v>
      </c>
      <c r="DD195" s="44"/>
    </row>
    <row r="196" spans="8:108" ht="15.9" customHeight="1" x14ac:dyDescent="0.65">
      <c r="H196" s="3">
        <f t="shared" si="194"/>
        <v>179</v>
      </c>
      <c r="I196" s="124">
        <f t="shared" si="172"/>
        <v>6207.0398485383039</v>
      </c>
      <c r="J196" s="119">
        <f t="shared" si="159"/>
        <v>4.9999999999999989E-2</v>
      </c>
      <c r="K196" s="43">
        <f t="shared" si="160"/>
        <v>295.57332612087163</v>
      </c>
      <c r="M196" s="109">
        <f t="shared" si="173"/>
        <v>179</v>
      </c>
      <c r="N196" s="45">
        <f t="shared" si="174"/>
        <v>98.725161369336746</v>
      </c>
      <c r="O196" s="7">
        <f t="shared" si="175"/>
        <v>6.7049447630411724E-4</v>
      </c>
      <c r="P196" s="43">
        <f t="shared" si="176"/>
        <v>6.6150321944899323E-2</v>
      </c>
      <c r="R196" s="109">
        <f t="shared" si="177"/>
        <v>179</v>
      </c>
      <c r="S196" s="109">
        <v>79</v>
      </c>
      <c r="T196" s="41">
        <f t="shared" si="228"/>
        <v>96.23762118609794</v>
      </c>
      <c r="U196" s="7">
        <f t="shared" si="232"/>
        <v>4.1611815356989686E-3</v>
      </c>
      <c r="V196" s="43">
        <f t="shared" si="178"/>
        <v>99.999895716257342</v>
      </c>
      <c r="W196" s="7">
        <f t="shared" si="179"/>
        <v>1.1587081030113255E-7</v>
      </c>
      <c r="X196" s="43">
        <f t="shared" si="229"/>
        <v>196.23751690235528</v>
      </c>
      <c r="Y196" s="7">
        <f t="shared" si="230"/>
        <v>2.036442764289945E-3</v>
      </c>
      <c r="Z196" s="121">
        <f t="shared" si="180"/>
        <v>1.1587067599732098E-5</v>
      </c>
      <c r="AA196" s="121">
        <f t="shared" si="231"/>
        <v>0.39880272179684945</v>
      </c>
      <c r="AC196" s="3">
        <f t="shared" si="195"/>
        <v>179</v>
      </c>
      <c r="AD196" s="45">
        <f t="shared" si="161"/>
        <v>194.22289398569379</v>
      </c>
      <c r="AE196" s="7">
        <f t="shared" si="162"/>
        <v>1.5178658807836433E-3</v>
      </c>
      <c r="AF196" s="43">
        <f t="shared" si="227"/>
        <v>0.29435750882854833</v>
      </c>
      <c r="AG196" s="107"/>
      <c r="AH196" s="3">
        <f t="shared" si="196"/>
        <v>179</v>
      </c>
      <c r="AI196" s="122">
        <f t="shared" si="197"/>
        <v>88.535132622709369</v>
      </c>
      <c r="AJ196" s="123">
        <f t="shared" si="181"/>
        <v>5.4017134919601252E-3</v>
      </c>
      <c r="AK196" s="114">
        <f t="shared" si="198"/>
        <v>0.47567197666646605</v>
      </c>
      <c r="AL196" s="115">
        <f t="shared" si="199"/>
        <v>98.725161369336746</v>
      </c>
      <c r="AM196" s="123">
        <f t="shared" si="221"/>
        <v>6.7049447630411724E-4</v>
      </c>
      <c r="AN196" s="116">
        <f t="shared" si="182"/>
        <v>6.6150321944899323E-2</v>
      </c>
      <c r="AO196" s="122">
        <f t="shared" si="200"/>
        <v>98.725161369336746</v>
      </c>
      <c r="AP196" s="123">
        <f t="shared" si="201"/>
        <v>6.7049447630411724E-4</v>
      </c>
      <c r="AQ196" s="116">
        <f t="shared" si="202"/>
        <v>6.6150321944899323E-2</v>
      </c>
      <c r="AS196" s="3">
        <f t="shared" si="203"/>
        <v>179</v>
      </c>
      <c r="AT196" s="122">
        <f t="shared" si="204"/>
        <v>178.83972629566728</v>
      </c>
      <c r="AU196" s="123">
        <f t="shared" si="183"/>
        <v>5.5362300868511821E-3</v>
      </c>
      <c r="AV196" s="114">
        <f t="shared" si="205"/>
        <v>0.98464664307201188</v>
      </c>
      <c r="AW196" s="115">
        <f t="shared" si="226"/>
        <v>200</v>
      </c>
      <c r="AX196" s="123">
        <f t="shared" si="222"/>
        <v>0</v>
      </c>
      <c r="AY196" s="116">
        <f t="shared" si="184"/>
        <v>-10</v>
      </c>
      <c r="AZ196" s="122">
        <f t="shared" si="206"/>
        <v>98.725161369336746</v>
      </c>
      <c r="BA196" s="123">
        <f t="shared" si="207"/>
        <v>6.7049447630411724E-4</v>
      </c>
      <c r="BB196" s="116">
        <f t="shared" si="208"/>
        <v>6.6150321944899323E-2</v>
      </c>
      <c r="BC196" s="107"/>
      <c r="BD196" s="3">
        <f t="shared" si="209"/>
        <v>179</v>
      </c>
      <c r="BE196" s="45">
        <f t="shared" si="210"/>
        <v>75.414615576856917</v>
      </c>
      <c r="BF196" s="7">
        <f t="shared" si="211"/>
        <v>-5.2882603749665274E-4</v>
      </c>
      <c r="BG196" s="43">
        <f t="shared" si="212"/>
        <v>-3.9902313707289187E-2</v>
      </c>
      <c r="BH196" s="45">
        <f t="shared" si="213"/>
        <v>74.664823832014775</v>
      </c>
      <c r="BI196" s="7">
        <f t="shared" si="214"/>
        <v>-1.0000527422628267E-3</v>
      </c>
      <c r="BJ196" s="43">
        <f t="shared" si="215"/>
        <v>-7.474350927519359E-2</v>
      </c>
      <c r="BK196" s="117">
        <f t="shared" si="170"/>
        <v>73.241823679480689</v>
      </c>
      <c r="BL196" s="107"/>
      <c r="BM196" s="118">
        <f t="shared" si="216"/>
        <v>179</v>
      </c>
      <c r="BN196" s="45">
        <f t="shared" si="217"/>
        <v>89.886801370767259</v>
      </c>
      <c r="BO196" s="7">
        <f t="shared" si="218"/>
        <v>6.0867435284357849E-14</v>
      </c>
      <c r="BP196" s="45">
        <f t="shared" si="219"/>
        <v>5.4716063133074303E-12</v>
      </c>
      <c r="BQ196" s="107"/>
      <c r="BR196" s="107"/>
      <c r="BS196" s="40">
        <f t="shared" si="185"/>
        <v>179</v>
      </c>
      <c r="BT196" s="124">
        <f t="shared" ca="1" si="186"/>
        <v>2619.2220143214781</v>
      </c>
      <c r="BU196" s="7">
        <f t="shared" ca="1" si="163"/>
        <v>-0.15961320169644483</v>
      </c>
      <c r="BV196" s="43">
        <f t="shared" ca="1" si="187"/>
        <v>-497.46427776302914</v>
      </c>
      <c r="BW196" s="44">
        <f t="shared" ca="1" si="188"/>
        <v>-1.048066008482224</v>
      </c>
      <c r="BX196" s="107"/>
      <c r="BY196" s="107"/>
      <c r="BZ196" s="40">
        <f t="shared" si="189"/>
        <v>179</v>
      </c>
      <c r="CA196" s="124">
        <f t="shared" ca="1" si="190"/>
        <v>6.3685900507776259</v>
      </c>
      <c r="CB196" s="7">
        <f t="shared" ca="1" si="220"/>
        <v>-0.474033004241112</v>
      </c>
      <c r="CC196" s="43">
        <f t="shared" ca="1" si="191"/>
        <v>-5.739755343763238</v>
      </c>
      <c r="CD196" s="44">
        <f t="shared" ca="1" si="192"/>
        <v>-1.048066008482224</v>
      </c>
      <c r="CE196" s="107"/>
      <c r="CF196" s="107"/>
      <c r="CG196" s="40">
        <f t="shared" si="193"/>
        <v>179</v>
      </c>
      <c r="CH196" s="45">
        <f t="shared" ca="1" si="164"/>
        <v>107.21566214308794</v>
      </c>
      <c r="CI196" s="7">
        <f t="shared" ca="1" si="165"/>
        <v>3.812074728940517E-2</v>
      </c>
      <c r="CJ196" s="43">
        <f t="shared" ca="1" si="166"/>
        <v>3.9370575847700402</v>
      </c>
      <c r="CK196" s="43">
        <f t="shared" ca="1" si="167"/>
        <v>-0.42403300424111201</v>
      </c>
      <c r="CL196" s="3">
        <f t="shared" ca="1" si="168"/>
        <v>94.759669957588883</v>
      </c>
      <c r="CM196" s="44">
        <f t="shared" ca="1" si="171"/>
        <v>-1.048066008482224</v>
      </c>
      <c r="CO196" s="40">
        <v>179</v>
      </c>
      <c r="CP196" s="45">
        <v>104.18912598740792</v>
      </c>
      <c r="CQ196" s="7">
        <v>-1.6482736441392584E-3</v>
      </c>
      <c r="CR196" s="43">
        <v>-0.1720157193475314</v>
      </c>
      <c r="CS196" s="43">
        <v>3.2508557590053069E-2</v>
      </c>
      <c r="CT196" s="3">
        <v>99.32508557590053</v>
      </c>
      <c r="CU196" s="44">
        <v>-0.13498288481989387</v>
      </c>
      <c r="CV196" s="44"/>
      <c r="CW196" s="40">
        <v>179</v>
      </c>
      <c r="CX196" s="45">
        <v>101.43968523511737</v>
      </c>
      <c r="CY196" s="7">
        <v>-1.3215932686546227E-3</v>
      </c>
      <c r="CZ196" s="43">
        <v>-0.13423941508853907</v>
      </c>
      <c r="DA196" s="43">
        <v>7.0508924767880704E-2</v>
      </c>
      <c r="DB196" s="3">
        <v>99.705089247678814</v>
      </c>
      <c r="DC196" s="44">
        <v>-0.14745537616059651</v>
      </c>
      <c r="DD196" s="44"/>
    </row>
    <row r="197" spans="8:108" ht="15.9" customHeight="1" x14ac:dyDescent="0.65">
      <c r="H197" s="3">
        <f t="shared" si="194"/>
        <v>180</v>
      </c>
      <c r="I197" s="124">
        <f t="shared" si="172"/>
        <v>6517.3918409652188</v>
      </c>
      <c r="J197" s="119">
        <f t="shared" si="159"/>
        <v>4.9999999999999947E-2</v>
      </c>
      <c r="K197" s="43">
        <f t="shared" si="160"/>
        <v>310.35199242691522</v>
      </c>
      <c r="M197" s="109">
        <f t="shared" si="173"/>
        <v>180</v>
      </c>
      <c r="N197" s="45">
        <f t="shared" si="174"/>
        <v>98.788090694102792</v>
      </c>
      <c r="O197" s="7">
        <f t="shared" si="175"/>
        <v>6.3741931533161289E-4</v>
      </c>
      <c r="P197" s="43">
        <f t="shared" si="176"/>
        <v>6.2929324766047096E-2</v>
      </c>
      <c r="R197" s="109">
        <f t="shared" si="177"/>
        <v>180</v>
      </c>
      <c r="S197" s="109">
        <v>80</v>
      </c>
      <c r="T197" s="41">
        <f t="shared" si="228"/>
        <v>96.599703573148844</v>
      </c>
      <c r="U197" s="7">
        <f t="shared" si="232"/>
        <v>3.762378813902032E-3</v>
      </c>
      <c r="V197" s="43">
        <f t="shared" si="178"/>
        <v>99.999906144620738</v>
      </c>
      <c r="W197" s="7">
        <f t="shared" si="179"/>
        <v>1.0428374271030216E-7</v>
      </c>
      <c r="X197" s="43">
        <f t="shared" si="229"/>
        <v>196.59960971776957</v>
      </c>
      <c r="Y197" s="7">
        <f t="shared" si="230"/>
        <v>1.8451763002813456E-3</v>
      </c>
      <c r="Z197" s="121">
        <f t="shared" si="180"/>
        <v>1.0428363391247924E-5</v>
      </c>
      <c r="AA197" s="121">
        <f t="shared" si="231"/>
        <v>0.36208238705090662</v>
      </c>
      <c r="AC197" s="3">
        <f t="shared" si="195"/>
        <v>180</v>
      </c>
      <c r="AD197" s="45">
        <f t="shared" si="161"/>
        <v>194.50340554793397</v>
      </c>
      <c r="AE197" s="7">
        <f t="shared" si="162"/>
        <v>1.4442765035765593E-3</v>
      </c>
      <c r="AF197" s="43">
        <f t="shared" si="227"/>
        <v>0.28051156224017726</v>
      </c>
      <c r="AG197" s="107"/>
      <c r="AH197" s="3">
        <f t="shared" si="196"/>
        <v>180</v>
      </c>
      <c r="AI197" s="122">
        <f t="shared" si="197"/>
        <v>88.994574138507431</v>
      </c>
      <c r="AJ197" s="123">
        <f t="shared" si="181"/>
        <v>5.1893694874323229E-3</v>
      </c>
      <c r="AK197" s="114">
        <f t="shared" si="198"/>
        <v>0.45944151579805947</v>
      </c>
      <c r="AL197" s="115">
        <f t="shared" si="199"/>
        <v>98.788090694102792</v>
      </c>
      <c r="AM197" s="123">
        <f t="shared" si="221"/>
        <v>6.3741931533161289E-4</v>
      </c>
      <c r="AN197" s="116">
        <f t="shared" si="182"/>
        <v>6.2929324766047096E-2</v>
      </c>
      <c r="AO197" s="122">
        <f t="shared" si="200"/>
        <v>98.788090694102792</v>
      </c>
      <c r="AP197" s="123">
        <f t="shared" si="201"/>
        <v>6.3741931533161289E-4</v>
      </c>
      <c r="AQ197" s="116">
        <f t="shared" si="202"/>
        <v>6.2929324766047096E-2</v>
      </c>
      <c r="AS197" s="3">
        <f t="shared" si="203"/>
        <v>180</v>
      </c>
      <c r="AT197" s="122">
        <f t="shared" si="204"/>
        <v>179.78580068507335</v>
      </c>
      <c r="AU197" s="123">
        <f t="shared" si="183"/>
        <v>5.2900684260832418E-3</v>
      </c>
      <c r="AV197" s="114">
        <f t="shared" si="205"/>
        <v>0.94607438940606781</v>
      </c>
      <c r="AW197" s="115">
        <f t="shared" si="226"/>
        <v>200</v>
      </c>
      <c r="AX197" s="123">
        <f t="shared" si="222"/>
        <v>0</v>
      </c>
      <c r="AY197" s="116">
        <f t="shared" si="184"/>
        <v>-10</v>
      </c>
      <c r="AZ197" s="122">
        <f t="shared" si="206"/>
        <v>98.788090694102792</v>
      </c>
      <c r="BA197" s="123">
        <f t="shared" si="207"/>
        <v>6.3741931533161289E-4</v>
      </c>
      <c r="BB197" s="116">
        <f t="shared" si="208"/>
        <v>6.2929324766047096E-2</v>
      </c>
      <c r="BC197" s="107"/>
      <c r="BD197" s="3">
        <f t="shared" si="209"/>
        <v>180</v>
      </c>
      <c r="BE197" s="45">
        <f t="shared" si="210"/>
        <v>75.372943710963199</v>
      </c>
      <c r="BF197" s="7">
        <f t="shared" si="211"/>
        <v>-5.5257015599648163E-4</v>
      </c>
      <c r="BG197" s="43">
        <f t="shared" si="212"/>
        <v>-4.1671865893724194E-2</v>
      </c>
      <c r="BH197" s="45">
        <f t="shared" si="213"/>
        <v>74.590288232764777</v>
      </c>
      <c r="BI197" s="7">
        <f t="shared" si="214"/>
        <v>-9.9826927091788988E-4</v>
      </c>
      <c r="BJ197" s="43">
        <f t="shared" si="215"/>
        <v>-7.4535599249992993E-2</v>
      </c>
      <c r="BK197" s="117">
        <f t="shared" si="170"/>
        <v>73.167184270002522</v>
      </c>
      <c r="BL197" s="107"/>
      <c r="BM197" s="118">
        <f t="shared" si="216"/>
        <v>180</v>
      </c>
      <c r="BN197" s="45">
        <f t="shared" si="217"/>
        <v>89.886801370771877</v>
      </c>
      <c r="BO197" s="7">
        <f t="shared" si="218"/>
        <v>5.1381601214065188E-14</v>
      </c>
      <c r="BP197" s="45">
        <f t="shared" si="219"/>
        <v>4.6162017368044173E-12</v>
      </c>
      <c r="BQ197" s="107"/>
      <c r="BR197" s="107"/>
      <c r="BS197" s="40">
        <f t="shared" si="185"/>
        <v>180</v>
      </c>
      <c r="BT197" s="124">
        <f t="shared" ca="1" si="186"/>
        <v>2426.9588780407089</v>
      </c>
      <c r="BU197" s="7">
        <f t="shared" ca="1" si="163"/>
        <v>-7.3404673307381277E-2</v>
      </c>
      <c r="BV197" s="43">
        <f t="shared" ca="1" si="187"/>
        <v>-192.26313628076903</v>
      </c>
      <c r="BW197" s="44">
        <f t="shared" ca="1" si="188"/>
        <v>-0.61702336653690604</v>
      </c>
      <c r="BX197" s="107"/>
      <c r="BY197" s="107"/>
      <c r="BZ197" s="40">
        <f t="shared" si="189"/>
        <v>180</v>
      </c>
      <c r="CA197" s="124">
        <f t="shared" ca="1" si="190"/>
        <v>4.722235116704379</v>
      </c>
      <c r="CB197" s="7">
        <f t="shared" ca="1" si="220"/>
        <v>-0.25851168326845303</v>
      </c>
      <c r="CC197" s="43">
        <f t="shared" ca="1" si="191"/>
        <v>-1.6463549340732468</v>
      </c>
      <c r="CD197" s="44">
        <f t="shared" ca="1" si="192"/>
        <v>-0.61702336653690604</v>
      </c>
      <c r="CE197" s="107"/>
      <c r="CF197" s="107"/>
      <c r="CG197" s="40">
        <f t="shared" si="193"/>
        <v>180</v>
      </c>
      <c r="CH197" s="45">
        <f t="shared" ca="1" si="164"/>
        <v>109.59178131441389</v>
      </c>
      <c r="CI197" s="7">
        <f t="shared" ca="1" si="165"/>
        <v>2.2162052855251978E-2</v>
      </c>
      <c r="CJ197" s="43">
        <f t="shared" ca="1" si="166"/>
        <v>2.3761191713259477</v>
      </c>
      <c r="CK197" s="43">
        <f t="shared" ca="1" si="167"/>
        <v>-0.20851168326845301</v>
      </c>
      <c r="CL197" s="3">
        <f t="shared" ca="1" si="168"/>
        <v>96.914883167315466</v>
      </c>
      <c r="CM197" s="44">
        <f t="shared" ca="1" si="171"/>
        <v>-0.61702336653690604</v>
      </c>
      <c r="CO197" s="40">
        <v>180</v>
      </c>
      <c r="CP197" s="45">
        <v>105.94814169046245</v>
      </c>
      <c r="CQ197" s="7">
        <v>1.6882910633755781E-2</v>
      </c>
      <c r="CR197" s="43">
        <v>1.7590157030545361</v>
      </c>
      <c r="CS197" s="43">
        <v>-0.22088647402787756</v>
      </c>
      <c r="CT197" s="3">
        <v>96.79113525972123</v>
      </c>
      <c r="CU197" s="44">
        <v>-0.64177294805575513</v>
      </c>
      <c r="CV197" s="44"/>
      <c r="CW197" s="40">
        <v>180</v>
      </c>
      <c r="CX197" s="45">
        <v>101.30350484785727</v>
      </c>
      <c r="CY197" s="7">
        <v>-1.342476437544712E-3</v>
      </c>
      <c r="CZ197" s="43">
        <v>-0.13618038726009576</v>
      </c>
      <c r="DA197" s="43">
        <v>8.3546200159700462E-2</v>
      </c>
      <c r="DB197" s="3">
        <v>99.835462001597008</v>
      </c>
      <c r="DC197" s="44">
        <v>-8.2268999201497675E-2</v>
      </c>
      <c r="DD197" s="44"/>
    </row>
    <row r="198" spans="8:108" ht="15.9" customHeight="1" x14ac:dyDescent="0.65">
      <c r="H198" s="3">
        <f t="shared" si="194"/>
        <v>181</v>
      </c>
      <c r="I198" s="124">
        <f t="shared" si="172"/>
        <v>6843.2614330134802</v>
      </c>
      <c r="J198" s="119">
        <f t="shared" si="159"/>
        <v>5.0000000000000079E-2</v>
      </c>
      <c r="K198" s="43">
        <f t="shared" si="160"/>
        <v>325.86959204826098</v>
      </c>
      <c r="M198" s="109">
        <f t="shared" si="173"/>
        <v>181</v>
      </c>
      <c r="N198" s="45">
        <f t="shared" si="174"/>
        <v>98.847951797314792</v>
      </c>
      <c r="O198" s="7">
        <f t="shared" si="175"/>
        <v>6.0595465294860569E-4</v>
      </c>
      <c r="P198" s="43">
        <f t="shared" si="176"/>
        <v>5.9861103212000256E-2</v>
      </c>
      <c r="R198" s="109">
        <f t="shared" si="177"/>
        <v>181</v>
      </c>
      <c r="S198" s="109">
        <v>81</v>
      </c>
      <c r="T198" s="41">
        <f t="shared" si="228"/>
        <v>96.928171200043508</v>
      </c>
      <c r="U198" s="7">
        <f t="shared" si="232"/>
        <v>3.4002964268512095E-3</v>
      </c>
      <c r="V198" s="43">
        <f t="shared" si="178"/>
        <v>99.999915530149849</v>
      </c>
      <c r="W198" s="7">
        <f t="shared" si="179"/>
        <v>9.3855379200599081E-8</v>
      </c>
      <c r="X198" s="43">
        <f t="shared" si="229"/>
        <v>196.92808673019334</v>
      </c>
      <c r="Y198" s="7">
        <f t="shared" si="230"/>
        <v>1.6707917828286819E-3</v>
      </c>
      <c r="Z198" s="121">
        <f t="shared" si="180"/>
        <v>9.3855291169001634E-6</v>
      </c>
      <c r="AA198" s="121">
        <f t="shared" si="231"/>
        <v>0.32846762689465897</v>
      </c>
      <c r="AC198" s="3">
        <f t="shared" si="195"/>
        <v>181</v>
      </c>
      <c r="AD198" s="45">
        <f t="shared" si="161"/>
        <v>194.77068213289465</v>
      </c>
      <c r="AE198" s="7">
        <f t="shared" si="162"/>
        <v>1.3741486130165207E-3</v>
      </c>
      <c r="AF198" s="43">
        <f t="shared" si="227"/>
        <v>0.26727658496068069</v>
      </c>
      <c r="AG198" s="107"/>
      <c r="AH198" s="3">
        <f t="shared" si="196"/>
        <v>181</v>
      </c>
      <c r="AI198" s="122">
        <f t="shared" si="197"/>
        <v>89.438132721476094</v>
      </c>
      <c r="AJ198" s="123">
        <f t="shared" si="181"/>
        <v>4.9841081578560842E-3</v>
      </c>
      <c r="AK198" s="114">
        <f t="shared" si="198"/>
        <v>0.44355858296866874</v>
      </c>
      <c r="AL198" s="115">
        <f t="shared" si="199"/>
        <v>98.847951797314792</v>
      </c>
      <c r="AM198" s="123">
        <f t="shared" si="221"/>
        <v>6.0595465294860569E-4</v>
      </c>
      <c r="AN198" s="116">
        <f t="shared" si="182"/>
        <v>5.9861103212000256E-2</v>
      </c>
      <c r="AO198" s="122">
        <f t="shared" si="200"/>
        <v>98.847951797314792</v>
      </c>
      <c r="AP198" s="123">
        <f t="shared" si="201"/>
        <v>6.0595465294860569E-4</v>
      </c>
      <c r="AQ198" s="116">
        <f t="shared" si="202"/>
        <v>5.9861103212000256E-2</v>
      </c>
      <c r="AS198" s="3">
        <f t="shared" si="203"/>
        <v>181</v>
      </c>
      <c r="AT198" s="122">
        <f t="shared" si="204"/>
        <v>180.69435718733379</v>
      </c>
      <c r="AU198" s="123">
        <f t="shared" si="183"/>
        <v>5.0535498287316693E-3</v>
      </c>
      <c r="AV198" s="114">
        <f t="shared" si="205"/>
        <v>0.90855650226043738</v>
      </c>
      <c r="AW198" s="115">
        <f t="shared" si="226"/>
        <v>200</v>
      </c>
      <c r="AX198" s="123">
        <f t="shared" si="222"/>
        <v>0</v>
      </c>
      <c r="AY198" s="116">
        <f t="shared" si="184"/>
        <v>-10</v>
      </c>
      <c r="AZ198" s="122">
        <f t="shared" si="206"/>
        <v>98.847951797314792</v>
      </c>
      <c r="BA198" s="123">
        <f t="shared" si="207"/>
        <v>6.0595465294860569E-4</v>
      </c>
      <c r="BB198" s="116">
        <f t="shared" si="208"/>
        <v>5.9861103212000256E-2</v>
      </c>
      <c r="BC198" s="107"/>
      <c r="BD198" s="3">
        <f t="shared" si="209"/>
        <v>181</v>
      </c>
      <c r="BE198" s="45">
        <f t="shared" si="210"/>
        <v>75.329601670471206</v>
      </c>
      <c r="BF198" s="7">
        <f t="shared" si="211"/>
        <v>-5.7503446672056463E-4</v>
      </c>
      <c r="BG198" s="43">
        <f t="shared" si="212"/>
        <v>-4.3342040491989066E-2</v>
      </c>
      <c r="BH198" s="45">
        <f t="shared" si="213"/>
        <v>74.515958818140064</v>
      </c>
      <c r="BI198" s="7">
        <f t="shared" si="214"/>
        <v>-9.9650257943451103E-4</v>
      </c>
      <c r="BJ198" s="43">
        <f t="shared" si="215"/>
        <v>-7.4329414624716636E-2</v>
      </c>
      <c r="BK198" s="117">
        <f t="shared" si="170"/>
        <v>73.09275190585258</v>
      </c>
      <c r="BL198" s="107"/>
      <c r="BM198" s="118">
        <f t="shared" si="216"/>
        <v>181</v>
      </c>
      <c r="BN198" s="45">
        <f t="shared" si="217"/>
        <v>89.886801370775771</v>
      </c>
      <c r="BO198" s="7">
        <f t="shared" si="218"/>
        <v>4.3318642254317349E-14</v>
      </c>
      <c r="BP198" s="45">
        <f t="shared" si="219"/>
        <v>3.8945269916532006E-12</v>
      </c>
      <c r="BQ198" s="107"/>
      <c r="BR198" s="107"/>
      <c r="BS198" s="40">
        <f t="shared" si="185"/>
        <v>181</v>
      </c>
      <c r="BT198" s="124">
        <f t="shared" ca="1" si="186"/>
        <v>2434.0444915760859</v>
      </c>
      <c r="BU198" s="7">
        <f t="shared" ca="1" si="163"/>
        <v>2.9195441255672264E-3</v>
      </c>
      <c r="BV198" s="43">
        <f t="shared" ca="1" si="187"/>
        <v>7.0856135353767655</v>
      </c>
      <c r="BW198" s="44">
        <f t="shared" ca="1" si="188"/>
        <v>-0.23540227937216432</v>
      </c>
      <c r="BX198" s="107"/>
      <c r="BY198" s="107"/>
      <c r="BZ198" s="40">
        <f t="shared" si="189"/>
        <v>181</v>
      </c>
      <c r="CA198" s="124">
        <f t="shared" ca="1" si="190"/>
        <v>4.4025344174378533</v>
      </c>
      <c r="CB198" s="7">
        <f t="shared" ca="1" si="220"/>
        <v>-6.7701139686082157E-2</v>
      </c>
      <c r="CC198" s="43">
        <f t="shared" ca="1" si="191"/>
        <v>-0.31970069926652567</v>
      </c>
      <c r="CD198" s="44">
        <f t="shared" ca="1" si="192"/>
        <v>-0.23540227937216432</v>
      </c>
      <c r="CE198" s="107"/>
      <c r="CF198" s="107"/>
      <c r="CG198" s="40">
        <f t="shared" si="193"/>
        <v>181</v>
      </c>
      <c r="CH198" s="45">
        <f t="shared" ca="1" si="164"/>
        <v>109.80317316900376</v>
      </c>
      <c r="CI198" s="7">
        <f t="shared" ca="1" si="165"/>
        <v>1.9289024419029109E-3</v>
      </c>
      <c r="CJ198" s="43">
        <f t="shared" ca="1" si="166"/>
        <v>0.21139185458986096</v>
      </c>
      <c r="CK198" s="43">
        <f t="shared" ca="1" si="167"/>
        <v>-1.7701139686082154E-2</v>
      </c>
      <c r="CL198" s="3">
        <f t="shared" ca="1" si="168"/>
        <v>98.82298860313918</v>
      </c>
      <c r="CM198" s="44">
        <f t="shared" ca="1" si="171"/>
        <v>-0.23540227937216432</v>
      </c>
      <c r="CO198" s="40">
        <v>181</v>
      </c>
      <c r="CP198" s="45">
        <v>106.59674117460131</v>
      </c>
      <c r="CQ198" s="7">
        <v>6.1218580504583172E-3</v>
      </c>
      <c r="CR198" s="43">
        <v>0.64859948413884982</v>
      </c>
      <c r="CS198" s="43">
        <v>-7.7824203541877912E-2</v>
      </c>
      <c r="CT198" s="3">
        <v>98.221757964581215</v>
      </c>
      <c r="CU198" s="44">
        <v>-0.35564840708375584</v>
      </c>
      <c r="CV198" s="44"/>
      <c r="CW198" s="40">
        <v>181</v>
      </c>
      <c r="CX198" s="45">
        <v>101.18198907233263</v>
      </c>
      <c r="CY198" s="7">
        <v>-1.1995219287540037E-3</v>
      </c>
      <c r="CZ198" s="43">
        <v>-0.12151577552464882</v>
      </c>
      <c r="DA198" s="43">
        <v>7.9187999886220897E-2</v>
      </c>
      <c r="DB198" s="3">
        <v>99.791879998862214</v>
      </c>
      <c r="DC198" s="44">
        <v>-0.10406000056889553</v>
      </c>
      <c r="DD198" s="44"/>
    </row>
    <row r="199" spans="8:108" ht="15.9" customHeight="1" x14ac:dyDescent="0.65">
      <c r="H199" s="3">
        <f t="shared" si="194"/>
        <v>182</v>
      </c>
      <c r="I199" s="124">
        <f t="shared" si="172"/>
        <v>7185.4245046641545</v>
      </c>
      <c r="J199" s="119">
        <f t="shared" si="159"/>
        <v>5.0000000000000037E-2</v>
      </c>
      <c r="K199" s="43">
        <f t="shared" si="160"/>
        <v>342.16307165067406</v>
      </c>
      <c r="M199" s="109">
        <f t="shared" si="173"/>
        <v>182</v>
      </c>
      <c r="N199" s="45">
        <f t="shared" si="174"/>
        <v>98.904890599918403</v>
      </c>
      <c r="O199" s="7">
        <f t="shared" si="175"/>
        <v>5.7602410134266013E-4</v>
      </c>
      <c r="P199" s="43">
        <f t="shared" si="176"/>
        <v>5.6938802603605267E-2</v>
      </c>
      <c r="R199" s="109">
        <f t="shared" si="177"/>
        <v>182</v>
      </c>
      <c r="S199" s="109">
        <v>82</v>
      </c>
      <c r="T199" s="41">
        <f t="shared" si="228"/>
        <v>97.225917947862911</v>
      </c>
      <c r="U199" s="7">
        <f t="shared" si="232"/>
        <v>3.0718287999564491E-3</v>
      </c>
      <c r="V199" s="43">
        <f t="shared" si="178"/>
        <v>99.999923977127722</v>
      </c>
      <c r="W199" s="7">
        <f t="shared" si="179"/>
        <v>8.4469850078781065E-8</v>
      </c>
      <c r="X199" s="43">
        <f t="shared" si="229"/>
        <v>197.22584192499062</v>
      </c>
      <c r="Y199" s="7">
        <f t="shared" si="230"/>
        <v>1.5119996326639947E-3</v>
      </c>
      <c r="Z199" s="121">
        <f t="shared" si="180"/>
        <v>8.4469778796316618E-6</v>
      </c>
      <c r="AA199" s="121">
        <f t="shared" si="231"/>
        <v>0.29774674781940674</v>
      </c>
      <c r="AC199" s="3">
        <f t="shared" si="195"/>
        <v>182</v>
      </c>
      <c r="AD199" s="45">
        <f t="shared" si="161"/>
        <v>195.02531158491112</v>
      </c>
      <c r="AE199" s="7">
        <f t="shared" si="162"/>
        <v>1.3073294667764036E-3</v>
      </c>
      <c r="AF199" s="43">
        <f t="shared" si="227"/>
        <v>0.25462945201646037</v>
      </c>
      <c r="AG199" s="107"/>
      <c r="AH199" s="3">
        <f t="shared" si="196"/>
        <v>182</v>
      </c>
      <c r="AI199" s="122">
        <f t="shared" si="197"/>
        <v>89.866164713847013</v>
      </c>
      <c r="AJ199" s="123">
        <f t="shared" si="181"/>
        <v>4.7857885596055E-3</v>
      </c>
      <c r="AK199" s="114">
        <f t="shared" si="198"/>
        <v>0.42803199237091194</v>
      </c>
      <c r="AL199" s="115">
        <f t="shared" si="199"/>
        <v>98.904890599918403</v>
      </c>
      <c r="AM199" s="123">
        <f t="shared" si="221"/>
        <v>5.7602410134266013E-4</v>
      </c>
      <c r="AN199" s="116">
        <f t="shared" si="182"/>
        <v>5.6938802603605267E-2</v>
      </c>
      <c r="AO199" s="122">
        <f t="shared" si="200"/>
        <v>98.904890599918403</v>
      </c>
      <c r="AP199" s="123">
        <f t="shared" si="201"/>
        <v>5.7602410134266013E-4</v>
      </c>
      <c r="AQ199" s="116">
        <f t="shared" si="202"/>
        <v>5.6938802603605267E-2</v>
      </c>
      <c r="AS199" s="3">
        <f t="shared" si="203"/>
        <v>182</v>
      </c>
      <c r="AT199" s="122">
        <f t="shared" si="204"/>
        <v>181.56646236686453</v>
      </c>
      <c r="AU199" s="123">
        <f t="shared" si="183"/>
        <v>4.8264107031664788E-3</v>
      </c>
      <c r="AV199" s="114">
        <f t="shared" si="205"/>
        <v>0.87210517953074762</v>
      </c>
      <c r="AW199" s="115">
        <f t="shared" si="226"/>
        <v>200</v>
      </c>
      <c r="AX199" s="123">
        <f t="shared" si="222"/>
        <v>0</v>
      </c>
      <c r="AY199" s="116">
        <f t="shared" si="184"/>
        <v>-10</v>
      </c>
      <c r="AZ199" s="122">
        <f t="shared" si="206"/>
        <v>98.904890599918403</v>
      </c>
      <c r="BA199" s="123">
        <f t="shared" si="207"/>
        <v>5.7602410134266013E-4</v>
      </c>
      <c r="BB199" s="116">
        <f t="shared" si="208"/>
        <v>5.6938802603605267E-2</v>
      </c>
      <c r="BC199" s="107"/>
      <c r="BD199" s="3">
        <f t="shared" si="209"/>
        <v>182</v>
      </c>
      <c r="BE199" s="45">
        <f t="shared" si="210"/>
        <v>75.284683920563012</v>
      </c>
      <c r="BF199" s="7">
        <f t="shared" si="211"/>
        <v>-5.9628285444394686E-4</v>
      </c>
      <c r="BG199" s="43">
        <f t="shared" si="212"/>
        <v>-4.491774990818781E-2</v>
      </c>
      <c r="BH199" s="45">
        <f t="shared" si="213"/>
        <v>74.441833886473958</v>
      </c>
      <c r="BI199" s="7">
        <f t="shared" si="214"/>
        <v>-9.9475243748806965E-4</v>
      </c>
      <c r="BJ199" s="43">
        <f t="shared" si="215"/>
        <v>-7.4124931666110117E-2</v>
      </c>
      <c r="BK199" s="117">
        <f t="shared" si="170"/>
        <v>73.01852487353591</v>
      </c>
      <c r="BL199" s="107"/>
      <c r="BM199" s="118">
        <f t="shared" si="216"/>
        <v>182</v>
      </c>
      <c r="BN199" s="45">
        <f t="shared" si="217"/>
        <v>89.886801370779054</v>
      </c>
      <c r="BO199" s="7">
        <f t="shared" si="218"/>
        <v>3.6520461170609028E-14</v>
      </c>
      <c r="BP199" s="45">
        <f t="shared" si="219"/>
        <v>3.2856754001429116E-12</v>
      </c>
      <c r="BQ199" s="107"/>
      <c r="BR199" s="107"/>
      <c r="BS199" s="40">
        <f t="shared" si="185"/>
        <v>182</v>
      </c>
      <c r="BT199" s="124">
        <f t="shared" ca="1" si="186"/>
        <v>2825.6288155093907</v>
      </c>
      <c r="BU199" s="7">
        <f t="shared" ca="1" si="163"/>
        <v>0.16087804692499572</v>
      </c>
      <c r="BV199" s="43">
        <f t="shared" ca="1" si="187"/>
        <v>391.58432393330486</v>
      </c>
      <c r="BW199" s="44">
        <f t="shared" ca="1" si="188"/>
        <v>0.5543902346249785</v>
      </c>
      <c r="BX199" s="107"/>
      <c r="BY199" s="107"/>
      <c r="BZ199" s="40">
        <f t="shared" si="189"/>
        <v>182</v>
      </c>
      <c r="CA199" s="124">
        <f t="shared" ca="1" si="190"/>
        <v>5.8430221826237032</v>
      </c>
      <c r="CB199" s="7">
        <f t="shared" ca="1" si="220"/>
        <v>0.32719511731248924</v>
      </c>
      <c r="CC199" s="43">
        <f t="shared" ca="1" si="191"/>
        <v>1.4404877651858499</v>
      </c>
      <c r="CD199" s="44">
        <f t="shared" ca="1" si="192"/>
        <v>0.5543902346249785</v>
      </c>
      <c r="CE199" s="107"/>
      <c r="CF199" s="107"/>
      <c r="CG199" s="40">
        <f t="shared" si="193"/>
        <v>182</v>
      </c>
      <c r="CH199" s="45">
        <f t="shared" ca="1" si="164"/>
        <v>106.96958218950145</v>
      </c>
      <c r="CI199" s="7">
        <f t="shared" ca="1" si="165"/>
        <v>-2.5806093737755442E-2</v>
      </c>
      <c r="CJ199" s="43">
        <f t="shared" ca="1" si="166"/>
        <v>-2.8335909795023011</v>
      </c>
      <c r="CK199" s="43">
        <f t="shared" ca="1" si="167"/>
        <v>0.37719511731248923</v>
      </c>
      <c r="CL199" s="3">
        <f t="shared" ca="1" si="168"/>
        <v>102.77195117312489</v>
      </c>
      <c r="CM199" s="44">
        <f t="shared" ca="1" si="171"/>
        <v>0.5543902346249785</v>
      </c>
      <c r="CO199" s="40">
        <v>182</v>
      </c>
      <c r="CP199" s="45">
        <v>105.60866253404009</v>
      </c>
      <c r="CQ199" s="7">
        <v>-9.2693137676955664E-3</v>
      </c>
      <c r="CR199" s="43">
        <v>-0.98807864056120909</v>
      </c>
      <c r="CS199" s="43">
        <v>0.15381894254768547</v>
      </c>
      <c r="CT199" s="3">
        <v>100.53818942547686</v>
      </c>
      <c r="CU199" s="44">
        <v>0.10763788509537092</v>
      </c>
      <c r="CV199" s="44"/>
      <c r="CW199" s="40">
        <v>182</v>
      </c>
      <c r="CX199" s="45">
        <v>101.63428916443821</v>
      </c>
      <c r="CY199" s="7">
        <v>4.4701640702304191E-3</v>
      </c>
      <c r="CZ199" s="43">
        <v>0.45230009210558902</v>
      </c>
      <c r="DA199" s="43">
        <v>-0.12667807561931924</v>
      </c>
      <c r="DB199" s="3">
        <v>97.733219243806815</v>
      </c>
      <c r="DC199" s="44">
        <v>-1.1333903780965962</v>
      </c>
      <c r="DD199" s="44"/>
    </row>
    <row r="200" spans="8:108" ht="15.9" customHeight="1" x14ac:dyDescent="0.65">
      <c r="H200" s="3">
        <f t="shared" si="194"/>
        <v>183</v>
      </c>
      <c r="I200" s="124">
        <f t="shared" si="172"/>
        <v>7544.6957298973621</v>
      </c>
      <c r="J200" s="119">
        <f t="shared" si="159"/>
        <v>4.9999999999999982E-2</v>
      </c>
      <c r="K200" s="43">
        <f t="shared" si="160"/>
        <v>359.27122523320776</v>
      </c>
      <c r="M200" s="109">
        <f t="shared" si="173"/>
        <v>183</v>
      </c>
      <c r="N200" s="45">
        <f t="shared" si="174"/>
        <v>98.959046437623414</v>
      </c>
      <c r="O200" s="7">
        <f t="shared" si="175"/>
        <v>5.4755470004084453E-4</v>
      </c>
      <c r="P200" s="43">
        <f t="shared" si="176"/>
        <v>5.4155837705006232E-2</v>
      </c>
      <c r="R200" s="109">
        <f t="shared" si="177"/>
        <v>183</v>
      </c>
      <c r="S200" s="109">
        <v>83</v>
      </c>
      <c r="T200" s="41">
        <f t="shared" si="228"/>
        <v>97.495630621844626</v>
      </c>
      <c r="U200" s="7">
        <f t="shared" si="232"/>
        <v>2.7740820521370405E-3</v>
      </c>
      <c r="V200" s="43">
        <f t="shared" si="178"/>
        <v>99.999931579409164</v>
      </c>
      <c r="W200" s="7">
        <f t="shared" si="179"/>
        <v>7.6022872220640056E-8</v>
      </c>
      <c r="X200" s="43">
        <f t="shared" si="229"/>
        <v>197.49556220125379</v>
      </c>
      <c r="Y200" s="7">
        <f t="shared" si="230"/>
        <v>1.3675706673659555E-3</v>
      </c>
      <c r="Z200" s="121">
        <f t="shared" si="180"/>
        <v>7.6022814480378841E-6</v>
      </c>
      <c r="AA200" s="121">
        <f t="shared" si="231"/>
        <v>0.26971267398172033</v>
      </c>
      <c r="AC200" s="3">
        <f t="shared" si="195"/>
        <v>183</v>
      </c>
      <c r="AD200" s="45">
        <f t="shared" si="161"/>
        <v>195.26785912445877</v>
      </c>
      <c r="AE200" s="7">
        <f t="shared" si="162"/>
        <v>1.2436721037722448E-3</v>
      </c>
      <c r="AF200" s="43">
        <f t="shared" si="227"/>
        <v>0.24254753954763911</v>
      </c>
      <c r="AG200" s="107"/>
      <c r="AH200" s="3">
        <f t="shared" si="196"/>
        <v>183</v>
      </c>
      <c r="AI200" s="122">
        <f t="shared" si="197"/>
        <v>90.279033691534408</v>
      </c>
      <c r="AJ200" s="123">
        <f t="shared" si="181"/>
        <v>4.5942650273554922E-3</v>
      </c>
      <c r="AK200" s="114">
        <f t="shared" si="198"/>
        <v>0.41286897768739411</v>
      </c>
      <c r="AL200" s="115">
        <f t="shared" si="199"/>
        <v>98.959046437623414</v>
      </c>
      <c r="AM200" s="123">
        <f t="shared" si="221"/>
        <v>5.4755470004084453E-4</v>
      </c>
      <c r="AN200" s="116">
        <f t="shared" si="182"/>
        <v>5.4155837705006232E-2</v>
      </c>
      <c r="AO200" s="122">
        <f t="shared" si="200"/>
        <v>98.959046437623414</v>
      </c>
      <c r="AP200" s="123">
        <f t="shared" si="201"/>
        <v>5.4755470004084453E-4</v>
      </c>
      <c r="AQ200" s="116">
        <f t="shared" si="202"/>
        <v>5.4155837705006232E-2</v>
      </c>
      <c r="AS200" s="3">
        <f t="shared" si="203"/>
        <v>183</v>
      </c>
      <c r="AT200" s="122">
        <f t="shared" si="204"/>
        <v>182.40319042110323</v>
      </c>
      <c r="AU200" s="123">
        <f t="shared" si="183"/>
        <v>4.6083844082837958E-3</v>
      </c>
      <c r="AV200" s="114">
        <f t="shared" si="205"/>
        <v>0.83672805423871788</v>
      </c>
      <c r="AW200" s="115">
        <f t="shared" si="226"/>
        <v>200</v>
      </c>
      <c r="AX200" s="123">
        <f t="shared" si="222"/>
        <v>0</v>
      </c>
      <c r="AY200" s="116">
        <f t="shared" si="184"/>
        <v>-10</v>
      </c>
      <c r="AZ200" s="122">
        <f t="shared" si="206"/>
        <v>98.959046437623414</v>
      </c>
      <c r="BA200" s="123">
        <f t="shared" si="207"/>
        <v>5.4755470004084453E-4</v>
      </c>
      <c r="BB200" s="116">
        <f t="shared" si="208"/>
        <v>5.4155837705006232E-2</v>
      </c>
      <c r="BC200" s="107"/>
      <c r="BD200" s="3">
        <f t="shared" si="209"/>
        <v>183</v>
      </c>
      <c r="BE200" s="45">
        <f t="shared" si="210"/>
        <v>75.238280235997237</v>
      </c>
      <c r="BF200" s="7">
        <f t="shared" si="211"/>
        <v>-6.1637616244411076E-4</v>
      </c>
      <c r="BG200" s="43">
        <f t="shared" si="212"/>
        <v>-4.6403684565771916E-2</v>
      </c>
      <c r="BH200" s="45">
        <f t="shared" si="213"/>
        <v>74.367911759378501</v>
      </c>
      <c r="BI200" s="7">
        <f t="shared" si="214"/>
        <v>-9.9301861918381514E-4</v>
      </c>
      <c r="BJ200" s="43">
        <f t="shared" si="215"/>
        <v>-7.3922127095457285E-2</v>
      </c>
      <c r="BK200" s="117">
        <f t="shared" si="170"/>
        <v>72.944501483062638</v>
      </c>
      <c r="BL200" s="107"/>
      <c r="BM200" s="118">
        <f t="shared" si="216"/>
        <v>183</v>
      </c>
      <c r="BN200" s="45">
        <f t="shared" si="217"/>
        <v>89.886801370781825</v>
      </c>
      <c r="BO200" s="7">
        <f t="shared" si="218"/>
        <v>3.0828960728435066E-14</v>
      </c>
      <c r="BP200" s="45">
        <f t="shared" si="219"/>
        <v>2.7720087338569157E-12</v>
      </c>
      <c r="BQ200" s="107"/>
      <c r="BR200" s="107"/>
      <c r="BS200" s="40">
        <f t="shared" si="185"/>
        <v>183</v>
      </c>
      <c r="BT200" s="124">
        <f t="shared" ca="1" si="186"/>
        <v>2738.5185284243562</v>
      </c>
      <c r="BU200" s="7">
        <f t="shared" ca="1" si="163"/>
        <v>-3.0828637720177948E-2</v>
      </c>
      <c r="BV200" s="43">
        <f t="shared" ca="1" si="187"/>
        <v>-87.110287085034372</v>
      </c>
      <c r="BW200" s="44">
        <f t="shared" ca="1" si="188"/>
        <v>-0.40414318860088944</v>
      </c>
      <c r="BX200" s="107"/>
      <c r="BY200" s="107"/>
      <c r="BZ200" s="40">
        <f t="shared" si="189"/>
        <v>183</v>
      </c>
      <c r="CA200" s="124">
        <f t="shared" ca="1" si="190"/>
        <v>4.9544644837792529</v>
      </c>
      <c r="CB200" s="7">
        <f t="shared" ca="1" si="220"/>
        <v>-0.15207159430044465</v>
      </c>
      <c r="CC200" s="43">
        <f t="shared" ca="1" si="191"/>
        <v>-0.88855769884445079</v>
      </c>
      <c r="CD200" s="44">
        <f t="shared" ca="1" si="192"/>
        <v>-0.40414318860088944</v>
      </c>
      <c r="CE200" s="107"/>
      <c r="CF200" s="107"/>
      <c r="CG200" s="40">
        <f t="shared" si="193"/>
        <v>183</v>
      </c>
      <c r="CH200" s="45">
        <f t="shared" ca="1" si="164"/>
        <v>107.97143755846858</v>
      </c>
      <c r="CI200" s="7">
        <f t="shared" ca="1" si="165"/>
        <v>9.3657967850364777E-3</v>
      </c>
      <c r="CJ200" s="43">
        <f t="shared" ca="1" si="166"/>
        <v>1.0018553689671308</v>
      </c>
      <c r="CK200" s="43">
        <f t="shared" ca="1" si="167"/>
        <v>-0.10207159430044471</v>
      </c>
      <c r="CL200" s="3">
        <f t="shared" ca="1" si="168"/>
        <v>97.979284056995553</v>
      </c>
      <c r="CM200" s="44">
        <f t="shared" ca="1" si="171"/>
        <v>-0.40414318860088944</v>
      </c>
      <c r="CO200" s="40">
        <v>183</v>
      </c>
      <c r="CP200" s="45">
        <v>106.42382166956887</v>
      </c>
      <c r="CQ200" s="7">
        <v>7.7186768203415983E-3</v>
      </c>
      <c r="CR200" s="43">
        <v>0.81515913552876795</v>
      </c>
      <c r="CS200" s="43">
        <v>0.76807392247539163</v>
      </c>
      <c r="CT200" s="3">
        <v>106.68073922475392</v>
      </c>
      <c r="CU200" s="44">
        <v>1.3361478449507833</v>
      </c>
      <c r="CV200" s="44"/>
      <c r="CW200" s="40">
        <v>183</v>
      </c>
      <c r="CX200" s="45">
        <v>101.62176227140543</v>
      </c>
      <c r="CY200" s="7">
        <v>-1.2325459385579117E-4</v>
      </c>
      <c r="CZ200" s="43">
        <v>-1.2526893032784692E-2</v>
      </c>
      <c r="DA200" s="43">
        <v>4.7188031334177982E-3</v>
      </c>
      <c r="DB200" s="3">
        <v>99.047188031334173</v>
      </c>
      <c r="DC200" s="44">
        <v>-0.47640598433291104</v>
      </c>
      <c r="DD200" s="44"/>
    </row>
    <row r="201" spans="8:108" ht="15.9" customHeight="1" x14ac:dyDescent="0.65">
      <c r="H201" s="3">
        <f t="shared" si="194"/>
        <v>184</v>
      </c>
      <c r="I201" s="124">
        <f t="shared" si="172"/>
        <v>7921.9305163922299</v>
      </c>
      <c r="J201" s="119">
        <f t="shared" si="159"/>
        <v>4.9999999999999968E-2</v>
      </c>
      <c r="K201" s="43">
        <f t="shared" si="160"/>
        <v>377.2347864948681</v>
      </c>
      <c r="M201" s="109">
        <f t="shared" si="173"/>
        <v>184</v>
      </c>
      <c r="N201" s="45">
        <f t="shared" si="174"/>
        <v>99.010552323582729</v>
      </c>
      <c r="O201" s="7">
        <f t="shared" si="175"/>
        <v>5.2047678118827614E-4</v>
      </c>
      <c r="P201" s="43">
        <f t="shared" si="176"/>
        <v>5.1505885959317238E-2</v>
      </c>
      <c r="R201" s="109">
        <f t="shared" si="177"/>
        <v>184</v>
      </c>
      <c r="S201" s="109">
        <v>84</v>
      </c>
      <c r="T201" s="41">
        <f t="shared" si="228"/>
        <v>97.73979569367792</v>
      </c>
      <c r="U201" s="7">
        <f t="shared" si="232"/>
        <v>2.5043693781553601E-3</v>
      </c>
      <c r="V201" s="43">
        <f t="shared" si="178"/>
        <v>99.999938421463568</v>
      </c>
      <c r="W201" s="7">
        <f t="shared" si="179"/>
        <v>6.8420590853099579E-8</v>
      </c>
      <c r="X201" s="43">
        <f t="shared" si="229"/>
        <v>197.73973411514149</v>
      </c>
      <c r="Y201" s="7">
        <f t="shared" si="230"/>
        <v>1.2363412684629302E-3</v>
      </c>
      <c r="Z201" s="121">
        <f t="shared" si="180"/>
        <v>6.8420544023675501E-6</v>
      </c>
      <c r="AA201" s="121">
        <f t="shared" si="231"/>
        <v>0.24416507183329461</v>
      </c>
      <c r="AC201" s="3">
        <f t="shared" si="195"/>
        <v>184</v>
      </c>
      <c r="AD201" s="45">
        <f t="shared" si="161"/>
        <v>195.49886787891933</v>
      </c>
      <c r="AE201" s="7">
        <f t="shared" si="162"/>
        <v>1.183035218885263E-3</v>
      </c>
      <c r="AF201" s="43">
        <f t="shared" si="227"/>
        <v>0.23100875446056973</v>
      </c>
      <c r="AG201" s="107"/>
      <c r="AH201" s="3">
        <f t="shared" si="196"/>
        <v>184</v>
      </c>
      <c r="AI201" s="122">
        <f t="shared" si="197"/>
        <v>90.677108970513132</v>
      </c>
      <c r="AJ201" s="123">
        <f t="shared" si="181"/>
        <v>4.409387902166384E-3</v>
      </c>
      <c r="AK201" s="114">
        <f t="shared" si="198"/>
        <v>0.39807527897872169</v>
      </c>
      <c r="AL201" s="115">
        <f t="shared" si="199"/>
        <v>99.010552323582729</v>
      </c>
      <c r="AM201" s="123">
        <f t="shared" si="221"/>
        <v>5.2047678118827614E-4</v>
      </c>
      <c r="AN201" s="116">
        <f t="shared" si="182"/>
        <v>5.1505885959317238E-2</v>
      </c>
      <c r="AO201" s="122">
        <f t="shared" si="200"/>
        <v>99.010552323582729</v>
      </c>
      <c r="AP201" s="123">
        <f t="shared" si="201"/>
        <v>5.2047678118827614E-4</v>
      </c>
      <c r="AQ201" s="116">
        <f t="shared" si="202"/>
        <v>5.1505885959317238E-2</v>
      </c>
      <c r="AS201" s="3">
        <f t="shared" si="203"/>
        <v>184</v>
      </c>
      <c r="AT201" s="122">
        <f t="shared" si="204"/>
        <v>183.20561897320908</v>
      </c>
      <c r="AU201" s="123">
        <f t="shared" si="183"/>
        <v>4.3992023947242E-3</v>
      </c>
      <c r="AV201" s="114">
        <f t="shared" si="205"/>
        <v>0.80242855210585062</v>
      </c>
      <c r="AW201" s="115">
        <f t="shared" si="226"/>
        <v>200</v>
      </c>
      <c r="AX201" s="123">
        <f t="shared" si="222"/>
        <v>0</v>
      </c>
      <c r="AY201" s="116">
        <f t="shared" si="184"/>
        <v>-10</v>
      </c>
      <c r="AZ201" s="122">
        <f t="shared" si="206"/>
        <v>99.010552323582729</v>
      </c>
      <c r="BA201" s="123">
        <f t="shared" si="207"/>
        <v>5.2047678118827614E-4</v>
      </c>
      <c r="BB201" s="116">
        <f t="shared" si="208"/>
        <v>5.1505885959317238E-2</v>
      </c>
      <c r="BC201" s="107"/>
      <c r="BD201" s="3">
        <f t="shared" si="209"/>
        <v>184</v>
      </c>
      <c r="BE201" s="45">
        <f t="shared" si="210"/>
        <v>75.19047591495054</v>
      </c>
      <c r="BF201" s="7">
        <f t="shared" si="211"/>
        <v>-6.3537232505516794E-4</v>
      </c>
      <c r="BG201" s="43">
        <f t="shared" si="212"/>
        <v>-4.7804321046699863E-2</v>
      </c>
      <c r="BH201" s="45">
        <f t="shared" si="213"/>
        <v>74.294190781301054</v>
      </c>
      <c r="BI201" s="7">
        <f t="shared" si="214"/>
        <v>-9.9130090294823232E-4</v>
      </c>
      <c r="BJ201" s="43">
        <f t="shared" si="215"/>
        <v>-7.3720978077448568E-2</v>
      </c>
      <c r="BK201" s="117">
        <f t="shared" si="170"/>
        <v>72.870680067498924</v>
      </c>
      <c r="BL201" s="107"/>
      <c r="BM201" s="118">
        <f t="shared" si="216"/>
        <v>184</v>
      </c>
      <c r="BN201" s="45">
        <f t="shared" si="217"/>
        <v>89.88680137078417</v>
      </c>
      <c r="BO201" s="7">
        <f t="shared" si="218"/>
        <v>2.6086043693290405E-14</v>
      </c>
      <c r="BP201" s="45">
        <f t="shared" si="219"/>
        <v>2.3386462400530451E-12</v>
      </c>
      <c r="BQ201" s="107"/>
      <c r="BR201" s="107"/>
      <c r="BS201" s="40">
        <f t="shared" si="185"/>
        <v>184</v>
      </c>
      <c r="BT201" s="124">
        <f t="shared" ca="1" si="186"/>
        <v>2801.9434599299861</v>
      </c>
      <c r="BU201" s="7">
        <f t="shared" ca="1" si="163"/>
        <v>2.3160307606946283E-2</v>
      </c>
      <c r="BV201" s="43">
        <f t="shared" ca="1" si="187"/>
        <v>63.424931505629942</v>
      </c>
      <c r="BW201" s="44">
        <f t="shared" ca="1" si="188"/>
        <v>-0.13419846196526861</v>
      </c>
      <c r="BX201" s="107"/>
      <c r="BY201" s="107"/>
      <c r="BZ201" s="40">
        <f t="shared" si="189"/>
        <v>184</v>
      </c>
      <c r="CA201" s="124">
        <f t="shared" ca="1" si="190"/>
        <v>4.8697469511758538</v>
      </c>
      <c r="CB201" s="7">
        <f t="shared" ca="1" si="220"/>
        <v>-1.7099230982634227E-2</v>
      </c>
      <c r="CC201" s="43">
        <f t="shared" ca="1" si="191"/>
        <v>-8.4717532603399481E-2</v>
      </c>
      <c r="CD201" s="44">
        <f t="shared" ca="1" si="192"/>
        <v>-0.13419846196526861</v>
      </c>
      <c r="CE201" s="107"/>
      <c r="CF201" s="107"/>
      <c r="CG201" s="40">
        <f t="shared" si="193"/>
        <v>184</v>
      </c>
      <c r="CH201" s="45">
        <f t="shared" ca="1" si="164"/>
        <v>107.66235485654013</v>
      </c>
      <c r="CI201" s="7">
        <f t="shared" ca="1" si="165"/>
        <v>-2.8626339420652056E-3</v>
      </c>
      <c r="CJ201" s="43">
        <f t="shared" ca="1" si="166"/>
        <v>-0.30908270192845322</v>
      </c>
      <c r="CK201" s="43">
        <f t="shared" ca="1" si="167"/>
        <v>3.2900769017365702E-2</v>
      </c>
      <c r="CL201" s="3">
        <f t="shared" ca="1" si="168"/>
        <v>99.329007690173654</v>
      </c>
      <c r="CM201" s="44">
        <f t="shared" ca="1" si="171"/>
        <v>-0.13419846196526861</v>
      </c>
      <c r="CO201" s="40">
        <v>184</v>
      </c>
      <c r="CP201" s="45">
        <v>110.46022960929824</v>
      </c>
      <c r="CQ201" s="7">
        <v>3.7927673301019545E-2</v>
      </c>
      <c r="CR201" s="43">
        <v>4.0364079397293713</v>
      </c>
      <c r="CS201" s="43">
        <v>-0.33627802748625746</v>
      </c>
      <c r="CT201" s="3">
        <v>95.637219725137427</v>
      </c>
      <c r="CU201" s="44">
        <v>-0.87255605497251498</v>
      </c>
      <c r="CV201" s="44"/>
      <c r="CW201" s="40">
        <v>184</v>
      </c>
      <c r="CX201" s="45">
        <v>101.53568796677166</v>
      </c>
      <c r="CY201" s="7">
        <v>-8.4700661265730334E-4</v>
      </c>
      <c r="CZ201" s="43">
        <v>-8.6074304633773122E-2</v>
      </c>
      <c r="DA201" s="43">
        <v>3.7455839699578206E-2</v>
      </c>
      <c r="DB201" s="3">
        <v>99.374558396995781</v>
      </c>
      <c r="DC201" s="44">
        <v>-0.31272080150210901</v>
      </c>
      <c r="DD201" s="44"/>
    </row>
    <row r="202" spans="8:108" ht="15.9" customHeight="1" x14ac:dyDescent="0.65">
      <c r="H202" s="3">
        <f t="shared" si="194"/>
        <v>185</v>
      </c>
      <c r="I202" s="124">
        <f t="shared" si="172"/>
        <v>8318.027042211841</v>
      </c>
      <c r="J202" s="119">
        <f t="shared" ref="J202:J265" si="233">(I202-I201)/I201</f>
        <v>4.9999999999999947E-2</v>
      </c>
      <c r="K202" s="43">
        <f t="shared" ref="K202:K265" si="234">$I$12*I201</f>
        <v>396.09652581961154</v>
      </c>
      <c r="M202" s="109">
        <f t="shared" si="173"/>
        <v>185</v>
      </c>
      <c r="N202" s="45">
        <f t="shared" si="174"/>
        <v>99.059535204051414</v>
      </c>
      <c r="O202" s="7">
        <f t="shared" si="175"/>
        <v>4.9472383820868971E-4</v>
      </c>
      <c r="P202" s="43">
        <f t="shared" si="176"/>
        <v>4.8982880468679518E-2</v>
      </c>
      <c r="R202" s="109">
        <f t="shared" si="177"/>
        <v>185</v>
      </c>
      <c r="S202" s="109">
        <v>85</v>
      </c>
      <c r="T202" s="41">
        <f t="shared" si="228"/>
        <v>97.960707600803815</v>
      </c>
      <c r="U202" s="7">
        <f t="shared" si="232"/>
        <v>2.2602043063221235E-3</v>
      </c>
      <c r="V202" s="43">
        <f t="shared" si="178"/>
        <v>99.999944579313421</v>
      </c>
      <c r="W202" s="7">
        <f t="shared" si="179"/>
        <v>6.1578536450550916E-8</v>
      </c>
      <c r="X202" s="43">
        <f t="shared" si="229"/>
        <v>197.96065218011722</v>
      </c>
      <c r="Y202" s="7">
        <f t="shared" si="230"/>
        <v>1.1172163549441022E-3</v>
      </c>
      <c r="Z202" s="121">
        <f t="shared" si="180"/>
        <v>6.1578498517462431E-6</v>
      </c>
      <c r="AA202" s="121">
        <f t="shared" si="231"/>
        <v>0.22091190712589093</v>
      </c>
      <c r="AC202" s="3">
        <f t="shared" si="195"/>
        <v>185</v>
      </c>
      <c r="AD202" s="45">
        <f t="shared" ref="AD202:AD265" si="235">AD201+AF202*$N$14</f>
        <v>195.7188594373805</v>
      </c>
      <c r="AE202" s="7">
        <f t="shared" ref="AE202:AE265" si="236">(AD202-AD201)/AD201</f>
        <v>1.1252830302701522E-3</v>
      </c>
      <c r="AF202" s="43">
        <f t="shared" si="227"/>
        <v>0.21999155846117774</v>
      </c>
      <c r="AG202" s="107"/>
      <c r="AH202" s="3">
        <f t="shared" si="196"/>
        <v>185</v>
      </c>
      <c r="AI202" s="122">
        <f t="shared" si="197"/>
        <v>91.060764201405405</v>
      </c>
      <c r="AJ202" s="123">
        <f t="shared" si="181"/>
        <v>4.2310042219920402E-3</v>
      </c>
      <c r="AK202" s="114">
        <f t="shared" si="198"/>
        <v>0.38365523089227643</v>
      </c>
      <c r="AL202" s="115">
        <f t="shared" si="199"/>
        <v>99.059535204051414</v>
      </c>
      <c r="AM202" s="123">
        <f t="shared" si="221"/>
        <v>4.9472383820868971E-4</v>
      </c>
      <c r="AN202" s="116">
        <f t="shared" si="182"/>
        <v>4.8982880468679518E-2</v>
      </c>
      <c r="AO202" s="122">
        <f t="shared" si="200"/>
        <v>99.059535204051414</v>
      </c>
      <c r="AP202" s="123">
        <f t="shared" si="201"/>
        <v>4.9472383820868971E-4</v>
      </c>
      <c r="AQ202" s="116">
        <f t="shared" si="202"/>
        <v>4.8982880468679518E-2</v>
      </c>
      <c r="AS202" s="3">
        <f t="shared" si="203"/>
        <v>185</v>
      </c>
      <c r="AT202" s="122">
        <f t="shared" si="204"/>
        <v>183.97482521603038</v>
      </c>
      <c r="AU202" s="123">
        <f t="shared" si="183"/>
        <v>4.1985952566977874E-3</v>
      </c>
      <c r="AV202" s="114">
        <f t="shared" si="205"/>
        <v>0.76920624282128724</v>
      </c>
      <c r="AW202" s="115">
        <f t="shared" si="226"/>
        <v>200</v>
      </c>
      <c r="AX202" s="123">
        <f t="shared" si="222"/>
        <v>0</v>
      </c>
      <c r="AY202" s="116">
        <f t="shared" si="184"/>
        <v>-10</v>
      </c>
      <c r="AZ202" s="122">
        <f t="shared" si="206"/>
        <v>99.059535204051414</v>
      </c>
      <c r="BA202" s="123">
        <f t="shared" si="207"/>
        <v>4.9472383820868971E-4</v>
      </c>
      <c r="BB202" s="116">
        <f t="shared" si="208"/>
        <v>4.8982880468679518E-2</v>
      </c>
      <c r="BC202" s="107"/>
      <c r="BD202" s="3">
        <f t="shared" si="209"/>
        <v>185</v>
      </c>
      <c r="BE202" s="45">
        <f t="shared" si="210"/>
        <v>75.141351984812843</v>
      </c>
      <c r="BF202" s="7">
        <f t="shared" si="211"/>
        <v>-6.5332649567561608E-4</v>
      </c>
      <c r="BG202" s="43">
        <f t="shared" si="212"/>
        <v>-4.9123930137699348E-2</v>
      </c>
      <c r="BH202" s="45">
        <f t="shared" si="213"/>
        <v>74.22066931909167</v>
      </c>
      <c r="BI202" s="7">
        <f t="shared" si="214"/>
        <v>-9.8959907142416028E-4</v>
      </c>
      <c r="BJ202" s="43">
        <f t="shared" si="215"/>
        <v>-7.3521462209380772E-2</v>
      </c>
      <c r="BK202" s="117">
        <f t="shared" si="170"/>
        <v>72.797058982529109</v>
      </c>
      <c r="BL202" s="107"/>
      <c r="BM202" s="118">
        <f t="shared" si="216"/>
        <v>185</v>
      </c>
      <c r="BN202" s="45">
        <f t="shared" si="217"/>
        <v>89.886801370786145</v>
      </c>
      <c r="BO202" s="7">
        <f t="shared" si="218"/>
        <v>2.1975515596165285E-14</v>
      </c>
      <c r="BP202" s="45">
        <f t="shared" si="219"/>
        <v>1.9730335511982226E-12</v>
      </c>
      <c r="BQ202" s="107"/>
      <c r="BR202" s="107"/>
      <c r="BS202" s="40">
        <f t="shared" si="185"/>
        <v>185</v>
      </c>
      <c r="BT202" s="124">
        <f t="shared" ca="1" si="186"/>
        <v>2910.8913134194245</v>
      </c>
      <c r="BU202" s="7">
        <f t="shared" ref="BU202:BU265" ca="1" si="237">(BT202-BT201)/BT201</f>
        <v>3.888295929146289E-2</v>
      </c>
      <c r="BV202" s="43">
        <f t="shared" ca="1" si="187"/>
        <v>108.94785348943839</v>
      </c>
      <c r="BW202" s="44">
        <f t="shared" ca="1" si="188"/>
        <v>-5.5585203542685473E-2</v>
      </c>
      <c r="BX202" s="107"/>
      <c r="BY202" s="107"/>
      <c r="BZ202" s="40">
        <f t="shared" si="189"/>
        <v>185</v>
      </c>
      <c r="CA202" s="124">
        <f t="shared" ca="1" si="190"/>
        <v>4.9778913609934055</v>
      </c>
      <c r="CB202" s="7">
        <f t="shared" ca="1" si="220"/>
        <v>2.2207398228657249E-2</v>
      </c>
      <c r="CC202" s="43">
        <f t="shared" ca="1" si="191"/>
        <v>0.10814440981755177</v>
      </c>
      <c r="CD202" s="44">
        <f t="shared" ca="1" si="192"/>
        <v>-5.5585203542685473E-2</v>
      </c>
      <c r="CE202" s="107"/>
      <c r="CF202" s="107"/>
      <c r="CG202" s="40">
        <f t="shared" si="193"/>
        <v>185</v>
      </c>
      <c r="CH202" s="45">
        <f t="shared" ref="CH202:CH265" ca="1" si="238">CH201+CJ202*$CH$10</f>
        <v>107.04335558992214</v>
      </c>
      <c r="CI202" s="7">
        <f t="shared" ref="CI202:CI265" ca="1" si="239">(CH202-CH201)/CH201</f>
        <v>-5.7494494472353471E-3</v>
      </c>
      <c r="CJ202" s="43">
        <f t="shared" ref="CJ202:CJ265" ca="1" si="240">CK202*CH201*(1-CH201/CL202)</f>
        <v>-0.61899926661798876</v>
      </c>
      <c r="CK202" s="43">
        <f t="shared" ref="CK202:CK265" ca="1" si="241">$CH$7+$CH$8*CM202</f>
        <v>7.2207398228657266E-2</v>
      </c>
      <c r="CL202" s="3">
        <f t="shared" ref="CL202:CL265" ca="1" si="242">$CH$9+$CJ$8*CM202</f>
        <v>99.722073982286574</v>
      </c>
      <c r="CM202" s="44">
        <f t="shared" ca="1" si="171"/>
        <v>-5.5585203542685473E-2</v>
      </c>
      <c r="CO202" s="40">
        <v>185</v>
      </c>
      <c r="CP202" s="45">
        <v>118.53614906669254</v>
      </c>
      <c r="CQ202" s="7">
        <v>7.3111557761188078E-2</v>
      </c>
      <c r="CR202" s="43">
        <v>8.0759194573943116</v>
      </c>
      <c r="CS202" s="43">
        <v>-0.43703517974096673</v>
      </c>
      <c r="CT202" s="3">
        <v>94.629648202590332</v>
      </c>
      <c r="CU202" s="44">
        <v>-1.0740703594819334</v>
      </c>
      <c r="CV202" s="44"/>
      <c r="CW202" s="40">
        <v>185</v>
      </c>
      <c r="CX202" s="45">
        <v>101.5108411908373</v>
      </c>
      <c r="CY202" s="7">
        <v>-2.4470978068809969E-4</v>
      </c>
      <c r="CZ202" s="43">
        <v>-2.4846775934361583E-2</v>
      </c>
      <c r="DA202" s="43">
        <v>9.9545183195154513E-3</v>
      </c>
      <c r="DB202" s="3">
        <v>99.099545183195161</v>
      </c>
      <c r="DC202" s="44">
        <v>-0.45022740840242276</v>
      </c>
      <c r="DD202" s="44"/>
    </row>
    <row r="203" spans="8:108" ht="15.9" customHeight="1" x14ac:dyDescent="0.65">
      <c r="H203" s="3">
        <f t="shared" si="194"/>
        <v>186</v>
      </c>
      <c r="I203" s="124">
        <f t="shared" si="172"/>
        <v>8733.9283943224327</v>
      </c>
      <c r="J203" s="119">
        <f t="shared" si="233"/>
        <v>4.9999999999999954E-2</v>
      </c>
      <c r="K203" s="43">
        <f t="shared" si="234"/>
        <v>415.90135211059209</v>
      </c>
      <c r="M203" s="109">
        <f t="shared" si="173"/>
        <v>186</v>
      </c>
      <c r="N203" s="45">
        <f t="shared" si="174"/>
        <v>99.106116206832638</v>
      </c>
      <c r="O203" s="7">
        <f t="shared" si="175"/>
        <v>4.7023239797433248E-4</v>
      </c>
      <c r="P203" s="43">
        <f t="shared" si="176"/>
        <v>4.6581002781219759E-2</v>
      </c>
      <c r="R203" s="109">
        <f t="shared" si="177"/>
        <v>186</v>
      </c>
      <c r="S203" s="109">
        <v>86</v>
      </c>
      <c r="T203" s="41">
        <f t="shared" si="228"/>
        <v>98.160478127234015</v>
      </c>
      <c r="U203" s="7">
        <f t="shared" si="232"/>
        <v>2.0392923991961924E-3</v>
      </c>
      <c r="V203" s="43">
        <f t="shared" si="178"/>
        <v>99.999950121379001</v>
      </c>
      <c r="W203" s="7">
        <f t="shared" si="179"/>
        <v>5.5420686512413656E-8</v>
      </c>
      <c r="X203" s="43">
        <f t="shared" si="229"/>
        <v>198.16042824861302</v>
      </c>
      <c r="Y203" s="7">
        <f t="shared" si="230"/>
        <v>1.0091705917094317E-3</v>
      </c>
      <c r="Z203" s="121">
        <f t="shared" si="180"/>
        <v>5.5420655858745927E-6</v>
      </c>
      <c r="AA203" s="121">
        <f t="shared" si="231"/>
        <v>0.19977052643019869</v>
      </c>
      <c r="AC203" s="3">
        <f t="shared" si="195"/>
        <v>186</v>
      </c>
      <c r="AD203" s="45">
        <f t="shared" si="235"/>
        <v>195.92833442438226</v>
      </c>
      <c r="AE203" s="7">
        <f t="shared" si="236"/>
        <v>1.070285140654909E-3</v>
      </c>
      <c r="AF203" s="43">
        <f t="shared" si="227"/>
        <v>0.20947498700174857</v>
      </c>
      <c r="AG203" s="107"/>
      <c r="AH203" s="3">
        <f t="shared" si="196"/>
        <v>186</v>
      </c>
      <c r="AI203" s="122">
        <f t="shared" si="197"/>
        <v>91.430376052784268</v>
      </c>
      <c r="AJ203" s="123">
        <f t="shared" si="181"/>
        <v>4.0589583737883767E-3</v>
      </c>
      <c r="AK203" s="114">
        <f t="shared" si="198"/>
        <v>0.36961185137885799</v>
      </c>
      <c r="AL203" s="115">
        <f t="shared" si="199"/>
        <v>99.106116206832638</v>
      </c>
      <c r="AM203" s="123">
        <f t="shared" si="221"/>
        <v>4.7023239797433248E-4</v>
      </c>
      <c r="AN203" s="116">
        <f t="shared" si="182"/>
        <v>4.6581002781219759E-2</v>
      </c>
      <c r="AO203" s="122">
        <f t="shared" si="200"/>
        <v>99.106116206832638</v>
      </c>
      <c r="AP203" s="123">
        <f t="shared" si="201"/>
        <v>4.7023239797433248E-4</v>
      </c>
      <c r="AQ203" s="116">
        <f t="shared" si="202"/>
        <v>4.6581002781219759E-2</v>
      </c>
      <c r="AS203" s="3">
        <f t="shared" si="203"/>
        <v>186</v>
      </c>
      <c r="AT203" s="122">
        <f t="shared" si="204"/>
        <v>184.71188239851466</v>
      </c>
      <c r="AU203" s="123">
        <f t="shared" si="183"/>
        <v>4.0062936959923577E-3</v>
      </c>
      <c r="AV203" s="114">
        <f t="shared" si="205"/>
        <v>0.73705718248428653</v>
      </c>
      <c r="AW203" s="115">
        <f t="shared" si="226"/>
        <v>200</v>
      </c>
      <c r="AX203" s="123">
        <f t="shared" si="222"/>
        <v>0</v>
      </c>
      <c r="AY203" s="116">
        <f t="shared" si="184"/>
        <v>-10</v>
      </c>
      <c r="AZ203" s="122">
        <f t="shared" si="206"/>
        <v>99.106116206832638</v>
      </c>
      <c r="BA203" s="123">
        <f t="shared" si="207"/>
        <v>4.7023239797433248E-4</v>
      </c>
      <c r="BB203" s="116">
        <f t="shared" si="208"/>
        <v>4.6581002781219759E-2</v>
      </c>
      <c r="BC203" s="107"/>
      <c r="BD203" s="3">
        <f t="shared" si="209"/>
        <v>186</v>
      </c>
      <c r="BE203" s="45">
        <f t="shared" si="210"/>
        <v>75.090985400056638</v>
      </c>
      <c r="BF203" s="7">
        <f t="shared" si="211"/>
        <v>-6.7029117025182777E-4</v>
      </c>
      <c r="BG203" s="43">
        <f t="shared" si="212"/>
        <v>-5.0366584756200275E-2</v>
      </c>
      <c r="BH203" s="45">
        <f t="shared" si="213"/>
        <v>74.147345761580993</v>
      </c>
      <c r="BI203" s="7">
        <f t="shared" si="214"/>
        <v>-9.8791291136760451E-4</v>
      </c>
      <c r="BJ203" s="43">
        <f t="shared" si="215"/>
        <v>-7.3323557510676651E-2</v>
      </c>
      <c r="BK203" s="117">
        <f t="shared" si="170"/>
        <v>72.723636606028293</v>
      </c>
      <c r="BL203" s="107"/>
      <c r="BM203" s="118">
        <f t="shared" si="216"/>
        <v>186</v>
      </c>
      <c r="BN203" s="45">
        <f t="shared" si="217"/>
        <v>89.886801370787808</v>
      </c>
      <c r="BO203" s="7">
        <f t="shared" si="218"/>
        <v>1.849737643705958E-14</v>
      </c>
      <c r="BP203" s="45">
        <f t="shared" si="219"/>
        <v>1.6645789891101997E-12</v>
      </c>
      <c r="BQ203" s="107"/>
      <c r="BR203" s="107"/>
      <c r="BS203" s="40">
        <f t="shared" si="185"/>
        <v>186</v>
      </c>
      <c r="BT203" s="124">
        <f t="shared" ca="1" si="186"/>
        <v>3238.5391405754553</v>
      </c>
      <c r="BU203" s="7">
        <f t="shared" ca="1" si="237"/>
        <v>0.11255927888669362</v>
      </c>
      <c r="BV203" s="43">
        <f t="shared" ca="1" si="187"/>
        <v>327.6478271560311</v>
      </c>
      <c r="BW203" s="44">
        <f t="shared" ca="1" si="188"/>
        <v>0.31279639443346852</v>
      </c>
      <c r="BX203" s="107"/>
      <c r="BY203" s="107"/>
      <c r="BZ203" s="40">
        <f t="shared" si="189"/>
        <v>186</v>
      </c>
      <c r="CA203" s="124">
        <f t="shared" ca="1" si="190"/>
        <v>6.0053191638432004</v>
      </c>
      <c r="CB203" s="7">
        <f t="shared" ca="1" si="220"/>
        <v>0.20639819721673433</v>
      </c>
      <c r="CC203" s="43">
        <f t="shared" ca="1" si="191"/>
        <v>1.0274278028497947</v>
      </c>
      <c r="CD203" s="44">
        <f t="shared" ca="1" si="192"/>
        <v>0.31279639443346852</v>
      </c>
      <c r="CE203" s="107"/>
      <c r="CF203" s="107"/>
      <c r="CG203" s="40">
        <f t="shared" si="193"/>
        <v>186</v>
      </c>
      <c r="CH203" s="45">
        <f t="shared" ca="1" si="238"/>
        <v>105.56265967998337</v>
      </c>
      <c r="CI203" s="7">
        <f t="shared" ca="1" si="239"/>
        <v>-1.3832674637099827E-2</v>
      </c>
      <c r="CJ203" s="43">
        <f t="shared" ca="1" si="240"/>
        <v>-1.4806959099387771</v>
      </c>
      <c r="CK203" s="43">
        <f t="shared" ca="1" si="241"/>
        <v>0.25639819721673429</v>
      </c>
      <c r="CL203" s="3">
        <f t="shared" ca="1" si="242"/>
        <v>101.56398197216734</v>
      </c>
      <c r="CM203" s="44">
        <f t="shared" ca="1" si="171"/>
        <v>0.31279639443346852</v>
      </c>
      <c r="CO203" s="40">
        <v>186</v>
      </c>
      <c r="CP203" s="45">
        <v>112.88536214382827</v>
      </c>
      <c r="CQ203" s="7">
        <v>-4.7671423168007099E-2</v>
      </c>
      <c r="CR203" s="43">
        <v>-5.6507869228642669</v>
      </c>
      <c r="CS203" s="43">
        <v>0.29251125753377982</v>
      </c>
      <c r="CT203" s="3">
        <v>101.92511257533779</v>
      </c>
      <c r="CU203" s="44">
        <v>0.38502251506755958</v>
      </c>
      <c r="CV203" s="44"/>
      <c r="CW203" s="40">
        <v>186</v>
      </c>
      <c r="CX203" s="45">
        <v>101.50649577148324</v>
      </c>
      <c r="CY203" s="7">
        <v>-4.2807441087828059E-5</v>
      </c>
      <c r="CZ203" s="43">
        <v>-4.3454193540496148E-3</v>
      </c>
      <c r="DA203" s="43">
        <v>1.6996504504820653E-3</v>
      </c>
      <c r="DB203" s="3">
        <v>99.016996504504817</v>
      </c>
      <c r="DC203" s="44">
        <v>-0.49150174774758965</v>
      </c>
      <c r="DD203" s="44"/>
    </row>
    <row r="204" spans="8:108" ht="15.9" customHeight="1" x14ac:dyDescent="0.65">
      <c r="H204" s="3">
        <f t="shared" si="194"/>
        <v>187</v>
      </c>
      <c r="I204" s="124">
        <f t="shared" si="172"/>
        <v>9170.6248140385542</v>
      </c>
      <c r="J204" s="119">
        <f t="shared" si="233"/>
        <v>4.9999999999999982E-2</v>
      </c>
      <c r="K204" s="43">
        <f t="shared" si="234"/>
        <v>436.69641971612168</v>
      </c>
      <c r="M204" s="109">
        <f t="shared" si="173"/>
        <v>187</v>
      </c>
      <c r="N204" s="45">
        <f t="shared" si="174"/>
        <v>99.150410882373166</v>
      </c>
      <c r="O204" s="7">
        <f t="shared" si="175"/>
        <v>4.4694189658371012E-4</v>
      </c>
      <c r="P204" s="43">
        <f t="shared" si="176"/>
        <v>4.4294675540524388E-2</v>
      </c>
      <c r="R204" s="109">
        <f t="shared" si="177"/>
        <v>187</v>
      </c>
      <c r="S204" s="109">
        <v>87</v>
      </c>
      <c r="T204" s="41">
        <f t="shared" si="228"/>
        <v>98.341046473790229</v>
      </c>
      <c r="U204" s="7">
        <f t="shared" si="232"/>
        <v>1.8395218727659849E-3</v>
      </c>
      <c r="V204" s="43">
        <f t="shared" si="178"/>
        <v>99.999955109238613</v>
      </c>
      <c r="W204" s="7">
        <f t="shared" si="179"/>
        <v>4.987862099437285E-8</v>
      </c>
      <c r="X204" s="43">
        <f t="shared" si="229"/>
        <v>198.34100158302886</v>
      </c>
      <c r="Y204" s="7">
        <f t="shared" si="230"/>
        <v>9.1124820435537022E-4</v>
      </c>
      <c r="Z204" s="121">
        <f t="shared" si="180"/>
        <v>4.9878596121375079E-6</v>
      </c>
      <c r="AA204" s="121">
        <f t="shared" si="231"/>
        <v>0.18056834655621368</v>
      </c>
      <c r="AC204" s="3">
        <f t="shared" si="195"/>
        <v>187</v>
      </c>
      <c r="AD204" s="45">
        <f t="shared" si="235"/>
        <v>196.12777308802322</v>
      </c>
      <c r="AE204" s="7">
        <f t="shared" si="236"/>
        <v>1.017916393904395E-3</v>
      </c>
      <c r="AF204" s="43">
        <f t="shared" si="227"/>
        <v>0.19943866364096904</v>
      </c>
      <c r="AG204" s="107"/>
      <c r="AH204" s="3">
        <f t="shared" si="196"/>
        <v>187</v>
      </c>
      <c r="AI204" s="122">
        <f t="shared" si="197"/>
        <v>91.786322982972621</v>
      </c>
      <c r="AJ204" s="123">
        <f t="shared" si="181"/>
        <v>3.8930927067702139E-3</v>
      </c>
      <c r="AK204" s="114">
        <f t="shared" si="198"/>
        <v>0.35594693018835949</v>
      </c>
      <c r="AL204" s="115">
        <f t="shared" si="199"/>
        <v>99.150410882373166</v>
      </c>
      <c r="AM204" s="123">
        <f t="shared" si="221"/>
        <v>4.4694189658371012E-4</v>
      </c>
      <c r="AN204" s="116">
        <f t="shared" si="182"/>
        <v>4.4294675540524388E-2</v>
      </c>
      <c r="AO204" s="122">
        <f t="shared" si="200"/>
        <v>99.150410882373166</v>
      </c>
      <c r="AP204" s="123">
        <f t="shared" si="201"/>
        <v>4.4694189658371012E-4</v>
      </c>
      <c r="AQ204" s="116">
        <f t="shared" si="202"/>
        <v>4.4294675540524388E-2</v>
      </c>
      <c r="AS204" s="3">
        <f t="shared" si="203"/>
        <v>187</v>
      </c>
      <c r="AT204" s="122">
        <f t="shared" si="204"/>
        <v>185.41785664363971</v>
      </c>
      <c r="AU204" s="123">
        <f t="shared" si="183"/>
        <v>3.8220294003712975E-3</v>
      </c>
      <c r="AV204" s="114">
        <f t="shared" si="205"/>
        <v>0.70597424512505569</v>
      </c>
      <c r="AW204" s="115">
        <f t="shared" si="226"/>
        <v>200</v>
      </c>
      <c r="AX204" s="123">
        <f t="shared" si="222"/>
        <v>0</v>
      </c>
      <c r="AY204" s="116">
        <f t="shared" si="184"/>
        <v>-10</v>
      </c>
      <c r="AZ204" s="122">
        <f t="shared" si="206"/>
        <v>99.150410882373166</v>
      </c>
      <c r="BA204" s="123">
        <f t="shared" si="207"/>
        <v>4.4694189658371012E-4</v>
      </c>
      <c r="BB204" s="116">
        <f t="shared" si="208"/>
        <v>4.4294675540524388E-2</v>
      </c>
      <c r="BC204" s="107"/>
      <c r="BD204" s="3">
        <f t="shared" si="209"/>
        <v>187</v>
      </c>
      <c r="BE204" s="45">
        <f t="shared" si="210"/>
        <v>75.039449232322184</v>
      </c>
      <c r="BF204" s="7">
        <f t="shared" si="211"/>
        <v>-6.8631630627683145E-4</v>
      </c>
      <c r="BG204" s="43">
        <f t="shared" si="212"/>
        <v>-5.1536167734453797E-2</v>
      </c>
      <c r="BH204" s="45">
        <f t="shared" si="213"/>
        <v>74.074218519168284</v>
      </c>
      <c r="BI204" s="7">
        <f t="shared" si="214"/>
        <v>-9.8624221354933904E-4</v>
      </c>
      <c r="BJ204" s="43">
        <f t="shared" si="215"/>
        <v>-7.3127242412713067E-2</v>
      </c>
      <c r="BK204" s="117">
        <f t="shared" si="170"/>
        <v>72.650411337645309</v>
      </c>
      <c r="BL204" s="107"/>
      <c r="BM204" s="118">
        <f t="shared" si="216"/>
        <v>187</v>
      </c>
      <c r="BN204" s="45">
        <f t="shared" si="217"/>
        <v>89.886801370789215</v>
      </c>
      <c r="BO204" s="7">
        <f t="shared" si="218"/>
        <v>1.5651626215973202E-14</v>
      </c>
      <c r="BP204" s="45">
        <f t="shared" si="219"/>
        <v>1.404346727557874E-12</v>
      </c>
      <c r="BQ204" s="107"/>
      <c r="BR204" s="107"/>
      <c r="BS204" s="40">
        <f t="shared" si="185"/>
        <v>187</v>
      </c>
      <c r="BT204" s="124">
        <f t="shared" ca="1" si="186"/>
        <v>3502.9667490990832</v>
      </c>
      <c r="BU204" s="7">
        <f t="shared" ca="1" si="237"/>
        <v>8.1650274103724996E-2</v>
      </c>
      <c r="BV204" s="43">
        <f t="shared" ca="1" si="187"/>
        <v>264.42760852362767</v>
      </c>
      <c r="BW204" s="44">
        <f t="shared" ca="1" si="188"/>
        <v>0.15825137051862453</v>
      </c>
      <c r="BX204" s="107"/>
      <c r="BY204" s="107"/>
      <c r="BZ204" s="40">
        <f t="shared" si="189"/>
        <v>187</v>
      </c>
      <c r="CA204" s="124">
        <f t="shared" ca="1" si="190"/>
        <v>6.7807601160753341</v>
      </c>
      <c r="CB204" s="7">
        <f t="shared" ca="1" si="220"/>
        <v>0.12912568525931231</v>
      </c>
      <c r="CC204" s="43">
        <f t="shared" ca="1" si="191"/>
        <v>0.7754409522321335</v>
      </c>
      <c r="CD204" s="44">
        <f t="shared" ca="1" si="192"/>
        <v>0.15825137051862453</v>
      </c>
      <c r="CE204" s="107"/>
      <c r="CF204" s="107"/>
      <c r="CG204" s="40">
        <f t="shared" si="193"/>
        <v>187</v>
      </c>
      <c r="CH204" s="45">
        <f t="shared" ca="1" si="238"/>
        <v>104.66751875844531</v>
      </c>
      <c r="CI204" s="7">
        <f t="shared" ca="1" si="239"/>
        <v>-8.4797117110511112E-3</v>
      </c>
      <c r="CJ204" s="43">
        <f t="shared" ca="1" si="240"/>
        <v>-0.89514092153806379</v>
      </c>
      <c r="CK204" s="43">
        <f t="shared" ca="1" si="241"/>
        <v>0.17912568525931227</v>
      </c>
      <c r="CL204" s="3">
        <f t="shared" ca="1" si="242"/>
        <v>100.79125685259312</v>
      </c>
      <c r="CM204" s="44">
        <f t="shared" ca="1" si="171"/>
        <v>0.15825137051862453</v>
      </c>
      <c r="CO204" s="40">
        <v>187</v>
      </c>
      <c r="CP204" s="45">
        <v>110.42848673868149</v>
      </c>
      <c r="CQ204" s="7">
        <v>-2.1764340021485352E-2</v>
      </c>
      <c r="CR204" s="43">
        <v>-2.4568754051467874</v>
      </c>
      <c r="CS204" s="43">
        <v>0.18183895740350262</v>
      </c>
      <c r="CT204" s="3">
        <v>100.81838957403502</v>
      </c>
      <c r="CU204" s="44">
        <v>0.16367791480700522</v>
      </c>
      <c r="CV204" s="44"/>
      <c r="CW204" s="40">
        <v>187</v>
      </c>
      <c r="CX204" s="45">
        <v>101.34785924018396</v>
      </c>
      <c r="CY204" s="7">
        <v>-1.5628214735775193E-3</v>
      </c>
      <c r="CZ204" s="43">
        <v>-0.15863653129928618</v>
      </c>
      <c r="DA204" s="43">
        <v>0.13079800610167749</v>
      </c>
      <c r="DB204" s="3">
        <v>100.30798006101678</v>
      </c>
      <c r="DC204" s="44">
        <v>0.15399003050838747</v>
      </c>
      <c r="DD204" s="44"/>
    </row>
    <row r="205" spans="8:108" ht="15.9" customHeight="1" x14ac:dyDescent="0.65">
      <c r="H205" s="3">
        <f t="shared" si="194"/>
        <v>188</v>
      </c>
      <c r="I205" s="124">
        <f t="shared" si="172"/>
        <v>9629.1560547404824</v>
      </c>
      <c r="J205" s="119">
        <f t="shared" si="233"/>
        <v>5.0000000000000058E-2</v>
      </c>
      <c r="K205" s="43">
        <f t="shared" si="234"/>
        <v>458.53124070192774</v>
      </c>
      <c r="M205" s="109">
        <f t="shared" si="173"/>
        <v>188</v>
      </c>
      <c r="N205" s="45">
        <f t="shared" si="174"/>
        <v>99.192529437420106</v>
      </c>
      <c r="O205" s="7">
        <f t="shared" si="175"/>
        <v>4.2479455881335202E-4</v>
      </c>
      <c r="P205" s="43">
        <f t="shared" si="176"/>
        <v>4.2118555046946858E-2</v>
      </c>
      <c r="R205" s="109">
        <f t="shared" si="177"/>
        <v>188</v>
      </c>
      <c r="S205" s="109">
        <v>88</v>
      </c>
      <c r="T205" s="41">
        <f t="shared" si="228"/>
        <v>98.504189699609086</v>
      </c>
      <c r="U205" s="7">
        <f t="shared" si="232"/>
        <v>1.6589535262098065E-3</v>
      </c>
      <c r="V205" s="43">
        <f t="shared" si="178"/>
        <v>99.999959598312742</v>
      </c>
      <c r="W205" s="7">
        <f t="shared" si="179"/>
        <v>4.4890761444906717E-8</v>
      </c>
      <c r="X205" s="43">
        <f t="shared" si="229"/>
        <v>198.50414929792183</v>
      </c>
      <c r="Y205" s="7">
        <f t="shared" si="230"/>
        <v>8.2256171739999767E-4</v>
      </c>
      <c r="Z205" s="121">
        <f t="shared" si="180"/>
        <v>4.4890741234113829E-6</v>
      </c>
      <c r="AA205" s="121">
        <f t="shared" si="231"/>
        <v>0.16314322581885338</v>
      </c>
      <c r="AC205" s="3">
        <f t="shared" si="195"/>
        <v>188</v>
      </c>
      <c r="AD205" s="45">
        <f t="shared" si="235"/>
        <v>196.3176358983076</v>
      </c>
      <c r="AE205" s="7">
        <f t="shared" si="236"/>
        <v>9.6805672799420454E-4</v>
      </c>
      <c r="AF205" s="43">
        <f t="shared" si="227"/>
        <v>0.18986281028437935</v>
      </c>
      <c r="AG205" s="107"/>
      <c r="AH205" s="3">
        <f t="shared" si="196"/>
        <v>188</v>
      </c>
      <c r="AI205" s="122">
        <f t="shared" si="197"/>
        <v>92.128984099470998</v>
      </c>
      <c r="AJ205" s="123">
        <f t="shared" si="181"/>
        <v>3.7332481067135054E-3</v>
      </c>
      <c r="AK205" s="114">
        <f t="shared" si="198"/>
        <v>0.34266111649837888</v>
      </c>
      <c r="AL205" s="115">
        <f t="shared" si="199"/>
        <v>99.192529437420106</v>
      </c>
      <c r="AM205" s="123">
        <f t="shared" si="221"/>
        <v>4.2479455881335202E-4</v>
      </c>
      <c r="AN205" s="116">
        <f t="shared" si="182"/>
        <v>4.2118555046946858E-2</v>
      </c>
      <c r="AO205" s="122">
        <f t="shared" si="200"/>
        <v>99.192529437420106</v>
      </c>
      <c r="AP205" s="123">
        <f t="shared" si="201"/>
        <v>4.2479455881335202E-4</v>
      </c>
      <c r="AQ205" s="116">
        <f t="shared" si="202"/>
        <v>4.2118555046946858E-2</v>
      </c>
      <c r="AS205" s="3">
        <f t="shared" si="203"/>
        <v>188</v>
      </c>
      <c r="AT205" s="122">
        <f t="shared" si="204"/>
        <v>186.09380408524137</v>
      </c>
      <c r="AU205" s="123">
        <f t="shared" si="183"/>
        <v>3.6455358390901295E-3</v>
      </c>
      <c r="AV205" s="114">
        <f t="shared" si="205"/>
        <v>0.67594744160165432</v>
      </c>
      <c r="AW205" s="115">
        <f t="shared" si="226"/>
        <v>200</v>
      </c>
      <c r="AX205" s="123">
        <f t="shared" si="222"/>
        <v>0</v>
      </c>
      <c r="AY205" s="116">
        <f t="shared" si="184"/>
        <v>-10</v>
      </c>
      <c r="AZ205" s="122">
        <f t="shared" si="206"/>
        <v>99.192529437420106</v>
      </c>
      <c r="BA205" s="123">
        <f t="shared" si="207"/>
        <v>4.2479455881335202E-4</v>
      </c>
      <c r="BB205" s="116">
        <f t="shared" si="208"/>
        <v>4.2118555046946858E-2</v>
      </c>
      <c r="BC205" s="107"/>
      <c r="BD205" s="3">
        <f t="shared" si="209"/>
        <v>188</v>
      </c>
      <c r="BE205" s="45">
        <f t="shared" si="210"/>
        <v>74.986812852878273</v>
      </c>
      <c r="BF205" s="7">
        <f t="shared" si="211"/>
        <v>-7.0144943736125218E-4</v>
      </c>
      <c r="BG205" s="43">
        <f t="shared" si="212"/>
        <v>-5.2636379443915984E-2</v>
      </c>
      <c r="BH205" s="45">
        <f t="shared" si="213"/>
        <v>74.00128602341934</v>
      </c>
      <c r="BI205" s="7">
        <f t="shared" si="214"/>
        <v>-9.8458677265789922E-4</v>
      </c>
      <c r="BJ205" s="43">
        <f t="shared" si="215"/>
        <v>-7.2932495748947279E-2</v>
      </c>
      <c r="BK205" s="117">
        <f t="shared" si="170"/>
        <v>72.577381598395817</v>
      </c>
      <c r="BL205" s="107"/>
      <c r="BM205" s="118">
        <f t="shared" si="216"/>
        <v>188</v>
      </c>
      <c r="BN205" s="45">
        <f t="shared" si="217"/>
        <v>89.886801370790394</v>
      </c>
      <c r="BO205" s="7">
        <f t="shared" si="218"/>
        <v>1.312207046389652E-14</v>
      </c>
      <c r="BP205" s="45">
        <f t="shared" si="219"/>
        <v>1.184797924342866E-12</v>
      </c>
      <c r="BQ205" s="107"/>
      <c r="BR205" s="107"/>
      <c r="BS205" s="40">
        <f t="shared" si="185"/>
        <v>188</v>
      </c>
      <c r="BT205" s="124">
        <f t="shared" ca="1" si="186"/>
        <v>3324.7258470555525</v>
      </c>
      <c r="BU205" s="7">
        <f t="shared" ca="1" si="237"/>
        <v>-5.0882841548345242E-2</v>
      </c>
      <c r="BV205" s="43">
        <f t="shared" ca="1" si="187"/>
        <v>-178.2409020435307</v>
      </c>
      <c r="BW205" s="44">
        <f t="shared" ca="1" si="188"/>
        <v>-0.50441420774172618</v>
      </c>
      <c r="BX205" s="107"/>
      <c r="BY205" s="107"/>
      <c r="BZ205" s="40">
        <f t="shared" si="189"/>
        <v>188</v>
      </c>
      <c r="CA205" s="124">
        <f t="shared" ca="1" si="190"/>
        <v>5.4096422509606832</v>
      </c>
      <c r="CB205" s="7">
        <f t="shared" ca="1" si="220"/>
        <v>-0.20220710387086313</v>
      </c>
      <c r="CC205" s="43">
        <f t="shared" ca="1" si="191"/>
        <v>-1.3711178651146507</v>
      </c>
      <c r="CD205" s="44">
        <f t="shared" ca="1" si="192"/>
        <v>-0.50441420774172618</v>
      </c>
      <c r="CE205" s="107"/>
      <c r="CF205" s="107"/>
      <c r="CG205" s="40">
        <f t="shared" si="193"/>
        <v>188</v>
      </c>
      <c r="CH205" s="45">
        <f t="shared" ca="1" si="238"/>
        <v>105.84253716619666</v>
      </c>
      <c r="CI205" s="7">
        <f t="shared" ca="1" si="239"/>
        <v>1.122619912738252E-2</v>
      </c>
      <c r="CJ205" s="43">
        <f t="shared" ca="1" si="240"/>
        <v>1.1750184077513572</v>
      </c>
      <c r="CK205" s="43">
        <f t="shared" ca="1" si="241"/>
        <v>-0.15220710387086309</v>
      </c>
      <c r="CL205" s="3">
        <f t="shared" ca="1" si="242"/>
        <v>97.477928961291369</v>
      </c>
      <c r="CM205" s="44">
        <f t="shared" ca="1" si="171"/>
        <v>-0.50441420774172618</v>
      </c>
      <c r="CO205" s="40">
        <v>188</v>
      </c>
      <c r="CP205" s="45">
        <v>113.9784638876164</v>
      </c>
      <c r="CQ205" s="7">
        <v>3.2147295084606183E-2</v>
      </c>
      <c r="CR205" s="43">
        <v>3.5499771489349188</v>
      </c>
      <c r="CS205" s="43">
        <v>-0.22700315309275312</v>
      </c>
      <c r="CT205" s="3">
        <v>96.729968469072475</v>
      </c>
      <c r="CU205" s="44">
        <v>-0.65400630618550626</v>
      </c>
      <c r="CV205" s="44"/>
      <c r="CW205" s="40">
        <v>188</v>
      </c>
      <c r="CX205" s="45">
        <v>101.21924008499414</v>
      </c>
      <c r="CY205" s="7">
        <v>-1.2690860581969475E-3</v>
      </c>
      <c r="CZ205" s="43">
        <v>-0.12861915518983064</v>
      </c>
      <c r="DA205" s="43">
        <v>8.4069331709542505E-2</v>
      </c>
      <c r="DB205" s="3">
        <v>99.840693317095429</v>
      </c>
      <c r="DC205" s="44">
        <v>-7.9653341452287516E-2</v>
      </c>
      <c r="DD205" s="44"/>
    </row>
    <row r="206" spans="8:108" ht="15.9" customHeight="1" x14ac:dyDescent="0.65">
      <c r="H206" s="3">
        <f t="shared" si="194"/>
        <v>189</v>
      </c>
      <c r="I206" s="124">
        <f t="shared" si="172"/>
        <v>10110.613857477507</v>
      </c>
      <c r="J206" s="119">
        <f t="shared" si="233"/>
        <v>5.0000000000000031E-2</v>
      </c>
      <c r="K206" s="43">
        <f t="shared" si="234"/>
        <v>481.45780273702417</v>
      </c>
      <c r="M206" s="109">
        <f t="shared" si="173"/>
        <v>189</v>
      </c>
      <c r="N206" s="45">
        <f t="shared" si="174"/>
        <v>99.232576961194383</v>
      </c>
      <c r="O206" s="7">
        <f t="shared" si="175"/>
        <v>4.037352812899332E-4</v>
      </c>
      <c r="P206" s="43">
        <f t="shared" si="176"/>
        <v>4.0047523774278095E-2</v>
      </c>
      <c r="R206" s="109">
        <f t="shared" si="177"/>
        <v>189</v>
      </c>
      <c r="S206" s="109">
        <v>89</v>
      </c>
      <c r="T206" s="41">
        <f t="shared" si="228"/>
        <v>98.651533281193423</v>
      </c>
      <c r="U206" s="7">
        <f t="shared" si="232"/>
        <v>1.4958103003909293E-3</v>
      </c>
      <c r="V206" s="43">
        <f t="shared" si="178"/>
        <v>99.999963638479841</v>
      </c>
      <c r="W206" s="7">
        <f t="shared" si="179"/>
        <v>4.040168730947517E-8</v>
      </c>
      <c r="X206" s="43">
        <f t="shared" si="229"/>
        <v>198.65149691967326</v>
      </c>
      <c r="Y206" s="7">
        <f t="shared" si="230"/>
        <v>7.4228988297011188E-4</v>
      </c>
      <c r="Z206" s="121">
        <f t="shared" si="180"/>
        <v>4.0401670939418022E-6</v>
      </c>
      <c r="AA206" s="121">
        <f t="shared" si="231"/>
        <v>0.14734358158433541</v>
      </c>
      <c r="AC206" s="3">
        <f t="shared" si="195"/>
        <v>189</v>
      </c>
      <c r="AD206" s="45">
        <f t="shared" si="235"/>
        <v>196.49836415204786</v>
      </c>
      <c r="AE206" s="7">
        <f t="shared" si="236"/>
        <v>9.2059102542306904E-4</v>
      </c>
      <c r="AF206" s="43">
        <f t="shared" si="227"/>
        <v>0.18072825374026197</v>
      </c>
      <c r="AG206" s="107"/>
      <c r="AH206" s="3">
        <f t="shared" si="196"/>
        <v>189</v>
      </c>
      <c r="AI206" s="122">
        <f t="shared" si="197"/>
        <v>92.458738104581016</v>
      </c>
      <c r="AJ206" s="123">
        <f t="shared" si="181"/>
        <v>3.5792645314962498E-3</v>
      </c>
      <c r="AK206" s="114">
        <f t="shared" si="198"/>
        <v>0.32975400511001302</v>
      </c>
      <c r="AL206" s="115">
        <f t="shared" si="199"/>
        <v>99.232576961194383</v>
      </c>
      <c r="AM206" s="123">
        <f t="shared" si="221"/>
        <v>4.037352812899332E-4</v>
      </c>
      <c r="AN206" s="116">
        <f t="shared" si="182"/>
        <v>4.0047523774278095E-2</v>
      </c>
      <c r="AO206" s="122">
        <f t="shared" si="200"/>
        <v>99.232576961194383</v>
      </c>
      <c r="AP206" s="123">
        <f t="shared" si="201"/>
        <v>4.037352812899332E-4</v>
      </c>
      <c r="AQ206" s="116">
        <f t="shared" si="202"/>
        <v>4.0047523774278095E-2</v>
      </c>
      <c r="AS206" s="3">
        <f t="shared" si="203"/>
        <v>189</v>
      </c>
      <c r="AT206" s="122">
        <f t="shared" si="204"/>
        <v>186.74076830977438</v>
      </c>
      <c r="AU206" s="123">
        <f t="shared" si="183"/>
        <v>3.4765489786895971E-3</v>
      </c>
      <c r="AV206" s="114">
        <f t="shared" si="205"/>
        <v>0.64696422453301938</v>
      </c>
      <c r="AW206" s="115">
        <f t="shared" si="226"/>
        <v>200</v>
      </c>
      <c r="AX206" s="123">
        <f t="shared" si="222"/>
        <v>0</v>
      </c>
      <c r="AY206" s="116">
        <f t="shared" si="184"/>
        <v>-10</v>
      </c>
      <c r="AZ206" s="122">
        <f t="shared" si="206"/>
        <v>99.232576961194383</v>
      </c>
      <c r="BA206" s="123">
        <f t="shared" si="207"/>
        <v>4.037352812899332E-4</v>
      </c>
      <c r="BB206" s="116">
        <f t="shared" si="208"/>
        <v>4.0047523774278095E-2</v>
      </c>
      <c r="BC206" s="107"/>
      <c r="BD206" s="3">
        <f t="shared" si="209"/>
        <v>189</v>
      </c>
      <c r="BE206" s="45">
        <f t="shared" si="210"/>
        <v>74.933142107633131</v>
      </c>
      <c r="BF206" s="7">
        <f t="shared" si="211"/>
        <v>-7.1573578344291894E-4</v>
      </c>
      <c r="BG206" s="43">
        <f t="shared" si="212"/>
        <v>-5.3670745245143044E-2</v>
      </c>
      <c r="BH206" s="45">
        <f t="shared" si="213"/>
        <v>73.928546726674014</v>
      </c>
      <c r="BI206" s="7">
        <f t="shared" si="214"/>
        <v>-9.8294638720610307E-4</v>
      </c>
      <c r="BJ206" s="43">
        <f t="shared" si="215"/>
        <v>-7.2739296745330792E-2</v>
      </c>
      <c r="BK206" s="117">
        <f t="shared" si="170"/>
        <v>72.504545830264959</v>
      </c>
      <c r="BL206" s="107"/>
      <c r="BM206" s="118">
        <f t="shared" si="216"/>
        <v>189</v>
      </c>
      <c r="BN206" s="45">
        <f t="shared" si="217"/>
        <v>89.886801370791389</v>
      </c>
      <c r="BO206" s="7">
        <f t="shared" si="218"/>
        <v>1.1066806415334269E-14</v>
      </c>
      <c r="BP206" s="45">
        <f t="shared" si="219"/>
        <v>9.9957232354451157E-13</v>
      </c>
      <c r="BQ206" s="107"/>
      <c r="BR206" s="107"/>
      <c r="BS206" s="40">
        <f t="shared" si="185"/>
        <v>189</v>
      </c>
      <c r="BT206" s="124">
        <f t="shared" ca="1" si="186"/>
        <v>3389.2545721127885</v>
      </c>
      <c r="BU206" s="7">
        <f t="shared" ca="1" si="237"/>
        <v>1.9408735644890537E-2</v>
      </c>
      <c r="BV206" s="43">
        <f t="shared" ca="1" si="187"/>
        <v>64.528725057235818</v>
      </c>
      <c r="BW206" s="44">
        <f t="shared" ca="1" si="188"/>
        <v>-0.15295632177554758</v>
      </c>
      <c r="BX206" s="107"/>
      <c r="BY206" s="107"/>
      <c r="BZ206" s="40">
        <f t="shared" si="189"/>
        <v>189</v>
      </c>
      <c r="CA206" s="124">
        <f t="shared" ca="1" si="190"/>
        <v>5.2664048730944479</v>
      </c>
      <c r="CB206" s="7">
        <f t="shared" ca="1" si="220"/>
        <v>-2.6478160887773702E-2</v>
      </c>
      <c r="CC206" s="43">
        <f t="shared" ca="1" si="191"/>
        <v>-0.14323737786623569</v>
      </c>
      <c r="CD206" s="44">
        <f t="shared" ca="1" si="192"/>
        <v>-0.15295632177554758</v>
      </c>
      <c r="CE206" s="107"/>
      <c r="CF206" s="107"/>
      <c r="CG206" s="40">
        <f t="shared" si="193"/>
        <v>189</v>
      </c>
      <c r="CH206" s="45">
        <f t="shared" ca="1" si="238"/>
        <v>105.67677288783288</v>
      </c>
      <c r="CI206" s="7">
        <f t="shared" ca="1" si="239"/>
        <v>-1.566140446005124E-3</v>
      </c>
      <c r="CJ206" s="43">
        <f t="shared" ca="1" si="240"/>
        <v>-0.16576427836378529</v>
      </c>
      <c r="CK206" s="43">
        <f t="shared" ca="1" si="241"/>
        <v>2.3521839112226217E-2</v>
      </c>
      <c r="CL206" s="3">
        <f t="shared" ca="1" si="242"/>
        <v>99.23521839112226</v>
      </c>
      <c r="CM206" s="44">
        <f t="shared" ca="1" si="171"/>
        <v>-0.15295632177554758</v>
      </c>
      <c r="CO206" s="40">
        <v>189</v>
      </c>
      <c r="CP206" s="45">
        <v>109.98852616862231</v>
      </c>
      <c r="CQ206" s="7">
        <v>-3.5006066785811335E-2</v>
      </c>
      <c r="CR206" s="43">
        <v>-3.9899377189940815</v>
      </c>
      <c r="CS206" s="43">
        <v>0.29735174389211283</v>
      </c>
      <c r="CT206" s="3">
        <v>101.97351743892114</v>
      </c>
      <c r="CU206" s="44">
        <v>0.3947034877842257</v>
      </c>
      <c r="CV206" s="44"/>
      <c r="CW206" s="40">
        <v>189</v>
      </c>
      <c r="CX206" s="45">
        <v>101.12146663725717</v>
      </c>
      <c r="CY206" s="7">
        <v>-9.6595714070633898E-4</v>
      </c>
      <c r="CZ206" s="43">
        <v>-9.7773447736972358E-2</v>
      </c>
      <c r="DA206" s="43">
        <v>0.16188563441856652</v>
      </c>
      <c r="DB206" s="3">
        <v>100.61885634418566</v>
      </c>
      <c r="DC206" s="44">
        <v>0.30942817209283252</v>
      </c>
      <c r="DD206" s="44"/>
    </row>
    <row r="207" spans="8:108" ht="15.9" customHeight="1" x14ac:dyDescent="0.65">
      <c r="H207" s="3">
        <f t="shared" si="194"/>
        <v>190</v>
      </c>
      <c r="I207" s="124">
        <f t="shared" si="172"/>
        <v>10616.144550351382</v>
      </c>
      <c r="J207" s="119">
        <f t="shared" si="233"/>
        <v>5.0000000000000017E-2</v>
      </c>
      <c r="K207" s="43">
        <f t="shared" si="234"/>
        <v>505.53069287387535</v>
      </c>
      <c r="M207" s="109">
        <f t="shared" si="173"/>
        <v>190</v>
      </c>
      <c r="N207" s="45">
        <f t="shared" si="174"/>
        <v>99.270653644074415</v>
      </c>
      <c r="O207" s="7">
        <f t="shared" si="175"/>
        <v>3.8371151940276647E-4</v>
      </c>
      <c r="P207" s="43">
        <f t="shared" si="176"/>
        <v>3.8076682880035913E-2</v>
      </c>
      <c r="R207" s="109">
        <f t="shared" si="177"/>
        <v>190</v>
      </c>
      <c r="S207" s="109">
        <v>90</v>
      </c>
      <c r="T207" s="41">
        <f t="shared" si="228"/>
        <v>98.784561590582356</v>
      </c>
      <c r="U207" s="7">
        <f t="shared" si="232"/>
        <v>1.3484667188066255E-3</v>
      </c>
      <c r="V207" s="43">
        <f t="shared" si="178"/>
        <v>99.999967274630535</v>
      </c>
      <c r="W207" s="7">
        <f t="shared" si="179"/>
        <v>3.6361520164795882E-8</v>
      </c>
      <c r="X207" s="43">
        <f t="shared" si="229"/>
        <v>198.78452886521291</v>
      </c>
      <c r="Y207" s="7">
        <f t="shared" si="230"/>
        <v>6.6967502184710366E-4</v>
      </c>
      <c r="Z207" s="121">
        <f t="shared" si="180"/>
        <v>3.6361506939908246E-6</v>
      </c>
      <c r="AA207" s="121">
        <f t="shared" si="231"/>
        <v>0.1330283093889284</v>
      </c>
      <c r="AC207" s="3">
        <f t="shared" si="195"/>
        <v>190</v>
      </c>
      <c r="AD207" s="45">
        <f t="shared" si="235"/>
        <v>196.67038058104254</v>
      </c>
      <c r="AE207" s="7">
        <f t="shared" si="236"/>
        <v>8.754089619879827E-4</v>
      </c>
      <c r="AF207" s="43">
        <f t="shared" si="227"/>
        <v>0.17201642899469083</v>
      </c>
      <c r="AG207" s="107"/>
      <c r="AH207" s="3">
        <f t="shared" si="196"/>
        <v>190</v>
      </c>
      <c r="AI207" s="122">
        <f t="shared" si="197"/>
        <v>92.77596232530324</v>
      </c>
      <c r="AJ207" s="123">
        <f t="shared" si="181"/>
        <v>3.4309815083503354E-3</v>
      </c>
      <c r="AK207" s="114">
        <f t="shared" si="198"/>
        <v>0.31722422072222384</v>
      </c>
      <c r="AL207" s="115">
        <f t="shared" si="199"/>
        <v>99.270653644074415</v>
      </c>
      <c r="AM207" s="123">
        <f t="shared" si="221"/>
        <v>3.8371151940276647E-4</v>
      </c>
      <c r="AN207" s="116">
        <f t="shared" si="182"/>
        <v>3.8076682880035913E-2</v>
      </c>
      <c r="AO207" s="122">
        <f t="shared" si="200"/>
        <v>99.270653644074415</v>
      </c>
      <c r="AP207" s="123">
        <f t="shared" si="201"/>
        <v>3.8371151940276647E-4</v>
      </c>
      <c r="AQ207" s="116">
        <f t="shared" si="202"/>
        <v>3.8076682880035913E-2</v>
      </c>
      <c r="AS207" s="3">
        <f t="shared" si="203"/>
        <v>190</v>
      </c>
      <c r="AT207" s="122">
        <f t="shared" si="204"/>
        <v>187.3597780880319</v>
      </c>
      <c r="AU207" s="123">
        <f t="shared" si="183"/>
        <v>3.3148079225564617E-3</v>
      </c>
      <c r="AV207" s="114">
        <f t="shared" si="205"/>
        <v>0.61900977825751036</v>
      </c>
      <c r="AW207" s="115">
        <f t="shared" si="226"/>
        <v>200</v>
      </c>
      <c r="AX207" s="123">
        <f t="shared" si="222"/>
        <v>0</v>
      </c>
      <c r="AY207" s="116">
        <f t="shared" si="184"/>
        <v>-10</v>
      </c>
      <c r="AZ207" s="122">
        <f t="shared" si="206"/>
        <v>99.270653644074415</v>
      </c>
      <c r="BA207" s="123">
        <f t="shared" si="207"/>
        <v>3.8371151940276647E-4</v>
      </c>
      <c r="BB207" s="116">
        <f t="shared" si="208"/>
        <v>3.8076682880035913E-2</v>
      </c>
      <c r="BC207" s="107"/>
      <c r="BD207" s="3">
        <f t="shared" si="209"/>
        <v>190</v>
      </c>
      <c r="BE207" s="45">
        <f t="shared" si="210"/>
        <v>74.878499484881857</v>
      </c>
      <c r="BF207" s="7">
        <f t="shared" si="211"/>
        <v>-7.2921835671572273E-4</v>
      </c>
      <c r="BG207" s="43">
        <f t="shared" si="212"/>
        <v>-5.4642622751267231E-2</v>
      </c>
      <c r="BH207" s="45">
        <f t="shared" si="213"/>
        <v>73.855999101663016</v>
      </c>
      <c r="BI207" s="7">
        <f t="shared" si="214"/>
        <v>-9.8132085944037622E-4</v>
      </c>
      <c r="BJ207" s="43">
        <f t="shared" si="215"/>
        <v>-7.2547625011001163E-2</v>
      </c>
      <c r="BK207" s="117">
        <f t="shared" si="170"/>
        <v>72.431902495819557</v>
      </c>
      <c r="BL207" s="107"/>
      <c r="BM207" s="118">
        <f t="shared" si="216"/>
        <v>190</v>
      </c>
      <c r="BN207" s="45">
        <f t="shared" si="217"/>
        <v>89.886801370792227</v>
      </c>
      <c r="BO207" s="7">
        <f t="shared" si="218"/>
        <v>9.3277368357816375E-15</v>
      </c>
      <c r="BP207" s="45">
        <f t="shared" si="219"/>
        <v>8.4330400101800926E-13</v>
      </c>
      <c r="BQ207" s="107"/>
      <c r="BR207" s="107"/>
      <c r="BS207" s="40">
        <f t="shared" si="185"/>
        <v>190</v>
      </c>
      <c r="BT207" s="124">
        <f t="shared" ca="1" si="186"/>
        <v>3714.1629598284089</v>
      </c>
      <c r="BU207" s="7">
        <f t="shared" ca="1" si="237"/>
        <v>9.5864261831792558E-2</v>
      </c>
      <c r="BV207" s="43">
        <f t="shared" ca="1" si="187"/>
        <v>324.90838771562017</v>
      </c>
      <c r="BW207" s="44">
        <f t="shared" ca="1" si="188"/>
        <v>0.22932130915896237</v>
      </c>
      <c r="BX207" s="107"/>
      <c r="BY207" s="107"/>
      <c r="BZ207" s="40">
        <f t="shared" si="189"/>
        <v>190</v>
      </c>
      <c r="CA207" s="124">
        <f t="shared" ca="1" si="190"/>
        <v>6.1335745467787497</v>
      </c>
      <c r="CB207" s="7">
        <f t="shared" ca="1" si="220"/>
        <v>0.16466065457948126</v>
      </c>
      <c r="CC207" s="43">
        <f t="shared" ca="1" si="191"/>
        <v>0.86716967368430131</v>
      </c>
      <c r="CD207" s="44">
        <f t="shared" ca="1" si="192"/>
        <v>0.22932130915896237</v>
      </c>
      <c r="CE207" s="107"/>
      <c r="CF207" s="107"/>
      <c r="CG207" s="40">
        <f t="shared" si="193"/>
        <v>190</v>
      </c>
      <c r="CH207" s="45">
        <f t="shared" ca="1" si="238"/>
        <v>104.66077027671587</v>
      </c>
      <c r="CI207" s="7">
        <f t="shared" ca="1" si="239"/>
        <v>-9.6142471363638172E-3</v>
      </c>
      <c r="CJ207" s="43">
        <f t="shared" ca="1" si="240"/>
        <v>-1.0160026111170197</v>
      </c>
      <c r="CK207" s="43">
        <f t="shared" ca="1" si="241"/>
        <v>0.21466065457948119</v>
      </c>
      <c r="CL207" s="3">
        <f t="shared" ca="1" si="242"/>
        <v>101.14660654579481</v>
      </c>
      <c r="CM207" s="44">
        <f t="shared" ca="1" si="171"/>
        <v>0.22932130915896237</v>
      </c>
      <c r="CO207" s="40">
        <v>190</v>
      </c>
      <c r="CP207" s="45">
        <v>114.50641970867456</v>
      </c>
      <c r="CQ207" s="7">
        <v>4.1076043996861128E-2</v>
      </c>
      <c r="CR207" s="43">
        <v>4.5178935400522384</v>
      </c>
      <c r="CS207" s="43">
        <v>-0.28532051892236776</v>
      </c>
      <c r="CT207" s="3">
        <v>96.146794810776328</v>
      </c>
      <c r="CU207" s="44">
        <v>-0.77064103784473559</v>
      </c>
      <c r="CV207" s="44"/>
      <c r="CW207" s="40">
        <v>190</v>
      </c>
      <c r="CX207" s="45">
        <v>101.01389546485842</v>
      </c>
      <c r="CY207" s="7">
        <v>-1.0637817663842711E-3</v>
      </c>
      <c r="CZ207" s="43">
        <v>-0.10757117239874921</v>
      </c>
      <c r="DA207" s="43">
        <v>8.089278428482527E-2</v>
      </c>
      <c r="DB207" s="3">
        <v>99.808927842848249</v>
      </c>
      <c r="DC207" s="44">
        <v>-9.5536078575873679E-2</v>
      </c>
      <c r="DD207" s="44"/>
    </row>
    <row r="208" spans="8:108" ht="15.9" customHeight="1" x14ac:dyDescent="0.65">
      <c r="H208" s="3">
        <f t="shared" si="194"/>
        <v>191</v>
      </c>
      <c r="I208" s="124">
        <f t="shared" si="172"/>
        <v>11146.951777868951</v>
      </c>
      <c r="J208" s="119">
        <f t="shared" si="233"/>
        <v>0.05</v>
      </c>
      <c r="K208" s="43">
        <f t="shared" si="234"/>
        <v>530.80722751756912</v>
      </c>
      <c r="M208" s="109">
        <f t="shared" si="173"/>
        <v>191</v>
      </c>
      <c r="N208" s="45">
        <f t="shared" si="174"/>
        <v>99.30685498881725</v>
      </c>
      <c r="O208" s="7">
        <f t="shared" si="175"/>
        <v>3.6467317796286334E-4</v>
      </c>
      <c r="P208" s="43">
        <f t="shared" si="176"/>
        <v>3.6201344742828358E-2</v>
      </c>
      <c r="R208" s="109">
        <f t="shared" si="177"/>
        <v>191</v>
      </c>
      <c r="S208" s="109">
        <v>91</v>
      </c>
      <c r="T208" s="41">
        <f t="shared" si="228"/>
        <v>98.904628140997033</v>
      </c>
      <c r="U208" s="7">
        <f t="shared" si="232"/>
        <v>1.2154384094176464E-3</v>
      </c>
      <c r="V208" s="43">
        <f t="shared" si="178"/>
        <v>99.999970547166413</v>
      </c>
      <c r="W208" s="7">
        <f t="shared" si="179"/>
        <v>3.2725369487905171E-8</v>
      </c>
      <c r="X208" s="43">
        <f t="shared" si="229"/>
        <v>198.90459868816345</v>
      </c>
      <c r="Y208" s="7">
        <f t="shared" si="230"/>
        <v>6.0401995887695409E-4</v>
      </c>
      <c r="Z208" s="121">
        <f t="shared" si="180"/>
        <v>3.2725358760356763E-6</v>
      </c>
      <c r="AA208" s="121">
        <f t="shared" si="231"/>
        <v>0.12006655041467694</v>
      </c>
      <c r="AC208" s="3">
        <f t="shared" si="195"/>
        <v>191</v>
      </c>
      <c r="AD208" s="45">
        <f t="shared" si="235"/>
        <v>196.83408996062164</v>
      </c>
      <c r="AE208" s="7">
        <f t="shared" si="236"/>
        <v>8.3240485473938942E-4</v>
      </c>
      <c r="AF208" s="43">
        <f t="shared" ref="AF208:AF239" si="243">$AD$4*AD207*(1-AD207/$AF$14)</f>
        <v>0.16370937957909851</v>
      </c>
      <c r="AG208" s="107"/>
      <c r="AH208" s="3">
        <f t="shared" si="196"/>
        <v>191</v>
      </c>
      <c r="AI208" s="122">
        <f t="shared" si="197"/>
        <v>93.081031825172616</v>
      </c>
      <c r="AJ208" s="123">
        <f t="shared" si="181"/>
        <v>3.2882385935238379E-3</v>
      </c>
      <c r="AK208" s="114">
        <f t="shared" si="198"/>
        <v>0.30506949986937232</v>
      </c>
      <c r="AL208" s="115">
        <f t="shared" si="199"/>
        <v>99.30685498881725</v>
      </c>
      <c r="AM208" s="123">
        <f t="shared" si="221"/>
        <v>3.6467317796286334E-4</v>
      </c>
      <c r="AN208" s="116">
        <f t="shared" si="182"/>
        <v>3.6201344742828358E-2</v>
      </c>
      <c r="AO208" s="122">
        <f t="shared" si="200"/>
        <v>99.30685498881725</v>
      </c>
      <c r="AP208" s="123">
        <f t="shared" si="201"/>
        <v>3.6467317796286334E-4</v>
      </c>
      <c r="AQ208" s="116">
        <f t="shared" si="202"/>
        <v>3.6201344742828358E-2</v>
      </c>
      <c r="AS208" s="3">
        <f t="shared" si="203"/>
        <v>191</v>
      </c>
      <c r="AT208" s="122">
        <f t="shared" si="204"/>
        <v>187.95184538113435</v>
      </c>
      <c r="AU208" s="123">
        <f t="shared" si="183"/>
        <v>3.1600554779919725E-3</v>
      </c>
      <c r="AV208" s="114">
        <f t="shared" si="205"/>
        <v>0.59206729310245532</v>
      </c>
      <c r="AW208" s="115">
        <f t="shared" si="226"/>
        <v>200</v>
      </c>
      <c r="AX208" s="123">
        <f t="shared" si="222"/>
        <v>0</v>
      </c>
      <c r="AY208" s="116">
        <f t="shared" si="184"/>
        <v>-10</v>
      </c>
      <c r="AZ208" s="122">
        <f t="shared" si="206"/>
        <v>99.30685498881725</v>
      </c>
      <c r="BA208" s="123">
        <f t="shared" si="207"/>
        <v>3.6467317796286334E-4</v>
      </c>
      <c r="BB208" s="116">
        <f t="shared" si="208"/>
        <v>3.6201344742828358E-2</v>
      </c>
      <c r="BC208" s="107"/>
      <c r="BD208" s="3">
        <f t="shared" si="209"/>
        <v>191</v>
      </c>
      <c r="BE208" s="45">
        <f t="shared" si="210"/>
        <v>74.822944275986202</v>
      </c>
      <c r="BF208" s="7">
        <f t="shared" si="211"/>
        <v>-7.4193806336719261E-4</v>
      </c>
      <c r="BG208" s="43">
        <f t="shared" si="212"/>
        <v>-5.5555208895657474E-2</v>
      </c>
      <c r="BH208" s="45">
        <f t="shared" si="213"/>
        <v>73.783641641133769</v>
      </c>
      <c r="BI208" s="7">
        <f t="shared" si="214"/>
        <v>-9.7970999525233806E-4</v>
      </c>
      <c r="BJ208" s="43">
        <f t="shared" si="215"/>
        <v>-7.2357460529242162E-2</v>
      </c>
      <c r="BK208" s="117">
        <f t="shared" si="170"/>
        <v>72.359450077829493</v>
      </c>
      <c r="BL208" s="107"/>
      <c r="BM208" s="118">
        <f t="shared" si="216"/>
        <v>191</v>
      </c>
      <c r="BN208" s="45">
        <f t="shared" si="217"/>
        <v>89.886801370792938</v>
      </c>
      <c r="BO208" s="7">
        <f t="shared" si="218"/>
        <v>7.9048617252386013E-15</v>
      </c>
      <c r="BP208" s="45">
        <f t="shared" si="219"/>
        <v>7.1146591535386597E-13</v>
      </c>
      <c r="BQ208" s="107"/>
      <c r="BR208" s="107"/>
      <c r="BS208" s="40">
        <f t="shared" si="185"/>
        <v>191</v>
      </c>
      <c r="BT208" s="124">
        <f t="shared" ca="1" si="186"/>
        <v>4264.1186253761634</v>
      </c>
      <c r="BU208" s="7">
        <f t="shared" ca="1" si="237"/>
        <v>0.14806988048073205</v>
      </c>
      <c r="BV208" s="43">
        <f t="shared" ca="1" si="187"/>
        <v>549.95566554775428</v>
      </c>
      <c r="BW208" s="44">
        <f t="shared" ca="1" si="188"/>
        <v>0.49034940240365993</v>
      </c>
      <c r="BX208" s="107"/>
      <c r="BY208" s="107"/>
      <c r="BZ208" s="40">
        <f t="shared" si="189"/>
        <v>191</v>
      </c>
      <c r="CA208" s="124">
        <f t="shared" ca="1" si="190"/>
        <v>7.9440505809233173</v>
      </c>
      <c r="CB208" s="7">
        <f t="shared" ca="1" si="220"/>
        <v>0.29517470120183004</v>
      </c>
      <c r="CC208" s="43">
        <f t="shared" ca="1" si="191"/>
        <v>1.8104760341445671</v>
      </c>
      <c r="CD208" s="44">
        <f t="shared" ca="1" si="192"/>
        <v>0.49034940240365993</v>
      </c>
      <c r="CE208" s="107"/>
      <c r="CF208" s="107"/>
      <c r="CG208" s="40">
        <f t="shared" si="193"/>
        <v>191</v>
      </c>
      <c r="CH208" s="45">
        <f t="shared" ca="1" si="238"/>
        <v>103.88183063652512</v>
      </c>
      <c r="CI208" s="7">
        <f t="shared" ca="1" si="239"/>
        <v>-7.4425177469196885E-3</v>
      </c>
      <c r="CJ208" s="43">
        <f t="shared" ca="1" si="240"/>
        <v>-0.77893964019074324</v>
      </c>
      <c r="CK208" s="43">
        <f t="shared" ca="1" si="241"/>
        <v>0.34517470120182997</v>
      </c>
      <c r="CL208" s="3">
        <f t="shared" ca="1" si="242"/>
        <v>102.4517470120183</v>
      </c>
      <c r="CM208" s="44">
        <f t="shared" ca="1" si="171"/>
        <v>0.49034940240365993</v>
      </c>
      <c r="CO208" s="40">
        <v>191</v>
      </c>
      <c r="CP208" s="45">
        <v>114.30835860389665</v>
      </c>
      <c r="CQ208" s="7">
        <v>-1.7296943287704774E-3</v>
      </c>
      <c r="CR208" s="43">
        <v>-0.19806110477790437</v>
      </c>
      <c r="CS208" s="43">
        <v>1.1135539668574099E-2</v>
      </c>
      <c r="CT208" s="3">
        <v>99.111355396685738</v>
      </c>
      <c r="CU208" s="44">
        <v>-0.17772892066285181</v>
      </c>
      <c r="CV208" s="44"/>
      <c r="CW208" s="40">
        <v>191</v>
      </c>
      <c r="CX208" s="45">
        <v>100.96438260416636</v>
      </c>
      <c r="CY208" s="7">
        <v>-4.9015890798198732E-4</v>
      </c>
      <c r="CZ208" s="43">
        <v>-4.9512860692054912E-2</v>
      </c>
      <c r="DA208" s="43">
        <v>0.17282073629398681</v>
      </c>
      <c r="DB208" s="3">
        <v>100.72820736293987</v>
      </c>
      <c r="DC208" s="44">
        <v>0.36410368146993405</v>
      </c>
      <c r="DD208" s="44"/>
    </row>
    <row r="209" spans="8:108" ht="15.9" customHeight="1" x14ac:dyDescent="0.65">
      <c r="H209" s="3">
        <f t="shared" si="194"/>
        <v>192</v>
      </c>
      <c r="I209" s="124">
        <f t="shared" si="172"/>
        <v>11704.2993667624</v>
      </c>
      <c r="J209" s="119">
        <f t="shared" si="233"/>
        <v>5.0000000000000051E-2</v>
      </c>
      <c r="K209" s="43">
        <f t="shared" si="234"/>
        <v>557.34758889344755</v>
      </c>
      <c r="M209" s="109">
        <f t="shared" si="173"/>
        <v>192</v>
      </c>
      <c r="N209" s="45">
        <f t="shared" si="174"/>
        <v>99.341272014373118</v>
      </c>
      <c r="O209" s="7">
        <f t="shared" si="175"/>
        <v>3.4657250559131736E-4</v>
      </c>
      <c r="P209" s="43">
        <f t="shared" si="176"/>
        <v>3.4417025555873719E-2</v>
      </c>
      <c r="R209" s="109">
        <f t="shared" si="177"/>
        <v>192</v>
      </c>
      <c r="S209" s="109">
        <v>92</v>
      </c>
      <c r="T209" s="41">
        <f t="shared" si="228"/>
        <v>99.012965487387831</v>
      </c>
      <c r="U209" s="7">
        <f t="shared" si="232"/>
        <v>1.0953718590029308E-3</v>
      </c>
      <c r="V209" s="43">
        <f t="shared" si="178"/>
        <v>99.999973492448902</v>
      </c>
      <c r="W209" s="7">
        <f t="shared" si="179"/>
        <v>2.9452833564780104E-8</v>
      </c>
      <c r="X209" s="43">
        <f t="shared" si="229"/>
        <v>199.01293897983675</v>
      </c>
      <c r="Y209" s="7">
        <f t="shared" si="230"/>
        <v>5.446847000413164E-4</v>
      </c>
      <c r="Z209" s="121">
        <f t="shared" si="180"/>
        <v>2.9452824908438271E-6</v>
      </c>
      <c r="AA209" s="121">
        <f t="shared" si="231"/>
        <v>0.10833734639080132</v>
      </c>
      <c r="AC209" s="3">
        <f t="shared" si="195"/>
        <v>192</v>
      </c>
      <c r="AD209" s="45">
        <f t="shared" si="235"/>
        <v>196.98987971599621</v>
      </c>
      <c r="AE209" s="7">
        <f t="shared" si="236"/>
        <v>7.9147750984464877E-4</v>
      </c>
      <c r="AF209" s="43">
        <f t="shared" si="243"/>
        <v>0.15578975537455891</v>
      </c>
      <c r="AG209" s="107"/>
      <c r="AH209" s="3">
        <f t="shared" si="196"/>
        <v>192</v>
      </c>
      <c r="AI209" s="122">
        <f t="shared" si="197"/>
        <v>93.374318595348001</v>
      </c>
      <c r="AJ209" s="123">
        <f t="shared" si="181"/>
        <v>3.1508757952559479E-3</v>
      </c>
      <c r="AK209" s="114">
        <f t="shared" si="198"/>
        <v>0.29328677017538496</v>
      </c>
      <c r="AL209" s="115">
        <f t="shared" si="199"/>
        <v>99.341272014373118</v>
      </c>
      <c r="AM209" s="123">
        <f t="shared" si="221"/>
        <v>3.4657250559131736E-4</v>
      </c>
      <c r="AN209" s="116">
        <f t="shared" si="182"/>
        <v>3.4417025555873719E-2</v>
      </c>
      <c r="AO209" s="122">
        <f t="shared" si="200"/>
        <v>99.341272014373118</v>
      </c>
      <c r="AP209" s="123">
        <f t="shared" si="201"/>
        <v>3.4657250559131736E-4</v>
      </c>
      <c r="AQ209" s="116">
        <f t="shared" si="202"/>
        <v>3.4417025555873719E-2</v>
      </c>
      <c r="AS209" s="3">
        <f t="shared" si="203"/>
        <v>192</v>
      </c>
      <c r="AT209" s="122">
        <f t="shared" si="204"/>
        <v>188.5179636046476</v>
      </c>
      <c r="AU209" s="123">
        <f t="shared" si="183"/>
        <v>3.0120386547164021E-3</v>
      </c>
      <c r="AV209" s="114">
        <f t="shared" si="205"/>
        <v>0.56611822351325947</v>
      </c>
      <c r="AW209" s="115">
        <f t="shared" si="226"/>
        <v>200</v>
      </c>
      <c r="AX209" s="123">
        <f t="shared" si="222"/>
        <v>0</v>
      </c>
      <c r="AY209" s="116">
        <f t="shared" si="184"/>
        <v>-10</v>
      </c>
      <c r="AZ209" s="122">
        <f t="shared" si="206"/>
        <v>99.341272014373118</v>
      </c>
      <c r="BA209" s="123">
        <f t="shared" si="207"/>
        <v>3.4657250559131736E-4</v>
      </c>
      <c r="BB209" s="116">
        <f t="shared" si="208"/>
        <v>3.4417025555873719E-2</v>
      </c>
      <c r="BC209" s="107"/>
      <c r="BD209" s="3">
        <f t="shared" si="209"/>
        <v>192</v>
      </c>
      <c r="BE209" s="45">
        <f t="shared" si="210"/>
        <v>74.766532729189649</v>
      </c>
      <c r="BF209" s="7">
        <f t="shared" si="211"/>
        <v>-7.5393380122116356E-4</v>
      </c>
      <c r="BG209" s="43">
        <f t="shared" si="212"/>
        <v>-5.6411546796556016E-2</v>
      </c>
      <c r="BH209" s="45">
        <f t="shared" si="213"/>
        <v>73.711472857485063</v>
      </c>
      <c r="BI209" s="7">
        <f t="shared" si="214"/>
        <v>-9.7811360409287367E-4</v>
      </c>
      <c r="BJ209" s="43">
        <f t="shared" si="215"/>
        <v>-7.216878364870323E-2</v>
      </c>
      <c r="BK209" s="117">
        <f t="shared" ref="BK209:BK272" si="244">$BH$17-2*$BH$11*BD209^0.5</f>
        <v>72.287187078897972</v>
      </c>
      <c r="BL209" s="107"/>
      <c r="BM209" s="118">
        <f t="shared" si="216"/>
        <v>192</v>
      </c>
      <c r="BN209" s="45">
        <f t="shared" si="217"/>
        <v>89.886801370793535</v>
      </c>
      <c r="BO209" s="7">
        <f t="shared" si="218"/>
        <v>6.6400838492003732E-15</v>
      </c>
      <c r="BP209" s="45">
        <f t="shared" si="219"/>
        <v>6.0023876099160118E-13</v>
      </c>
      <c r="BQ209" s="107"/>
      <c r="BR209" s="107"/>
      <c r="BS209" s="40">
        <f t="shared" si="185"/>
        <v>192</v>
      </c>
      <c r="BT209" s="124">
        <f t="shared" ca="1" si="186"/>
        <v>3577.5238255679942</v>
      </c>
      <c r="BU209" s="7">
        <f t="shared" ca="1" si="237"/>
        <v>-0.16101681499247705</v>
      </c>
      <c r="BV209" s="43">
        <f t="shared" ca="1" si="187"/>
        <v>-686.59479980816911</v>
      </c>
      <c r="BW209" s="44">
        <f t="shared" ca="1" si="188"/>
        <v>-1.0550840749623851</v>
      </c>
      <c r="BX209" s="107"/>
      <c r="BY209" s="107"/>
      <c r="BZ209" s="40">
        <f t="shared" si="189"/>
        <v>192</v>
      </c>
      <c r="CA209" s="124">
        <f t="shared" ca="1" si="190"/>
        <v>4.150432480655545</v>
      </c>
      <c r="CB209" s="7">
        <f t="shared" ca="1" si="220"/>
        <v>-0.47754203748119256</v>
      </c>
      <c r="CC209" s="43">
        <f t="shared" ca="1" si="191"/>
        <v>-3.7936181002677722</v>
      </c>
      <c r="CD209" s="44">
        <f t="shared" ca="1" si="192"/>
        <v>-1.0550840749623851</v>
      </c>
      <c r="CE209" s="107"/>
      <c r="CF209" s="107"/>
      <c r="CG209" s="40">
        <f t="shared" si="193"/>
        <v>192</v>
      </c>
      <c r="CH209" s="45">
        <f t="shared" ca="1" si="238"/>
        <v>108.17542338841089</v>
      </c>
      <c r="CI209" s="7">
        <f t="shared" ca="1" si="239"/>
        <v>4.133150836462185E-2</v>
      </c>
      <c r="CJ209" s="43">
        <f t="shared" ca="1" si="240"/>
        <v>4.2935927518857744</v>
      </c>
      <c r="CK209" s="43">
        <f t="shared" ca="1" si="241"/>
        <v>-0.42754203748119257</v>
      </c>
      <c r="CL209" s="3">
        <f t="shared" ca="1" si="242"/>
        <v>94.724579625188071</v>
      </c>
      <c r="CM209" s="44">
        <f t="shared" ref="CM209:CM277" ca="1" si="245">BW209</f>
        <v>-1.0550840749623851</v>
      </c>
      <c r="CO209" s="40">
        <v>192</v>
      </c>
      <c r="CP209" s="45">
        <v>113.18548045401289</v>
      </c>
      <c r="CQ209" s="7">
        <v>-9.8232374569805336E-3</v>
      </c>
      <c r="CR209" s="43">
        <v>-1.1228781498837583</v>
      </c>
      <c r="CS209" s="43">
        <v>6.6878313937382916E-2</v>
      </c>
      <c r="CT209" s="3">
        <v>99.668783139373829</v>
      </c>
      <c r="CU209" s="44">
        <v>-6.6243372125234193E-2</v>
      </c>
      <c r="CV209" s="44"/>
      <c r="CW209" s="40">
        <v>192</v>
      </c>
      <c r="CX209" s="45">
        <v>100.8669885268569</v>
      </c>
      <c r="CY209" s="7">
        <v>-9.6463797229658565E-4</v>
      </c>
      <c r="CZ209" s="43">
        <v>-9.7394077309460342E-2</v>
      </c>
      <c r="DA209" s="43">
        <v>9.6134206423160895E-2</v>
      </c>
      <c r="DB209" s="3">
        <v>99.961342064231616</v>
      </c>
      <c r="DC209" s="44">
        <v>-1.9328967884195518E-2</v>
      </c>
      <c r="DD209" s="44"/>
    </row>
    <row r="210" spans="8:108" ht="15.9" customHeight="1" x14ac:dyDescent="0.65">
      <c r="H210" s="3">
        <f t="shared" si="194"/>
        <v>193</v>
      </c>
      <c r="I210" s="124">
        <f t="shared" ref="I210:I277" si="246">I209+K210*$N$14</f>
        <v>12289.514335100519</v>
      </c>
      <c r="J210" s="119">
        <f t="shared" si="233"/>
        <v>4.9999999999999954E-2</v>
      </c>
      <c r="K210" s="43">
        <f t="shared" si="234"/>
        <v>585.21496833812</v>
      </c>
      <c r="M210" s="109">
        <f t="shared" ref="M210:M277" si="247">M209+$N$14</f>
        <v>193</v>
      </c>
      <c r="N210" s="45">
        <f t="shared" ref="N210:N277" si="248">N209+P210*$N$14</f>
        <v>99.373991452374938</v>
      </c>
      <c r="O210" s="7">
        <f t="shared" ref="O210:O273" si="249">(N210-N209)/N209</f>
        <v>3.2936399281343893E-4</v>
      </c>
      <c r="P210" s="43">
        <f t="shared" ref="P210:P277" si="250">$N$11*N209*(1-N209/$N$12)</f>
        <v>3.2719438001820152E-2</v>
      </c>
      <c r="R210" s="109">
        <f t="shared" ref="R210:R277" si="251">R209+$S$14</f>
        <v>193</v>
      </c>
      <c r="S210" s="109">
        <v>93</v>
      </c>
      <c r="T210" s="41">
        <f t="shared" si="228"/>
        <v>99.110694701519961</v>
      </c>
      <c r="U210" s="7">
        <f t="shared" si="232"/>
        <v>9.8703451261217528E-4</v>
      </c>
      <c r="V210" s="43">
        <f t="shared" ref="V210:V277" si="252">V209+Z210*$S$14</f>
        <v>99.999976143203313</v>
      </c>
      <c r="W210" s="7">
        <f t="shared" ref="W210:W273" si="253">(V210-V209)/V209</f>
        <v>2.6507551132882672E-8</v>
      </c>
      <c r="X210" s="43">
        <f t="shared" si="229"/>
        <v>199.11067084472327</v>
      </c>
      <c r="Y210" s="7">
        <f t="shared" si="230"/>
        <v>4.9108296871304554E-4</v>
      </c>
      <c r="Z210" s="121">
        <f t="shared" ref="Z210:Z273" si="254">$S$10*V209*(1-V209/$U$10)</f>
        <v>2.650754407206197E-6</v>
      </c>
      <c r="AA210" s="121">
        <f t="shared" si="231"/>
        <v>9.7729214132129733E-2</v>
      </c>
      <c r="AC210" s="3">
        <f t="shared" si="195"/>
        <v>193</v>
      </c>
      <c r="AD210" s="45">
        <f t="shared" si="235"/>
        <v>197.13812052416534</v>
      </c>
      <c r="AE210" s="7">
        <f t="shared" si="236"/>
        <v>7.5253007100088611E-4</v>
      </c>
      <c r="AF210" s="43">
        <f t="shared" si="243"/>
        <v>0.14824080816914628</v>
      </c>
      <c r="AG210" s="107"/>
      <c r="AH210" s="3">
        <f t="shared" si="196"/>
        <v>193</v>
      </c>
      <c r="AI210" s="122">
        <f t="shared" si="197"/>
        <v>93.656190821990108</v>
      </c>
      <c r="AJ210" s="123">
        <f t="shared" ref="AJ210:AJ273" si="255">(AI210-AI209)/AI209</f>
        <v>3.0187339611402616E-3</v>
      </c>
      <c r="AK210" s="114">
        <f t="shared" si="198"/>
        <v>0.28187222664210837</v>
      </c>
      <c r="AL210" s="115">
        <f t="shared" si="199"/>
        <v>99.373991452374938</v>
      </c>
      <c r="AM210" s="123">
        <f t="shared" si="221"/>
        <v>3.2936399281343893E-4</v>
      </c>
      <c r="AN210" s="116">
        <f t="shared" ref="AN210:AN277" si="256">$AJ$11*AL209*(1-AL209/$AL$12)</f>
        <v>3.2719438001820152E-2</v>
      </c>
      <c r="AO210" s="122">
        <f t="shared" si="200"/>
        <v>99.373991452374938</v>
      </c>
      <c r="AP210" s="123">
        <f t="shared" si="201"/>
        <v>3.2936399281343893E-4</v>
      </c>
      <c r="AQ210" s="116">
        <f t="shared" si="202"/>
        <v>3.2719438001820152E-2</v>
      </c>
      <c r="AS210" s="3">
        <f t="shared" si="203"/>
        <v>193</v>
      </c>
      <c r="AT210" s="122">
        <f t="shared" si="204"/>
        <v>189.05910613446918</v>
      </c>
      <c r="AU210" s="123">
        <f t="shared" ref="AU210:AU273" si="257">(AT210-AT209)/AT209</f>
        <v>2.8705090988380981E-3</v>
      </c>
      <c r="AV210" s="114">
        <f t="shared" si="205"/>
        <v>0.5411425298215703</v>
      </c>
      <c r="AW210" s="115">
        <f t="shared" si="226"/>
        <v>200</v>
      </c>
      <c r="AX210" s="123">
        <f t="shared" si="222"/>
        <v>0</v>
      </c>
      <c r="AY210" s="116">
        <f t="shared" ref="AY210:AY277" si="258">$AJ$11*AW209*(1-AW209/$AL$12)</f>
        <v>-10</v>
      </c>
      <c r="AZ210" s="122">
        <f t="shared" si="206"/>
        <v>99.373991452374938</v>
      </c>
      <c r="BA210" s="123">
        <f t="shared" si="207"/>
        <v>3.2936399281343893E-4</v>
      </c>
      <c r="BB210" s="116">
        <f t="shared" si="208"/>
        <v>3.2719438001820152E-2</v>
      </c>
      <c r="BC210" s="107"/>
      <c r="BD210" s="3">
        <f t="shared" si="209"/>
        <v>193</v>
      </c>
      <c r="BE210" s="45">
        <f t="shared" si="210"/>
        <v>74.709318196776167</v>
      </c>
      <c r="BF210" s="7">
        <f t="shared" si="211"/>
        <v>-7.6524255338572262E-4</v>
      </c>
      <c r="BG210" s="43">
        <f t="shared" si="212"/>
        <v>-5.7214532413477522E-2</v>
      </c>
      <c r="BH210" s="45">
        <f t="shared" si="213"/>
        <v>73.639491282410191</v>
      </c>
      <c r="BI210" s="7">
        <f t="shared" si="214"/>
        <v>-9.7653149888949535E-4</v>
      </c>
      <c r="BJ210" s="43">
        <f t="shared" si="215"/>
        <v>-7.198157507486945E-2</v>
      </c>
      <c r="BK210" s="117">
        <f t="shared" si="244"/>
        <v>72.215112021100396</v>
      </c>
      <c r="BL210" s="107"/>
      <c r="BM210" s="118">
        <f t="shared" si="216"/>
        <v>193</v>
      </c>
      <c r="BN210" s="45">
        <f t="shared" si="217"/>
        <v>89.886801370794046</v>
      </c>
      <c r="BO210" s="7">
        <f t="shared" si="218"/>
        <v>5.6915004421717106E-15</v>
      </c>
      <c r="BP210" s="45">
        <f t="shared" si="219"/>
        <v>5.0640032420602236E-13</v>
      </c>
      <c r="BQ210" s="107"/>
      <c r="BR210" s="107"/>
      <c r="BS210" s="40">
        <f t="shared" ref="BS210:BS273" si="259">BS209+$BT$10</f>
        <v>193</v>
      </c>
      <c r="BT210" s="124">
        <f t="shared" ref="BT210:BT277" ca="1" si="260">BT209+BV210*$CH$10</f>
        <v>4016.0375405914456</v>
      </c>
      <c r="BU210" s="7">
        <f t="shared" ca="1" si="237"/>
        <v>0.12257464559410158</v>
      </c>
      <c r="BV210" s="43">
        <f t="shared" ref="BV210:BV273" ca="1" si="261">$BT$8*BT209+$BT$9*BT209*BW210</f>
        <v>438.51371502345125</v>
      </c>
      <c r="BW210" s="44">
        <f t="shared" ref="BW210:BW273" ca="1" si="262">NORMINV(RAND(),$BU$12,$BU$13)</f>
        <v>0.36287322797050775</v>
      </c>
      <c r="BX210" s="107"/>
      <c r="BY210" s="107"/>
      <c r="BZ210" s="40">
        <f t="shared" ref="BZ210:BZ273" si="263">BZ209+$BT$10</f>
        <v>193</v>
      </c>
      <c r="CA210" s="124">
        <f t="shared" ref="CA210:CA277" ca="1" si="264">CA209+CC210*$CH$10</f>
        <v>5.1109945205528824</v>
      </c>
      <c r="CB210" s="7">
        <f t="shared" ca="1" si="220"/>
        <v>0.23143661398525395</v>
      </c>
      <c r="CC210" s="43">
        <f t="shared" ref="CC210:CC273" ca="1" si="265">$CA$8*CA209+$CA$9*CA209*CD210</f>
        <v>0.96056203989733713</v>
      </c>
      <c r="CD210" s="44">
        <f t="shared" ref="CD210:CD273" ca="1" si="266">BW210</f>
        <v>0.36287322797050775</v>
      </c>
      <c r="CE210" s="107"/>
      <c r="CF210" s="107"/>
      <c r="CG210" s="40">
        <f t="shared" ref="CG210:CG273" si="267">CG209+$CH$10</f>
        <v>193</v>
      </c>
      <c r="CH210" s="45">
        <f t="shared" ca="1" si="238"/>
        <v>106.27334048030632</v>
      </c>
      <c r="CI210" s="7">
        <f t="shared" ca="1" si="239"/>
        <v>-1.7583318359430149E-2</v>
      </c>
      <c r="CJ210" s="43">
        <f t="shared" ca="1" si="240"/>
        <v>-1.9020829081045789</v>
      </c>
      <c r="CK210" s="43">
        <f t="shared" ca="1" si="241"/>
        <v>0.28143661398525388</v>
      </c>
      <c r="CL210" s="3">
        <f t="shared" ca="1" si="242"/>
        <v>101.81436613985254</v>
      </c>
      <c r="CM210" s="44">
        <f t="shared" ca="1" si="245"/>
        <v>0.36287322797050775</v>
      </c>
      <c r="CO210" s="40">
        <v>193</v>
      </c>
      <c r="CP210" s="45">
        <v>123.42635536519767</v>
      </c>
      <c r="CQ210" s="7">
        <v>9.0478698063623353E-2</v>
      </c>
      <c r="CR210" s="43">
        <v>10.24087491118477</v>
      </c>
      <c r="CS210" s="43">
        <v>-0.45587067432604633</v>
      </c>
      <c r="CT210" s="3">
        <v>94.441293256739542</v>
      </c>
      <c r="CU210" s="44">
        <v>-1.1117413486520926</v>
      </c>
      <c r="CV210" s="44"/>
      <c r="CW210" s="40">
        <v>193</v>
      </c>
      <c r="CX210" s="45">
        <v>100.7809882452413</v>
      </c>
      <c r="CY210" s="7">
        <v>-8.5261077852739138E-4</v>
      </c>
      <c r="CZ210" s="43">
        <v>-8.6000281615599403E-2</v>
      </c>
      <c r="DA210" s="43">
        <v>0.10684647185530935</v>
      </c>
      <c r="DB210" s="3">
        <v>100.06846471855309</v>
      </c>
      <c r="DC210" s="44">
        <v>3.4232359276546734E-2</v>
      </c>
      <c r="DD210" s="44"/>
    </row>
    <row r="211" spans="8:108" ht="15.9" customHeight="1" x14ac:dyDescent="0.65">
      <c r="H211" s="3">
        <f t="shared" ref="H211:H274" si="268">H210+$I$14</f>
        <v>194</v>
      </c>
      <c r="I211" s="124">
        <f t="shared" si="246"/>
        <v>12903.990051855544</v>
      </c>
      <c r="J211" s="119">
        <f t="shared" si="233"/>
        <v>4.9999999999999933E-2</v>
      </c>
      <c r="K211" s="43">
        <f t="shared" si="234"/>
        <v>614.47571675502604</v>
      </c>
      <c r="M211" s="109">
        <f t="shared" si="247"/>
        <v>194</v>
      </c>
      <c r="N211" s="45">
        <f t="shared" si="248"/>
        <v>99.405095936405345</v>
      </c>
      <c r="O211" s="7">
        <f t="shared" si="249"/>
        <v>3.1300427381257621E-4</v>
      </c>
      <c r="P211" s="43">
        <f t="shared" si="250"/>
        <v>3.110448403040356E-2</v>
      </c>
      <c r="R211" s="109">
        <f t="shared" si="251"/>
        <v>194</v>
      </c>
      <c r="S211" s="109">
        <v>94</v>
      </c>
      <c r="T211" s="41">
        <f t="shared" si="228"/>
        <v>99.198834367454054</v>
      </c>
      <c r="U211" s="7">
        <f t="shared" si="232"/>
        <v>8.8930529847998233E-4</v>
      </c>
      <c r="V211" s="43">
        <f t="shared" si="252"/>
        <v>99.999978528882409</v>
      </c>
      <c r="W211" s="7">
        <f t="shared" si="253"/>
        <v>2.3856796651975551E-8</v>
      </c>
      <c r="X211" s="43">
        <f t="shared" si="229"/>
        <v>199.19881289633645</v>
      </c>
      <c r="Y211" s="7">
        <f t="shared" si="230"/>
        <v>4.4267869340821594E-4</v>
      </c>
      <c r="Z211" s="121">
        <f t="shared" si="254"/>
        <v>2.3856790991130069E-6</v>
      </c>
      <c r="AA211" s="121">
        <f t="shared" si="231"/>
        <v>8.8139665934098985E-2</v>
      </c>
      <c r="AC211" s="3">
        <f t="shared" ref="AC211:AC274" si="269">AC210+$AD$14</f>
        <v>194</v>
      </c>
      <c r="AD211" s="45">
        <f t="shared" si="235"/>
        <v>197.27916690942354</v>
      </c>
      <c r="AE211" s="7">
        <f t="shared" si="236"/>
        <v>7.1546986895871872E-4</v>
      </c>
      <c r="AF211" s="43">
        <f t="shared" si="243"/>
        <v>0.14104638525818161</v>
      </c>
      <c r="AG211" s="107"/>
      <c r="AH211" s="3">
        <f t="shared" ref="AH211:AH274" si="270">AH210+$AJ$14</f>
        <v>194</v>
      </c>
      <c r="AI211" s="122">
        <f t="shared" ref="AI211:AI277" si="271">AI210+AK211*$BF$14</f>
        <v>93.92701222673864</v>
      </c>
      <c r="AJ211" s="123">
        <f t="shared" si="255"/>
        <v>2.8916551310876454E-3</v>
      </c>
      <c r="AK211" s="114">
        <f t="shared" ref="AK211:AK274" si="272">$BF$11*AI210*(1-AI210/AL211)</f>
        <v>0.27082140474852712</v>
      </c>
      <c r="AL211" s="115">
        <f t="shared" ref="AL211:AL277" si="273">AL210+AN211*$BF$14</f>
        <v>99.405095936405345</v>
      </c>
      <c r="AM211" s="123">
        <f t="shared" si="221"/>
        <v>3.1300427381257621E-4</v>
      </c>
      <c r="AN211" s="116">
        <f t="shared" si="256"/>
        <v>3.110448403040356E-2</v>
      </c>
      <c r="AO211" s="122">
        <f t="shared" ref="AO211:AO274" si="274">AO210+AQ211*$AJ$14</f>
        <v>99.405095936405345</v>
      </c>
      <c r="AP211" s="123">
        <f t="shared" ref="AP211:AP274" si="275">(AO211-AO210)/AO210</f>
        <v>3.1300427381257621E-4</v>
      </c>
      <c r="AQ211" s="116">
        <f t="shared" ref="AQ211:AQ274" si="276">$AJ$11*AO210*(1-AO210/$AJ$12)</f>
        <v>3.110448403040356E-2</v>
      </c>
      <c r="AS211" s="3">
        <f t="shared" ref="AS211:AS274" si="277">AS210+$AJ$14</f>
        <v>194</v>
      </c>
      <c r="AT211" s="122">
        <f t="shared" ref="AT211:AT277" si="278">AT210+AV211*$BF$14</f>
        <v>189.57622503810151</v>
      </c>
      <c r="AU211" s="123">
        <f t="shared" si="257"/>
        <v>2.7352234663826965E-3</v>
      </c>
      <c r="AV211" s="114">
        <f t="shared" ref="AV211:AV274" si="279">$BF$11*AT210*(1-AT210/AW211)</f>
        <v>0.51711890363233903</v>
      </c>
      <c r="AW211" s="115">
        <f t="shared" si="226"/>
        <v>200</v>
      </c>
      <c r="AX211" s="123">
        <f t="shared" si="222"/>
        <v>0</v>
      </c>
      <c r="AY211" s="116">
        <f t="shared" si="258"/>
        <v>-10</v>
      </c>
      <c r="AZ211" s="122">
        <f t="shared" ref="AZ211:AZ274" si="280">AZ210+BB211*$AJ$14</f>
        <v>99.405095936405345</v>
      </c>
      <c r="BA211" s="123">
        <f t="shared" ref="BA211:BA274" si="281">(AZ211-AZ210)/AZ210</f>
        <v>3.1300427381257621E-4</v>
      </c>
      <c r="BB211" s="116">
        <f t="shared" ref="BB211:BB274" si="282">$AJ$11*AZ210*(1-AZ210/$AJ$12)</f>
        <v>3.110448403040356E-2</v>
      </c>
      <c r="BC211" s="107"/>
      <c r="BD211" s="3">
        <f t="shared" ref="BD211:BD274" si="283">BD210+$BF$14</f>
        <v>194</v>
      </c>
      <c r="BE211" s="45">
        <f t="shared" ref="BE211:BE274" si="284">BE210+BG211*$BF$14</f>
        <v>74.651351275784307</v>
      </c>
      <c r="BF211" s="7">
        <f t="shared" ref="BF211:BF274" si="285">(BE211-BE210)/BE210</f>
        <v>-7.7589947801665993E-4</v>
      </c>
      <c r="BG211" s="43">
        <f t="shared" ref="BG211:BG274" si="286">$BF$11*BE210*(1-BE210/BH211)</f>
        <v>-5.7966920991863458E-2</v>
      </c>
      <c r="BH211" s="45">
        <f t="shared" ref="BH211:BH274" si="287">BH210+BJ211*$BF$14</f>
        <v>73.567695466548415</v>
      </c>
      <c r="BI211" s="7">
        <f t="shared" ref="BI211:BI274" si="288">(BH211-BH210)/BH210</f>
        <v>-9.7496349596491055E-4</v>
      </c>
      <c r="BJ211" s="43">
        <f t="shared" ref="BJ211:BJ274" si="289">-$BH$11/BD211^0.5</f>
        <v>-7.1795815861773818E-2</v>
      </c>
      <c r="BK211" s="117">
        <f t="shared" si="244"/>
        <v>72.143223445631762</v>
      </c>
      <c r="BL211" s="107"/>
      <c r="BM211" s="118">
        <f t="shared" ref="BM211:BM274" si="290">BM210+$BO$14</f>
        <v>194</v>
      </c>
      <c r="BN211" s="45">
        <f t="shared" ref="BN211:BN274" si="291">BN210+BP211*$BO$14</f>
        <v>89.886801370794473</v>
      </c>
      <c r="BO211" s="7">
        <f t="shared" ref="BO211:BO274" si="292">(BN211-BN210)/BN210</f>
        <v>4.7429170351430654E-15</v>
      </c>
      <c r="BP211" s="45">
        <f t="shared" ref="BP211:BP274" si="293">$BO$11*EXP(-$BO$12*BM211)*BN210</f>
        <v>4.2723213664562477E-13</v>
      </c>
      <c r="BQ211" s="107"/>
      <c r="BR211" s="107"/>
      <c r="BS211" s="40">
        <f t="shared" si="259"/>
        <v>194</v>
      </c>
      <c r="BT211" s="124">
        <f t="shared" ca="1" si="260"/>
        <v>4958.4151491247258</v>
      </c>
      <c r="BU211" s="7">
        <f t="shared" ca="1" si="237"/>
        <v>0.23465358553259325</v>
      </c>
      <c r="BV211" s="43">
        <f t="shared" ca="1" si="261"/>
        <v>942.37760853327995</v>
      </c>
      <c r="BW211" s="44">
        <f t="shared" ca="1" si="262"/>
        <v>0.92326792766296573</v>
      </c>
      <c r="BX211" s="107"/>
      <c r="BY211" s="107"/>
      <c r="BZ211" s="40">
        <f t="shared" si="263"/>
        <v>194</v>
      </c>
      <c r="CA211" s="124">
        <f t="shared" ca="1" si="264"/>
        <v>7.7259529062243431</v>
      </c>
      <c r="CB211" s="7">
        <f t="shared" ref="CB211:CB274" ca="1" si="294">(CA211-CA210)/CA210</f>
        <v>0.51163396383148285</v>
      </c>
      <c r="CC211" s="43">
        <f t="shared" ca="1" si="265"/>
        <v>2.6149583856714602</v>
      </c>
      <c r="CD211" s="44">
        <f t="shared" ca="1" si="266"/>
        <v>0.92326792766296573</v>
      </c>
      <c r="CE211" s="107"/>
      <c r="CF211" s="107"/>
      <c r="CG211" s="40">
        <f t="shared" si="267"/>
        <v>194</v>
      </c>
      <c r="CH211" s="45">
        <f t="shared" ca="1" si="238"/>
        <v>105.32797246767306</v>
      </c>
      <c r="CI211" s="7">
        <f t="shared" ca="1" si="239"/>
        <v>-8.8956271475106267E-3</v>
      </c>
      <c r="CJ211" s="43">
        <f t="shared" ca="1" si="240"/>
        <v>-0.94536801263325887</v>
      </c>
      <c r="CK211" s="43">
        <f t="shared" ca="1" si="241"/>
        <v>0.5616339638314829</v>
      </c>
      <c r="CL211" s="3">
        <f t="shared" ca="1" si="242"/>
        <v>104.61633963831483</v>
      </c>
      <c r="CM211" s="44">
        <f t="shared" ca="1" si="245"/>
        <v>0.92326792766296573</v>
      </c>
      <c r="CO211" s="40">
        <v>194</v>
      </c>
      <c r="CP211" s="45">
        <v>122.37684245578413</v>
      </c>
      <c r="CQ211" s="7">
        <v>-8.5031507760899658E-3</v>
      </c>
      <c r="CR211" s="43">
        <v>-1.0495129094135316</v>
      </c>
      <c r="CS211" s="43">
        <v>3.5089490416049432E-2</v>
      </c>
      <c r="CT211" s="3">
        <v>99.350894904160498</v>
      </c>
      <c r="CU211" s="44">
        <v>-0.12982101916790115</v>
      </c>
      <c r="CV211" s="44"/>
      <c r="CW211" s="40">
        <v>194</v>
      </c>
      <c r="CX211" s="45">
        <v>100.75645821332637</v>
      </c>
      <c r="CY211" s="7">
        <v>-2.4339939845840263E-4</v>
      </c>
      <c r="CZ211" s="43">
        <v>-2.4530031914933213E-2</v>
      </c>
      <c r="DA211" s="43">
        <v>0.16307947597356248</v>
      </c>
      <c r="DB211" s="3">
        <v>100.63079475973562</v>
      </c>
      <c r="DC211" s="44">
        <v>0.31539737986781241</v>
      </c>
      <c r="DD211" s="44"/>
    </row>
    <row r="212" spans="8:108" ht="15.9" customHeight="1" x14ac:dyDescent="0.65">
      <c r="H212" s="3">
        <f t="shared" si="268"/>
        <v>195</v>
      </c>
      <c r="I212" s="124">
        <f t="shared" si="246"/>
        <v>13549.189554448321</v>
      </c>
      <c r="J212" s="119">
        <f t="shared" si="233"/>
        <v>0.05</v>
      </c>
      <c r="K212" s="43">
        <f t="shared" si="234"/>
        <v>645.19950259277721</v>
      </c>
      <c r="M212" s="109">
        <f t="shared" si="247"/>
        <v>195</v>
      </c>
      <c r="N212" s="45">
        <f t="shared" si="248"/>
        <v>99.434664184162642</v>
      </c>
      <c r="O212" s="7">
        <f t="shared" si="249"/>
        <v>2.974520317973746E-4</v>
      </c>
      <c r="P212" s="43">
        <f t="shared" si="250"/>
        <v>2.9568247757292231E-2</v>
      </c>
      <c r="R212" s="109">
        <f t="shared" si="251"/>
        <v>195</v>
      </c>
      <c r="S212" s="109">
        <v>95</v>
      </c>
      <c r="T212" s="41">
        <f t="shared" si="228"/>
        <v>99.278309064337876</v>
      </c>
      <c r="U212" s="7">
        <f t="shared" si="232"/>
        <v>8.0116563254593876E-4</v>
      </c>
      <c r="V212" s="43">
        <f t="shared" si="252"/>
        <v>99.999980675993712</v>
      </c>
      <c r="W212" s="7">
        <f t="shared" si="253"/>
        <v>2.1471117639836272E-8</v>
      </c>
      <c r="X212" s="43">
        <f t="shared" si="229"/>
        <v>199.27828974033159</v>
      </c>
      <c r="Y212" s="7">
        <f t="shared" si="230"/>
        <v>3.989825182166034E-4</v>
      </c>
      <c r="Z212" s="121">
        <f t="shared" si="254"/>
        <v>2.1471112984895531E-6</v>
      </c>
      <c r="AA212" s="121">
        <f t="shared" si="231"/>
        <v>7.9474696883821416E-2</v>
      </c>
      <c r="AC212" s="3">
        <f t="shared" si="269"/>
        <v>195</v>
      </c>
      <c r="AD212" s="45">
        <f t="shared" si="235"/>
        <v>197.41335783077568</v>
      </c>
      <c r="AE212" s="7">
        <f t="shared" si="236"/>
        <v>6.8020827264418725E-4</v>
      </c>
      <c r="AF212" s="43">
        <f t="shared" si="243"/>
        <v>0.13419092135212948</v>
      </c>
      <c r="AG212" s="107"/>
      <c r="AH212" s="3">
        <f t="shared" si="270"/>
        <v>195</v>
      </c>
      <c r="AI212" s="122">
        <f t="shared" si="271"/>
        <v>94.187141476930236</v>
      </c>
      <c r="AJ212" s="123">
        <f t="shared" si="255"/>
        <v>2.7694828572173424E-3</v>
      </c>
      <c r="AK212" s="114">
        <f t="shared" si="272"/>
        <v>0.26012925019159483</v>
      </c>
      <c r="AL212" s="115">
        <f t="shared" si="273"/>
        <v>99.434664184162642</v>
      </c>
      <c r="AM212" s="123">
        <f t="shared" ref="AM212:AM275" si="295">(AL212-AL211)/AL211</f>
        <v>2.974520317973746E-4</v>
      </c>
      <c r="AN212" s="116">
        <f t="shared" si="256"/>
        <v>2.9568247757292231E-2</v>
      </c>
      <c r="AO212" s="122">
        <f t="shared" si="274"/>
        <v>99.434664184162642</v>
      </c>
      <c r="AP212" s="123">
        <f t="shared" si="275"/>
        <v>2.974520317973746E-4</v>
      </c>
      <c r="AQ212" s="116">
        <f t="shared" si="276"/>
        <v>2.9568247757292231E-2</v>
      </c>
      <c r="AS212" s="3">
        <f t="shared" si="277"/>
        <v>195</v>
      </c>
      <c r="AT212" s="122">
        <f t="shared" si="278"/>
        <v>190.07025001508237</v>
      </c>
      <c r="AU212" s="123">
        <f t="shared" si="257"/>
        <v>2.6059437404746442E-3</v>
      </c>
      <c r="AV212" s="114">
        <f t="shared" si="279"/>
        <v>0.49402497698084863</v>
      </c>
      <c r="AW212" s="115">
        <f t="shared" si="226"/>
        <v>200</v>
      </c>
      <c r="AX212" s="123">
        <f t="shared" ref="AX212:AX275" si="296">(AW212-AW211)/AW211</f>
        <v>0</v>
      </c>
      <c r="AY212" s="116">
        <f t="shared" si="258"/>
        <v>-10</v>
      </c>
      <c r="AZ212" s="122">
        <f t="shared" si="280"/>
        <v>99.434664184162642</v>
      </c>
      <c r="BA212" s="123">
        <f t="shared" si="281"/>
        <v>2.974520317973746E-4</v>
      </c>
      <c r="BB212" s="116">
        <f t="shared" si="282"/>
        <v>2.9568247757292231E-2</v>
      </c>
      <c r="BC212" s="107"/>
      <c r="BD212" s="3">
        <f t="shared" si="283"/>
        <v>195</v>
      </c>
      <c r="BE212" s="45">
        <f t="shared" si="284"/>
        <v>74.592679942490307</v>
      </c>
      <c r="BF212" s="7">
        <f t="shared" si="285"/>
        <v>-7.859379943070474E-4</v>
      </c>
      <c r="BG212" s="43">
        <f t="shared" si="286"/>
        <v>-5.8671333294001038E-2</v>
      </c>
      <c r="BH212" s="45">
        <f t="shared" si="287"/>
        <v>73.496083979144473</v>
      </c>
      <c r="BI212" s="7">
        <f t="shared" si="288"/>
        <v>-9.7340941495855412E-4</v>
      </c>
      <c r="BJ212" s="43">
        <f t="shared" si="289"/>
        <v>-7.1611487403943297E-2</v>
      </c>
      <c r="BK212" s="117">
        <f t="shared" si="244"/>
        <v>72.071519912462122</v>
      </c>
      <c r="BL212" s="107"/>
      <c r="BM212" s="118">
        <f t="shared" si="290"/>
        <v>195</v>
      </c>
      <c r="BN212" s="45">
        <f t="shared" si="291"/>
        <v>89.886801370794828</v>
      </c>
      <c r="BO212" s="7">
        <f t="shared" si="292"/>
        <v>3.9524308626192021E-15</v>
      </c>
      <c r="BP212" s="45">
        <f t="shared" si="293"/>
        <v>3.6044072220721322E-13</v>
      </c>
      <c r="BQ212" s="107"/>
      <c r="BR212" s="107"/>
      <c r="BS212" s="40">
        <f t="shared" si="259"/>
        <v>195</v>
      </c>
      <c r="BT212" s="124">
        <f t="shared" ca="1" si="260"/>
        <v>5725.2994314638681</v>
      </c>
      <c r="BU212" s="7">
        <f t="shared" ca="1" si="237"/>
        <v>0.15466318556938805</v>
      </c>
      <c r="BV212" s="43">
        <f t="shared" ca="1" si="261"/>
        <v>766.88428233914203</v>
      </c>
      <c r="BW212" s="44">
        <f t="shared" ca="1" si="262"/>
        <v>0.52331592784693992</v>
      </c>
      <c r="BX212" s="107"/>
      <c r="BY212" s="107"/>
      <c r="BZ212" s="40">
        <f t="shared" si="263"/>
        <v>195</v>
      </c>
      <c r="CA212" s="124">
        <f t="shared" ca="1" si="264"/>
        <v>10.133807658346837</v>
      </c>
      <c r="CB212" s="7">
        <f t="shared" ca="1" si="294"/>
        <v>0.31165796392347</v>
      </c>
      <c r="CC212" s="43">
        <f t="shared" ca="1" si="265"/>
        <v>2.4078547521224944</v>
      </c>
      <c r="CD212" s="44">
        <f t="shared" ca="1" si="266"/>
        <v>0.52331592784693992</v>
      </c>
      <c r="CE212" s="107"/>
      <c r="CF212" s="107"/>
      <c r="CG212" s="40">
        <f t="shared" si="267"/>
        <v>195</v>
      </c>
      <c r="CH212" s="45">
        <f t="shared" ca="1" si="238"/>
        <v>104.3214657789858</v>
      </c>
      <c r="CI212" s="7">
        <f t="shared" ca="1" si="239"/>
        <v>-9.5559295893233014E-3</v>
      </c>
      <c r="CJ212" s="43">
        <f t="shared" ca="1" si="240"/>
        <v>-1.0065066886872673</v>
      </c>
      <c r="CK212" s="43">
        <f t="shared" ca="1" si="241"/>
        <v>0.36165796392346994</v>
      </c>
      <c r="CL212" s="3">
        <f t="shared" ca="1" si="242"/>
        <v>102.6165796392347</v>
      </c>
      <c r="CM212" s="44">
        <f t="shared" ca="1" si="245"/>
        <v>0.52331592784693992</v>
      </c>
      <c r="CO212" s="40">
        <v>195</v>
      </c>
      <c r="CP212" s="45">
        <v>114.39445887474875</v>
      </c>
      <c r="CQ212" s="7">
        <v>-6.5227892964467418E-2</v>
      </c>
      <c r="CR212" s="43">
        <v>-7.9823835810353856</v>
      </c>
      <c r="CS212" s="43">
        <v>0.33294844403082435</v>
      </c>
      <c r="CT212" s="3">
        <v>102.32948444030825</v>
      </c>
      <c r="CU212" s="44">
        <v>0.4658968880616487</v>
      </c>
      <c r="CV212" s="44"/>
      <c r="CW212" s="40">
        <v>195</v>
      </c>
      <c r="CX212" s="45">
        <v>100.7091375044586</v>
      </c>
      <c r="CY212" s="7">
        <v>-4.6965434977461049E-4</v>
      </c>
      <c r="CZ212" s="43">
        <v>-4.7320708867767992E-2</v>
      </c>
      <c r="DA212" s="43">
        <v>0.14256166175348178</v>
      </c>
      <c r="DB212" s="3">
        <v>100.42561661753481</v>
      </c>
      <c r="DC212" s="44">
        <v>0.21280830876740883</v>
      </c>
      <c r="DD212" s="44"/>
    </row>
    <row r="213" spans="8:108" ht="15.9" customHeight="1" x14ac:dyDescent="0.65">
      <c r="H213" s="3">
        <f t="shared" si="268"/>
        <v>196</v>
      </c>
      <c r="I213" s="124">
        <f t="shared" si="246"/>
        <v>14226.649032170737</v>
      </c>
      <c r="J213" s="119">
        <f t="shared" si="233"/>
        <v>4.9999999999999968E-2</v>
      </c>
      <c r="K213" s="43">
        <f t="shared" si="234"/>
        <v>677.45947772241607</v>
      </c>
      <c r="M213" s="109">
        <f t="shared" si="247"/>
        <v>196</v>
      </c>
      <c r="N213" s="45">
        <f t="shared" si="248"/>
        <v>99.462771172662173</v>
      </c>
      <c r="O213" s="7">
        <f t="shared" si="249"/>
        <v>2.8266790791864642E-4</v>
      </c>
      <c r="P213" s="43">
        <f t="shared" si="250"/>
        <v>2.8106988499533424E-2</v>
      </c>
      <c r="R213" s="109">
        <f t="shared" si="251"/>
        <v>196</v>
      </c>
      <c r="S213" s="109">
        <v>96</v>
      </c>
      <c r="T213" s="41">
        <f t="shared" si="228"/>
        <v>99.349957320097474</v>
      </c>
      <c r="U213" s="7">
        <f t="shared" si="232"/>
        <v>7.2169093566214996E-4</v>
      </c>
      <c r="V213" s="43">
        <f t="shared" si="252"/>
        <v>99.999982608393964</v>
      </c>
      <c r="W213" s="7">
        <f t="shared" si="253"/>
        <v>1.932400625675267E-8</v>
      </c>
      <c r="X213" s="43">
        <f t="shared" si="229"/>
        <v>199.34993992849144</v>
      </c>
      <c r="Y213" s="7">
        <f t="shared" si="230"/>
        <v>3.5954838960738635E-4</v>
      </c>
      <c r="Z213" s="121">
        <f t="shared" si="254"/>
        <v>1.9324002549843906E-6</v>
      </c>
      <c r="AA213" s="121">
        <f t="shared" si="231"/>
        <v>7.1648255759595394E-2</v>
      </c>
      <c r="AC213" s="3">
        <f t="shared" si="269"/>
        <v>196</v>
      </c>
      <c r="AD213" s="45">
        <f t="shared" si="235"/>
        <v>197.541017259809</v>
      </c>
      <c r="AE213" s="7">
        <f t="shared" si="236"/>
        <v>6.4666054230608726E-4</v>
      </c>
      <c r="AF213" s="43">
        <f t="shared" si="243"/>
        <v>0.12765942903331409</v>
      </c>
      <c r="AG213" s="107"/>
      <c r="AH213" s="3">
        <f t="shared" si="270"/>
        <v>196</v>
      </c>
      <c r="AI213" s="122">
        <f t="shared" si="271"/>
        <v>94.436931662078607</v>
      </c>
      <c r="AJ213" s="123">
        <f t="shared" si="255"/>
        <v>2.6520624920924351E-3</v>
      </c>
      <c r="AK213" s="114">
        <f t="shared" si="272"/>
        <v>0.24979018514837695</v>
      </c>
      <c r="AL213" s="115">
        <f t="shared" si="273"/>
        <v>99.462771172662173</v>
      </c>
      <c r="AM213" s="123">
        <f t="shared" si="295"/>
        <v>2.8266790791864642E-4</v>
      </c>
      <c r="AN213" s="116">
        <f t="shared" si="256"/>
        <v>2.8106988499533424E-2</v>
      </c>
      <c r="AO213" s="122">
        <f t="shared" si="274"/>
        <v>99.462771172662173</v>
      </c>
      <c r="AP213" s="123">
        <f t="shared" si="275"/>
        <v>2.8266790791864642E-4</v>
      </c>
      <c r="AQ213" s="116">
        <f t="shared" si="276"/>
        <v>2.8106988499533424E-2</v>
      </c>
      <c r="AS213" s="3">
        <f t="shared" si="277"/>
        <v>196</v>
      </c>
      <c r="AT213" s="122">
        <f t="shared" si="278"/>
        <v>190.5420875306375</v>
      </c>
      <c r="AU213" s="123">
        <f t="shared" si="257"/>
        <v>2.4824374962293997E-3</v>
      </c>
      <c r="AV213" s="114">
        <f t="shared" si="279"/>
        <v>0.47183751555513825</v>
      </c>
      <c r="AW213" s="115">
        <f t="shared" si="226"/>
        <v>200</v>
      </c>
      <c r="AX213" s="123">
        <f t="shared" si="296"/>
        <v>0</v>
      </c>
      <c r="AY213" s="116">
        <f t="shared" si="258"/>
        <v>-10</v>
      </c>
      <c r="AZ213" s="122">
        <f t="shared" si="280"/>
        <v>99.462771172662173</v>
      </c>
      <c r="BA213" s="123">
        <f t="shared" si="281"/>
        <v>2.8266790791864642E-4</v>
      </c>
      <c r="BB213" s="116">
        <f t="shared" si="282"/>
        <v>2.8106988499533424E-2</v>
      </c>
      <c r="BC213" s="107"/>
      <c r="BD213" s="3">
        <f t="shared" si="283"/>
        <v>196</v>
      </c>
      <c r="BE213" s="45">
        <f t="shared" si="284"/>
        <v>74.533349680874778</v>
      </c>
      <c r="BF213" s="7">
        <f t="shared" si="285"/>
        <v>-7.9538986481342516E-4</v>
      </c>
      <c r="BG213" s="43">
        <f t="shared" si="286"/>
        <v>-5.9330261615533252E-2</v>
      </c>
      <c r="BH213" s="45">
        <f t="shared" si="287"/>
        <v>73.424655407715903</v>
      </c>
      <c r="BI213" s="7">
        <f t="shared" si="288"/>
        <v>-9.7186907875034868E-4</v>
      </c>
      <c r="BJ213" s="43">
        <f t="shared" si="289"/>
        <v>-7.1428571428571425E-2</v>
      </c>
      <c r="BK213" s="117">
        <f t="shared" si="244"/>
        <v>72</v>
      </c>
      <c r="BL213" s="107"/>
      <c r="BM213" s="118">
        <f t="shared" si="290"/>
        <v>196</v>
      </c>
      <c r="BN213" s="45">
        <f t="shared" si="291"/>
        <v>89.886801370795126</v>
      </c>
      <c r="BO213" s="7">
        <f t="shared" si="292"/>
        <v>3.3200419246001168E-15</v>
      </c>
      <c r="BP213" s="45">
        <f t="shared" si="293"/>
        <v>3.0409115579481951E-13</v>
      </c>
      <c r="BQ213" s="107"/>
      <c r="BR213" s="107"/>
      <c r="BS213" s="40">
        <f t="shared" si="259"/>
        <v>196</v>
      </c>
      <c r="BT213" s="124">
        <f t="shared" ca="1" si="260"/>
        <v>5243.1840049974871</v>
      </c>
      <c r="BU213" s="7">
        <f t="shared" ca="1" si="237"/>
        <v>-8.4207897287760153E-2</v>
      </c>
      <c r="BV213" s="43">
        <f t="shared" ca="1" si="261"/>
        <v>-482.11542646638088</v>
      </c>
      <c r="BW213" s="44">
        <f t="shared" ca="1" si="262"/>
        <v>-0.67103948643880063</v>
      </c>
      <c r="BX213" s="107"/>
      <c r="BY213" s="107"/>
      <c r="BZ213" s="40">
        <f t="shared" si="263"/>
        <v>196</v>
      </c>
      <c r="CA213" s="124">
        <f t="shared" ca="1" si="264"/>
        <v>7.2404054979008565</v>
      </c>
      <c r="CB213" s="7">
        <f t="shared" ca="1" si="294"/>
        <v>-0.28551974321940027</v>
      </c>
      <c r="CC213" s="43">
        <f t="shared" ca="1" si="265"/>
        <v>-2.893402160445981</v>
      </c>
      <c r="CD213" s="44">
        <f t="shared" ca="1" si="266"/>
        <v>-0.67103948643880063</v>
      </c>
      <c r="CE213" s="107"/>
      <c r="CF213" s="107"/>
      <c r="CG213" s="40">
        <f t="shared" si="267"/>
        <v>196</v>
      </c>
      <c r="CH213" s="45">
        <f t="shared" ca="1" si="238"/>
        <v>106.27308453949756</v>
      </c>
      <c r="CI213" s="7">
        <f t="shared" ca="1" si="239"/>
        <v>1.8707739063467912E-2</v>
      </c>
      <c r="CJ213" s="43">
        <f t="shared" ca="1" si="240"/>
        <v>1.9516187605117608</v>
      </c>
      <c r="CK213" s="43">
        <f t="shared" ca="1" si="241"/>
        <v>-0.23551974321940031</v>
      </c>
      <c r="CL213" s="3">
        <f t="shared" ca="1" si="242"/>
        <v>96.644802567805996</v>
      </c>
      <c r="CM213" s="44">
        <f t="shared" ca="1" si="245"/>
        <v>-0.67103948643880063</v>
      </c>
      <c r="CO213" s="40">
        <v>196</v>
      </c>
      <c r="CP213" s="45">
        <v>116.3959889200796</v>
      </c>
      <c r="CQ213" s="7">
        <v>1.7496739483879559E-2</v>
      </c>
      <c r="CR213" s="43">
        <v>2.0015300453308575</v>
      </c>
      <c r="CS213" s="43">
        <v>-0.10427174472086423</v>
      </c>
      <c r="CT213" s="3">
        <v>97.957282552791355</v>
      </c>
      <c r="CU213" s="44">
        <v>-0.40854348944172847</v>
      </c>
      <c r="CV213" s="44"/>
      <c r="CW213" s="40">
        <v>196</v>
      </c>
      <c r="CX213" s="45">
        <v>100.70537733670405</v>
      </c>
      <c r="CY213" s="7">
        <v>-3.733690753118703E-5</v>
      </c>
      <c r="CZ213" s="43">
        <v>-3.7601677545558887E-3</v>
      </c>
      <c r="DA213" s="43">
        <v>0.16868513939356322</v>
      </c>
      <c r="DB213" s="3">
        <v>100.68685139393563</v>
      </c>
      <c r="DC213" s="44">
        <v>0.34342569696781611</v>
      </c>
      <c r="DD213" s="44"/>
    </row>
    <row r="214" spans="8:108" ht="15.9" customHeight="1" x14ac:dyDescent="0.65">
      <c r="H214" s="3">
        <f t="shared" si="268"/>
        <v>197</v>
      </c>
      <c r="I214" s="124">
        <f t="shared" si="246"/>
        <v>14937.981483779275</v>
      </c>
      <c r="J214" s="119">
        <f t="shared" si="233"/>
        <v>5.0000000000000058E-2</v>
      </c>
      <c r="K214" s="43">
        <f t="shared" si="234"/>
        <v>711.33245160853687</v>
      </c>
      <c r="M214" s="109">
        <f t="shared" si="247"/>
        <v>197</v>
      </c>
      <c r="N214" s="45">
        <f t="shared" si="248"/>
        <v>99.489488306622604</v>
      </c>
      <c r="O214" s="7">
        <f t="shared" si="249"/>
        <v>2.6861441366893138E-4</v>
      </c>
      <c r="P214" s="43">
        <f t="shared" si="250"/>
        <v>2.6717133960430225E-2</v>
      </c>
      <c r="R214" s="109">
        <f t="shared" si="251"/>
        <v>197</v>
      </c>
      <c r="S214" s="109">
        <v>97</v>
      </c>
      <c r="T214" s="41">
        <f t="shared" ref="T214:T245" si="297">T213+AA214*$S$14</f>
        <v>99.414539032602036</v>
      </c>
      <c r="U214" s="7">
        <f t="shared" si="232"/>
        <v>6.5004267990257346E-4</v>
      </c>
      <c r="V214" s="43">
        <f t="shared" si="252"/>
        <v>99.99998434755426</v>
      </c>
      <c r="W214" s="7">
        <f t="shared" si="253"/>
        <v>1.7391605991333915E-8</v>
      </c>
      <c r="X214" s="43">
        <f t="shared" si="229"/>
        <v>199.41452338015631</v>
      </c>
      <c r="Y214" s="7">
        <f t="shared" ref="Y214:Y245" si="298">(X214-X213)/X213</f>
        <v>3.2397025897293969E-4</v>
      </c>
      <c r="Z214" s="121">
        <f t="shared" si="254"/>
        <v>1.7391603008410711E-6</v>
      </c>
      <c r="AA214" s="121">
        <f t="shared" ref="AA214:AA245" si="299">$S$10*T213*(1-T213/$U$11)</f>
        <v>6.4581712504558075E-2</v>
      </c>
      <c r="AC214" s="3">
        <f t="shared" si="269"/>
        <v>197</v>
      </c>
      <c r="AD214" s="45">
        <f t="shared" si="235"/>
        <v>197.66245474778941</v>
      </c>
      <c r="AE214" s="7">
        <f t="shared" si="236"/>
        <v>6.1474568504777402E-4</v>
      </c>
      <c r="AF214" s="43">
        <f t="shared" si="243"/>
        <v>0.12143748798041104</v>
      </c>
      <c r="AG214" s="107"/>
      <c r="AH214" s="3">
        <f t="shared" si="270"/>
        <v>197</v>
      </c>
      <c r="AI214" s="122">
        <f t="shared" si="271"/>
        <v>94.676729833061771</v>
      </c>
      <c r="AJ214" s="123">
        <f t="shared" si="255"/>
        <v>2.5392414467808847E-3</v>
      </c>
      <c r="AK214" s="114">
        <f t="shared" si="272"/>
        <v>0.23979817098316536</v>
      </c>
      <c r="AL214" s="115">
        <f t="shared" si="273"/>
        <v>99.489488306622604</v>
      </c>
      <c r="AM214" s="123">
        <f t="shared" si="295"/>
        <v>2.6861441366893138E-4</v>
      </c>
      <c r="AN214" s="116">
        <f t="shared" si="256"/>
        <v>2.6717133960430225E-2</v>
      </c>
      <c r="AO214" s="122">
        <f t="shared" si="274"/>
        <v>99.489488306622604</v>
      </c>
      <c r="AP214" s="123">
        <f t="shared" si="275"/>
        <v>2.6861441366893138E-4</v>
      </c>
      <c r="AQ214" s="116">
        <f t="shared" si="276"/>
        <v>2.6717133960430225E-2</v>
      </c>
      <c r="AS214" s="3">
        <f t="shared" si="277"/>
        <v>197</v>
      </c>
      <c r="AT214" s="122">
        <f t="shared" si="278"/>
        <v>190.9926201270361</v>
      </c>
      <c r="AU214" s="123">
        <f t="shared" si="257"/>
        <v>2.3644781173406673E-3</v>
      </c>
      <c r="AV214" s="114">
        <f t="shared" si="279"/>
        <v>0.45053259639859411</v>
      </c>
      <c r="AW214" s="115">
        <f t="shared" si="226"/>
        <v>200</v>
      </c>
      <c r="AX214" s="123">
        <f t="shared" si="296"/>
        <v>0</v>
      </c>
      <c r="AY214" s="116">
        <f t="shared" si="258"/>
        <v>-10</v>
      </c>
      <c r="AZ214" s="122">
        <f t="shared" si="280"/>
        <v>99.489488306622604</v>
      </c>
      <c r="BA214" s="123">
        <f t="shared" si="281"/>
        <v>2.6861441366893138E-4</v>
      </c>
      <c r="BB214" s="116">
        <f t="shared" si="282"/>
        <v>2.6717133960430225E-2</v>
      </c>
      <c r="BC214" s="107"/>
      <c r="BD214" s="3">
        <f t="shared" si="283"/>
        <v>197</v>
      </c>
      <c r="BE214" s="45">
        <f t="shared" si="284"/>
        <v>74.473403605286762</v>
      </c>
      <c r="BF214" s="7">
        <f t="shared" si="285"/>
        <v>-8.0428527423876176E-4</v>
      </c>
      <c r="BG214" s="43">
        <f t="shared" si="286"/>
        <v>-5.9946075588011523E-2</v>
      </c>
      <c r="BH214" s="45">
        <f t="shared" si="287"/>
        <v>73.353408357728</v>
      </c>
      <c r="BI214" s="7">
        <f t="shared" si="288"/>
        <v>-9.7034231338614008E-4</v>
      </c>
      <c r="BJ214" s="43">
        <f t="shared" si="289"/>
        <v>-7.124704998790965E-2</v>
      </c>
      <c r="BK214" s="117">
        <f t="shared" si="244"/>
        <v>71.928662304763606</v>
      </c>
      <c r="BL214" s="107"/>
      <c r="BM214" s="118">
        <f t="shared" si="290"/>
        <v>197</v>
      </c>
      <c r="BN214" s="45">
        <f t="shared" si="291"/>
        <v>89.886801370795382</v>
      </c>
      <c r="BO214" s="7">
        <f t="shared" si="292"/>
        <v>2.8457502210858048E-15</v>
      </c>
      <c r="BP214" s="45">
        <f t="shared" si="293"/>
        <v>2.5655100918221914E-13</v>
      </c>
      <c r="BQ214" s="107"/>
      <c r="BR214" s="107"/>
      <c r="BS214" s="40">
        <f t="shared" si="259"/>
        <v>197</v>
      </c>
      <c r="BT214" s="124">
        <f t="shared" ca="1" si="260"/>
        <v>5137.0613726854999</v>
      </c>
      <c r="BU214" s="7">
        <f t="shared" ca="1" si="237"/>
        <v>-2.024011215529295E-2</v>
      </c>
      <c r="BV214" s="43">
        <f t="shared" ca="1" si="261"/>
        <v>-106.12263231198705</v>
      </c>
      <c r="BW214" s="44">
        <f t="shared" ca="1" si="262"/>
        <v>-0.35120056077646461</v>
      </c>
      <c r="BX214" s="107"/>
      <c r="BY214" s="107"/>
      <c r="BZ214" s="40">
        <f t="shared" si="263"/>
        <v>197</v>
      </c>
      <c r="CA214" s="124">
        <f t="shared" ca="1" si="264"/>
        <v>6.3310085372400104</v>
      </c>
      <c r="CB214" s="7">
        <f t="shared" ca="1" si="294"/>
        <v>-0.12560028038823226</v>
      </c>
      <c r="CC214" s="43">
        <f t="shared" ca="1" si="265"/>
        <v>-0.90939696066084619</v>
      </c>
      <c r="CD214" s="44">
        <f t="shared" ca="1" si="266"/>
        <v>-0.35120056077646461</v>
      </c>
      <c r="CE214" s="107"/>
      <c r="CF214" s="107"/>
      <c r="CG214" s="40">
        <f t="shared" si="267"/>
        <v>197</v>
      </c>
      <c r="CH214" s="45">
        <f t="shared" ca="1" si="238"/>
        <v>106.92969356872817</v>
      </c>
      <c r="CI214" s="7">
        <f t="shared" ca="1" si="239"/>
        <v>6.1785073057381021E-3</v>
      </c>
      <c r="CJ214" s="43">
        <f t="shared" ca="1" si="240"/>
        <v>0.65660902923060893</v>
      </c>
      <c r="CK214" s="43">
        <f t="shared" ca="1" si="241"/>
        <v>-7.5600280388232299E-2</v>
      </c>
      <c r="CL214" s="3">
        <f t="shared" ca="1" si="242"/>
        <v>98.243997196117675</v>
      </c>
      <c r="CM214" s="44">
        <f t="shared" ca="1" si="245"/>
        <v>-0.35120056077646461</v>
      </c>
      <c r="CO214" s="40">
        <v>197</v>
      </c>
      <c r="CP214" s="45">
        <v>110.06616742184181</v>
      </c>
      <c r="CQ214" s="7">
        <v>-5.4381783745005206E-2</v>
      </c>
      <c r="CR214" s="43">
        <v>-6.3298214982377869</v>
      </c>
      <c r="CS214" s="43">
        <v>0.42835076431939956</v>
      </c>
      <c r="CT214" s="3">
        <v>103.283507643194</v>
      </c>
      <c r="CU214" s="44">
        <v>0.65670152863879916</v>
      </c>
      <c r="CV214" s="44"/>
      <c r="CW214" s="40">
        <v>197</v>
      </c>
      <c r="CX214" s="45">
        <v>100.67268408695887</v>
      </c>
      <c r="CY214" s="7">
        <v>-3.2464254253147606E-4</v>
      </c>
      <c r="CZ214" s="43">
        <v>-3.2693249745177323E-2</v>
      </c>
      <c r="DA214" s="43">
        <v>2.16308578814466E-2</v>
      </c>
      <c r="DB214" s="3">
        <v>99.216308578814463</v>
      </c>
      <c r="DC214" s="44">
        <v>-0.39184571059276702</v>
      </c>
      <c r="DD214" s="44"/>
    </row>
    <row r="215" spans="8:108" ht="15.9" customHeight="1" x14ac:dyDescent="0.65">
      <c r="H215" s="3">
        <f t="shared" si="268"/>
        <v>198</v>
      </c>
      <c r="I215" s="124">
        <f t="shared" si="246"/>
        <v>15684.880557968238</v>
      </c>
      <c r="J215" s="119">
        <f t="shared" si="233"/>
        <v>4.9999999999999947E-2</v>
      </c>
      <c r="K215" s="43">
        <f t="shared" si="234"/>
        <v>746.89907418896382</v>
      </c>
      <c r="M215" s="109">
        <f t="shared" si="247"/>
        <v>198</v>
      </c>
      <c r="N215" s="45">
        <f t="shared" si="248"/>
        <v>99.514883580196937</v>
      </c>
      <c r="O215" s="7">
        <f t="shared" si="249"/>
        <v>2.5525584668870105E-4</v>
      </c>
      <c r="P215" s="43">
        <f t="shared" si="250"/>
        <v>2.5395273574332033E-2</v>
      </c>
      <c r="R215" s="109">
        <f t="shared" si="251"/>
        <v>198</v>
      </c>
      <c r="S215" s="109">
        <v>98</v>
      </c>
      <c r="T215" s="41">
        <f t="shared" si="297"/>
        <v>99.472742364797483</v>
      </c>
      <c r="U215" s="7">
        <f t="shared" si="232"/>
        <v>5.8546096739793476E-4</v>
      </c>
      <c r="V215" s="43">
        <f t="shared" si="252"/>
        <v>99.999985912798593</v>
      </c>
      <c r="W215" s="7">
        <f t="shared" si="253"/>
        <v>1.5652445773678785E-8</v>
      </c>
      <c r="X215" s="43">
        <f t="shared" si="229"/>
        <v>199.47272827759608</v>
      </c>
      <c r="Y215" s="7">
        <f t="shared" si="298"/>
        <v>2.9187892864154872E-4</v>
      </c>
      <c r="Z215" s="121">
        <f t="shared" si="254"/>
        <v>1.5652443289542929E-6</v>
      </c>
      <c r="AA215" s="121">
        <f t="shared" si="299"/>
        <v>5.8203332195450042E-2</v>
      </c>
      <c r="AC215" s="3">
        <f t="shared" si="269"/>
        <v>198</v>
      </c>
      <c r="AD215" s="45">
        <f t="shared" si="235"/>
        <v>197.77796598094841</v>
      </c>
      <c r="AE215" s="7">
        <f t="shared" si="236"/>
        <v>5.8438631305265335E-4</v>
      </c>
      <c r="AF215" s="43">
        <f t="shared" si="243"/>
        <v>0.1155112331589966</v>
      </c>
      <c r="AG215" s="107"/>
      <c r="AH215" s="3">
        <f t="shared" si="270"/>
        <v>198</v>
      </c>
      <c r="AI215" s="122">
        <f t="shared" si="271"/>
        <v>94.906876600424056</v>
      </c>
      <c r="AJ215" s="123">
        <f t="shared" si="255"/>
        <v>2.4308694202692708E-3</v>
      </c>
      <c r="AK215" s="114">
        <f t="shared" si="272"/>
        <v>0.2301467673622864</v>
      </c>
      <c r="AL215" s="115">
        <f t="shared" si="273"/>
        <v>99.514883580196937</v>
      </c>
      <c r="AM215" s="123">
        <f t="shared" si="295"/>
        <v>2.5525584668870105E-4</v>
      </c>
      <c r="AN215" s="116">
        <f t="shared" si="256"/>
        <v>2.5395273574332033E-2</v>
      </c>
      <c r="AO215" s="122">
        <f t="shared" si="274"/>
        <v>99.514883580196937</v>
      </c>
      <c r="AP215" s="123">
        <f t="shared" si="275"/>
        <v>2.5525584668870105E-4</v>
      </c>
      <c r="AQ215" s="116">
        <f t="shared" si="276"/>
        <v>2.5395273574332033E-2</v>
      </c>
      <c r="AS215" s="3">
        <f t="shared" si="277"/>
        <v>198</v>
      </c>
      <c r="AT215" s="122">
        <f t="shared" si="278"/>
        <v>191.42270589764033</v>
      </c>
      <c r="AU215" s="123">
        <f t="shared" si="257"/>
        <v>2.2518449682409542E-3</v>
      </c>
      <c r="AV215" s="114">
        <f t="shared" si="279"/>
        <v>0.43008577060422598</v>
      </c>
      <c r="AW215" s="115">
        <f t="shared" si="226"/>
        <v>200</v>
      </c>
      <c r="AX215" s="123">
        <f t="shared" si="296"/>
        <v>0</v>
      </c>
      <c r="AY215" s="116">
        <f t="shared" si="258"/>
        <v>-10</v>
      </c>
      <c r="AZ215" s="122">
        <f t="shared" si="280"/>
        <v>99.514883580196937</v>
      </c>
      <c r="BA215" s="123">
        <f t="shared" si="281"/>
        <v>2.5525584668870105E-4</v>
      </c>
      <c r="BB215" s="116">
        <f t="shared" si="282"/>
        <v>2.5395273574332033E-2</v>
      </c>
      <c r="BC215" s="107"/>
      <c r="BD215" s="3">
        <f t="shared" si="283"/>
        <v>198</v>
      </c>
      <c r="BE215" s="45">
        <f t="shared" si="284"/>
        <v>74.412882577517806</v>
      </c>
      <c r="BF215" s="7">
        <f t="shared" si="285"/>
        <v>-8.1265290478358385E-4</v>
      </c>
      <c r="BG215" s="43">
        <f t="shared" si="286"/>
        <v>-6.0521027768953219E-2</v>
      </c>
      <c r="BH215" s="45">
        <f t="shared" si="287"/>
        <v>73.282341452276128</v>
      </c>
      <c r="BI215" s="7">
        <f t="shared" si="288"/>
        <v>-9.6882894800599491E-4</v>
      </c>
      <c r="BJ215" s="43">
        <f t="shared" si="289"/>
        <v>-7.1066905451870152E-2</v>
      </c>
      <c r="BK215" s="117">
        <f t="shared" si="244"/>
        <v>71.85750544105943</v>
      </c>
      <c r="BL215" s="107"/>
      <c r="BM215" s="118">
        <f t="shared" si="290"/>
        <v>198</v>
      </c>
      <c r="BN215" s="45">
        <f t="shared" si="291"/>
        <v>89.886801370795595</v>
      </c>
      <c r="BO215" s="7">
        <f t="shared" si="292"/>
        <v>2.3714585175714976E-15</v>
      </c>
      <c r="BP215" s="45">
        <f t="shared" si="293"/>
        <v>2.1644306010933432E-13</v>
      </c>
      <c r="BQ215" s="107"/>
      <c r="BR215" s="107"/>
      <c r="BS215" s="40">
        <f t="shared" si="259"/>
        <v>198</v>
      </c>
      <c r="BT215" s="124">
        <f t="shared" ca="1" si="260"/>
        <v>5190.5082139031601</v>
      </c>
      <c r="BU215" s="7">
        <f t="shared" ca="1" si="237"/>
        <v>1.0404166378436674E-2</v>
      </c>
      <c r="BV215" s="43">
        <f t="shared" ca="1" si="261"/>
        <v>53.446841217659852</v>
      </c>
      <c r="BW215" s="44">
        <f t="shared" ca="1" si="262"/>
        <v>-0.19797916810781699</v>
      </c>
      <c r="BX215" s="107"/>
      <c r="BY215" s="107"/>
      <c r="BZ215" s="40">
        <f t="shared" si="263"/>
        <v>198</v>
      </c>
      <c r="CA215" s="124">
        <f t="shared" ca="1" si="264"/>
        <v>6.020855062358879</v>
      </c>
      <c r="CB215" s="7">
        <f t="shared" ca="1" si="294"/>
        <v>-4.8989584053908443E-2</v>
      </c>
      <c r="CC215" s="43">
        <f t="shared" ca="1" si="265"/>
        <v>-0.31015347488113176</v>
      </c>
      <c r="CD215" s="44">
        <f t="shared" ca="1" si="266"/>
        <v>-0.19797916810781699</v>
      </c>
      <c r="CE215" s="107"/>
      <c r="CF215" s="107"/>
      <c r="CG215" s="40">
        <f t="shared" si="267"/>
        <v>198</v>
      </c>
      <c r="CH215" s="45">
        <f t="shared" ca="1" si="238"/>
        <v>106.92105142146292</v>
      </c>
      <c r="CI215" s="7">
        <f t="shared" ca="1" si="239"/>
        <v>-8.0820836353507881E-5</v>
      </c>
      <c r="CJ215" s="43">
        <f t="shared" ca="1" si="240"/>
        <v>-8.6421472652548868E-3</v>
      </c>
      <c r="CK215" s="43">
        <f t="shared" ca="1" si="241"/>
        <v>1.0104159460915113E-3</v>
      </c>
      <c r="CL215" s="3">
        <f t="shared" ca="1" si="242"/>
        <v>99.010104159460909</v>
      </c>
      <c r="CM215" s="44">
        <f t="shared" ca="1" si="245"/>
        <v>-0.19797916810781699</v>
      </c>
      <c r="CO215" s="40">
        <v>198</v>
      </c>
      <c r="CP215" s="45">
        <v>111.52940712407172</v>
      </c>
      <c r="CQ215" s="7">
        <v>1.3294182367792194E-2</v>
      </c>
      <c r="CR215" s="43">
        <v>1.4632397022299115</v>
      </c>
      <c r="CS215" s="43">
        <v>-0.10724954757769878</v>
      </c>
      <c r="CT215" s="3">
        <v>97.927504524223011</v>
      </c>
      <c r="CU215" s="44">
        <v>-0.41449909515539757</v>
      </c>
      <c r="CV215" s="44"/>
      <c r="CW215" s="40">
        <v>198</v>
      </c>
      <c r="CX215" s="45">
        <v>100.6026091941398</v>
      </c>
      <c r="CY215" s="7">
        <v>-6.9606659894491055E-4</v>
      </c>
      <c r="CZ215" s="43">
        <v>-7.0074892819061596E-2</v>
      </c>
      <c r="DA215" s="43">
        <v>9.0033537820845139E-2</v>
      </c>
      <c r="DB215" s="3">
        <v>99.900335378208453</v>
      </c>
      <c r="DC215" s="44">
        <v>-4.9832310895774334E-2</v>
      </c>
      <c r="DD215" s="44"/>
    </row>
    <row r="216" spans="8:108" ht="15.9" customHeight="1" x14ac:dyDescent="0.65">
      <c r="H216" s="3">
        <f t="shared" si="268"/>
        <v>199</v>
      </c>
      <c r="I216" s="124">
        <f t="shared" si="246"/>
        <v>16469.124585866648</v>
      </c>
      <c r="J216" s="119">
        <f t="shared" si="233"/>
        <v>4.9999999999999906E-2</v>
      </c>
      <c r="K216" s="43">
        <f t="shared" si="234"/>
        <v>784.2440278984119</v>
      </c>
      <c r="M216" s="109">
        <f t="shared" si="247"/>
        <v>199</v>
      </c>
      <c r="N216" s="45">
        <f t="shared" si="248"/>
        <v>99.53902173221671</v>
      </c>
      <c r="O216" s="7">
        <f t="shared" si="249"/>
        <v>2.4255820990154708E-4</v>
      </c>
      <c r="P216" s="43">
        <f t="shared" si="250"/>
        <v>2.4138152019772062E-2</v>
      </c>
      <c r="R216" s="109">
        <f t="shared" si="251"/>
        <v>199</v>
      </c>
      <c r="S216" s="109">
        <v>99</v>
      </c>
      <c r="T216" s="41">
        <f t="shared" si="297"/>
        <v>99.525190127703851</v>
      </c>
      <c r="U216" s="7">
        <f t="shared" si="232"/>
        <v>5.2725763520247541E-4</v>
      </c>
      <c r="V216" s="43">
        <f t="shared" si="252"/>
        <v>99.999987321518532</v>
      </c>
      <c r="W216" s="7">
        <f t="shared" si="253"/>
        <v>1.4087201373715746E-8</v>
      </c>
      <c r="X216" s="43">
        <f t="shared" si="229"/>
        <v>199.52517744922238</v>
      </c>
      <c r="Y216" s="7">
        <f t="shared" si="298"/>
        <v>2.6293905978623945E-4</v>
      </c>
      <c r="Z216" s="121">
        <f t="shared" si="254"/>
        <v>1.4087199420895895E-6</v>
      </c>
      <c r="AA216" s="121">
        <f t="shared" si="299"/>
        <v>5.2447762906372257E-2</v>
      </c>
      <c r="AC216" s="3">
        <f t="shared" si="269"/>
        <v>199</v>
      </c>
      <c r="AD216" s="45">
        <f t="shared" si="235"/>
        <v>197.88783332310553</v>
      </c>
      <c r="AE216" s="7">
        <f t="shared" si="236"/>
        <v>5.5550850476285957E-4</v>
      </c>
      <c r="AF216" s="43">
        <f t="shared" si="243"/>
        <v>0.10986734215712379</v>
      </c>
      <c r="AG216" s="107"/>
      <c r="AH216" s="3">
        <f t="shared" si="270"/>
        <v>199</v>
      </c>
      <c r="AI216" s="122">
        <f t="shared" si="271"/>
        <v>95.127705788197758</v>
      </c>
      <c r="AJ216" s="123">
        <f t="shared" si="255"/>
        <v>2.326798601785572E-3</v>
      </c>
      <c r="AK216" s="114">
        <f t="shared" si="272"/>
        <v>0.22082918777370952</v>
      </c>
      <c r="AL216" s="115">
        <f t="shared" si="273"/>
        <v>99.53902173221671</v>
      </c>
      <c r="AM216" s="123">
        <f t="shared" si="295"/>
        <v>2.4255820990154708E-4</v>
      </c>
      <c r="AN216" s="116">
        <f t="shared" si="256"/>
        <v>2.4138152019772062E-2</v>
      </c>
      <c r="AO216" s="122">
        <f t="shared" si="274"/>
        <v>99.53902173221671</v>
      </c>
      <c r="AP216" s="123">
        <f t="shared" si="275"/>
        <v>2.4255820990154708E-4</v>
      </c>
      <c r="AQ216" s="116">
        <f t="shared" si="276"/>
        <v>2.4138152019772062E-2</v>
      </c>
      <c r="AS216" s="3">
        <f t="shared" si="277"/>
        <v>199</v>
      </c>
      <c r="AT216" s="122">
        <f t="shared" si="278"/>
        <v>191.83317810922873</v>
      </c>
      <c r="AU216" s="123">
        <f t="shared" si="257"/>
        <v>2.1443235255899631E-3</v>
      </c>
      <c r="AV216" s="114">
        <f t="shared" si="279"/>
        <v>0.41047221158839042</v>
      </c>
      <c r="AW216" s="115">
        <f t="shared" si="226"/>
        <v>200</v>
      </c>
      <c r="AX216" s="123">
        <f t="shared" si="296"/>
        <v>0</v>
      </c>
      <c r="AY216" s="116">
        <f t="shared" si="258"/>
        <v>-10</v>
      </c>
      <c r="AZ216" s="122">
        <f t="shared" si="280"/>
        <v>99.53902173221671</v>
      </c>
      <c r="BA216" s="123">
        <f t="shared" si="281"/>
        <v>2.4255820990154708E-4</v>
      </c>
      <c r="BB216" s="116">
        <f t="shared" si="282"/>
        <v>2.4138152019772062E-2</v>
      </c>
      <c r="BC216" s="107"/>
      <c r="BD216" s="3">
        <f t="shared" si="283"/>
        <v>199</v>
      </c>
      <c r="BE216" s="45">
        <f t="shared" si="284"/>
        <v>74.351825318496125</v>
      </c>
      <c r="BF216" s="7">
        <f t="shared" si="285"/>
        <v>-8.2052000818642597E-4</v>
      </c>
      <c r="BG216" s="43">
        <f t="shared" si="286"/>
        <v>-6.1057259021677586E-2</v>
      </c>
      <c r="BH216" s="45">
        <f t="shared" si="287"/>
        <v>73.211453331775289</v>
      </c>
      <c r="BI216" s="7">
        <f t="shared" si="288"/>
        <v>-9.6732881477325976E-4</v>
      </c>
      <c r="BJ216" s="43">
        <f t="shared" si="289"/>
        <v>-7.0888120500833582E-2</v>
      </c>
      <c r="BK216" s="117">
        <f t="shared" si="244"/>
        <v>71.78652804066823</v>
      </c>
      <c r="BL216" s="107"/>
      <c r="BM216" s="118">
        <f t="shared" si="290"/>
        <v>199</v>
      </c>
      <c r="BN216" s="45">
        <f t="shared" si="291"/>
        <v>89.88680137079578</v>
      </c>
      <c r="BO216" s="7">
        <f t="shared" si="292"/>
        <v>2.0552640485619597E-15</v>
      </c>
      <c r="BP216" s="45">
        <f t="shared" si="293"/>
        <v>1.8260539461070168E-13</v>
      </c>
      <c r="BQ216" s="107"/>
      <c r="BR216" s="107"/>
      <c r="BS216" s="40">
        <f t="shared" si="259"/>
        <v>199</v>
      </c>
      <c r="BT216" s="124">
        <f t="shared" ca="1" si="260"/>
        <v>5676.969274026429</v>
      </c>
      <c r="BU216" s="7">
        <f t="shared" ca="1" si="237"/>
        <v>9.3721277392500218E-2</v>
      </c>
      <c r="BV216" s="43">
        <f t="shared" ca="1" si="261"/>
        <v>486.46106012326851</v>
      </c>
      <c r="BW216" s="44">
        <f t="shared" ca="1" si="262"/>
        <v>0.21860638696250065</v>
      </c>
      <c r="BX216" s="107"/>
      <c r="BY216" s="107"/>
      <c r="BZ216" s="40">
        <f t="shared" si="263"/>
        <v>199</v>
      </c>
      <c r="CA216" s="124">
        <f t="shared" ca="1" si="264"/>
        <v>6.9799965012804011</v>
      </c>
      <c r="CB216" s="7">
        <f t="shared" ca="1" si="294"/>
        <v>0.15930319348125033</v>
      </c>
      <c r="CC216" s="43">
        <f t="shared" ca="1" si="265"/>
        <v>0.95914143892152204</v>
      </c>
      <c r="CD216" s="44">
        <f t="shared" ca="1" si="266"/>
        <v>0.21860638696250065</v>
      </c>
      <c r="CE216" s="107"/>
      <c r="CF216" s="107"/>
      <c r="CG216" s="40">
        <f t="shared" si="267"/>
        <v>199</v>
      </c>
      <c r="CH216" s="45">
        <f t="shared" ca="1" si="238"/>
        <v>105.63090545532611</v>
      </c>
      <c r="CI216" s="7">
        <f t="shared" ca="1" si="239"/>
        <v>-1.206634193159296E-2</v>
      </c>
      <c r="CJ216" s="43">
        <f t="shared" ca="1" si="240"/>
        <v>-1.2901459661368004</v>
      </c>
      <c r="CK216" s="43">
        <f t="shared" ca="1" si="241"/>
        <v>0.20930319348125032</v>
      </c>
      <c r="CL216" s="3">
        <f t="shared" ca="1" si="242"/>
        <v>101.0930319348125</v>
      </c>
      <c r="CM216" s="44">
        <f t="shared" ca="1" si="245"/>
        <v>0.21860638696250065</v>
      </c>
      <c r="CO216" s="40">
        <v>199</v>
      </c>
      <c r="CP216" s="45">
        <v>108.98814649369139</v>
      </c>
      <c r="CQ216" s="7">
        <v>-2.2785565671960321E-2</v>
      </c>
      <c r="CR216" s="43">
        <v>-2.5412606303803362</v>
      </c>
      <c r="CS216" s="43">
        <v>0.22425367298870705</v>
      </c>
      <c r="CT216" s="3">
        <v>101.24253672988706</v>
      </c>
      <c r="CU216" s="44">
        <v>0.24850734597741408</v>
      </c>
      <c r="CV216" s="44"/>
      <c r="CW216" s="40">
        <v>199</v>
      </c>
      <c r="CX216" s="45">
        <v>100.54042186894955</v>
      </c>
      <c r="CY216" s="7">
        <v>-6.1814823381214901E-4</v>
      </c>
      <c r="CZ216" s="43">
        <v>-6.2187325190254182E-2</v>
      </c>
      <c r="DA216" s="43">
        <v>6.3953616913286659E-2</v>
      </c>
      <c r="DB216" s="3">
        <v>99.639536169132867</v>
      </c>
      <c r="DC216" s="44">
        <v>-0.18023191543356668</v>
      </c>
      <c r="DD216" s="44"/>
    </row>
    <row r="217" spans="8:108" ht="15.9" customHeight="1" x14ac:dyDescent="0.65">
      <c r="H217" s="3">
        <f t="shared" si="268"/>
        <v>200</v>
      </c>
      <c r="I217" s="124">
        <f t="shared" si="246"/>
        <v>17292.580815159981</v>
      </c>
      <c r="J217" s="119">
        <f t="shared" si="233"/>
        <v>5.0000000000000058E-2</v>
      </c>
      <c r="K217" s="43">
        <f t="shared" si="234"/>
        <v>823.4562292933324</v>
      </c>
      <c r="M217" s="109">
        <f t="shared" si="247"/>
        <v>200</v>
      </c>
      <c r="N217" s="45">
        <f t="shared" si="248"/>
        <v>99.561964395124193</v>
      </c>
      <c r="O217" s="7">
        <f t="shared" si="249"/>
        <v>2.304891338916651E-4</v>
      </c>
      <c r="P217" s="43">
        <f t="shared" si="250"/>
        <v>2.2942662907480021E-2</v>
      </c>
      <c r="R217" s="109">
        <f t="shared" si="251"/>
        <v>200</v>
      </c>
      <c r="S217" s="109">
        <v>100</v>
      </c>
      <c r="T217" s="41">
        <f t="shared" si="297"/>
        <v>99.572445670518633</v>
      </c>
      <c r="U217" s="7">
        <f t="shared" si="232"/>
        <v>4.7480987229611259E-4</v>
      </c>
      <c r="V217" s="43">
        <f t="shared" si="252"/>
        <v>99.999988589366524</v>
      </c>
      <c r="W217" s="7">
        <f t="shared" si="253"/>
        <v>1.267848152669812E-8</v>
      </c>
      <c r="X217" s="43">
        <f t="shared" si="229"/>
        <v>199.57243425988514</v>
      </c>
      <c r="Y217" s="7">
        <f t="shared" si="298"/>
        <v>2.3684635326178623E-4</v>
      </c>
      <c r="Z217" s="121">
        <f t="shared" si="254"/>
        <v>1.2678479857250717E-6</v>
      </c>
      <c r="AA217" s="121">
        <f t="shared" si="299"/>
        <v>4.7255542814784592E-2</v>
      </c>
      <c r="AC217" s="3">
        <f t="shared" si="269"/>
        <v>200</v>
      </c>
      <c r="AD217" s="45">
        <f t="shared" si="235"/>
        <v>197.99232634493251</v>
      </c>
      <c r="AE217" s="7">
        <f t="shared" si="236"/>
        <v>5.2804166922364257E-4</v>
      </c>
      <c r="AF217" s="43">
        <f t="shared" si="243"/>
        <v>0.10449302182697749</v>
      </c>
      <c r="AG217" s="107"/>
      <c r="AH217" s="3">
        <f t="shared" si="270"/>
        <v>200</v>
      </c>
      <c r="AI217" s="122">
        <f t="shared" si="271"/>
        <v>95.339544139676264</v>
      </c>
      <c r="AJ217" s="123">
        <f t="shared" si="255"/>
        <v>2.226883847594981E-3</v>
      </c>
      <c r="AK217" s="114">
        <f t="shared" si="272"/>
        <v>0.21183835147849867</v>
      </c>
      <c r="AL217" s="115">
        <f t="shared" si="273"/>
        <v>99.561964395124193</v>
      </c>
      <c r="AM217" s="123">
        <f t="shared" si="295"/>
        <v>2.304891338916651E-4</v>
      </c>
      <c r="AN217" s="116">
        <f t="shared" si="256"/>
        <v>2.2942662907480021E-2</v>
      </c>
      <c r="AO217" s="122">
        <f t="shared" si="274"/>
        <v>99.561964395124193</v>
      </c>
      <c r="AP217" s="123">
        <f t="shared" si="275"/>
        <v>2.304891338916651E-4</v>
      </c>
      <c r="AQ217" s="116">
        <f t="shared" si="276"/>
        <v>2.2942662907480021E-2</v>
      </c>
      <c r="AS217" s="3">
        <f t="shared" si="277"/>
        <v>200</v>
      </c>
      <c r="AT217" s="122">
        <f t="shared" si="278"/>
        <v>192.22484495881838</v>
      </c>
      <c r="AU217" s="123">
        <f t="shared" si="257"/>
        <v>2.0417054726927456E-3</v>
      </c>
      <c r="AV217" s="114">
        <f t="shared" si="279"/>
        <v>0.3916668495896683</v>
      </c>
      <c r="AW217" s="115">
        <f t="shared" si="226"/>
        <v>200</v>
      </c>
      <c r="AX217" s="123">
        <f t="shared" si="296"/>
        <v>0</v>
      </c>
      <c r="AY217" s="116">
        <f t="shared" si="258"/>
        <v>-10</v>
      </c>
      <c r="AZ217" s="122">
        <f t="shared" si="280"/>
        <v>99.561964395124193</v>
      </c>
      <c r="BA217" s="123">
        <f t="shared" si="281"/>
        <v>2.304891338916651E-4</v>
      </c>
      <c r="BB217" s="116">
        <f t="shared" si="282"/>
        <v>2.2942662907480021E-2</v>
      </c>
      <c r="BC217" s="107"/>
      <c r="BD217" s="3">
        <f t="shared" si="283"/>
        <v>200</v>
      </c>
      <c r="BE217" s="45">
        <f t="shared" si="284"/>
        <v>74.290268514808204</v>
      </c>
      <c r="BF217" s="7">
        <f t="shared" si="285"/>
        <v>-8.27912474565811E-4</v>
      </c>
      <c r="BG217" s="43">
        <f t="shared" si="286"/>
        <v>-6.155680368792564E-2</v>
      </c>
      <c r="BH217" s="45">
        <f t="shared" si="287"/>
        <v>73.140742653656631</v>
      </c>
      <c r="BI217" s="7">
        <f t="shared" si="288"/>
        <v>-9.6584174880692147E-4</v>
      </c>
      <c r="BJ217" s="43">
        <f t="shared" si="289"/>
        <v>-7.0710678118654752E-2</v>
      </c>
      <c r="BK217" s="117">
        <f t="shared" si="244"/>
        <v>71.715728752538098</v>
      </c>
      <c r="BL217" s="107"/>
      <c r="BM217" s="118">
        <f t="shared" si="290"/>
        <v>200</v>
      </c>
      <c r="BN217" s="45">
        <f t="shared" si="291"/>
        <v>89.886801370795936</v>
      </c>
      <c r="BO217" s="7">
        <f t="shared" si="292"/>
        <v>1.7390695795524237E-15</v>
      </c>
      <c r="BP217" s="45">
        <f t="shared" si="293"/>
        <v>1.5405774675374906E-13</v>
      </c>
      <c r="BQ217" s="107"/>
      <c r="BR217" s="107"/>
      <c r="BS217" s="40">
        <f t="shared" si="259"/>
        <v>200</v>
      </c>
      <c r="BT217" s="124">
        <f t="shared" ca="1" si="260"/>
        <v>5845.2873728022951</v>
      </c>
      <c r="BU217" s="7">
        <f t="shared" ca="1" si="237"/>
        <v>2.9649288317617626E-2</v>
      </c>
      <c r="BV217" s="43">
        <f t="shared" ca="1" si="261"/>
        <v>168.31809877586562</v>
      </c>
      <c r="BW217" s="44">
        <f t="shared" ca="1" si="262"/>
        <v>-0.10175355841191221</v>
      </c>
      <c r="BX217" s="107"/>
      <c r="BY217" s="107"/>
      <c r="BZ217" s="40">
        <f t="shared" si="263"/>
        <v>200</v>
      </c>
      <c r="CA217" s="124">
        <f t="shared" ca="1" si="264"/>
        <v>6.9738765854904319</v>
      </c>
      <c r="CB217" s="7">
        <f t="shared" ca="1" si="294"/>
        <v>-8.7677920595612732E-4</v>
      </c>
      <c r="CC217" s="43">
        <f t="shared" ca="1" si="265"/>
        <v>-6.1199157899690104E-3</v>
      </c>
      <c r="CD217" s="44">
        <f t="shared" ca="1" si="266"/>
        <v>-0.10175355841191221</v>
      </c>
      <c r="CE217" s="107"/>
      <c r="CF217" s="107"/>
      <c r="CG217" s="40">
        <f t="shared" si="267"/>
        <v>200</v>
      </c>
      <c r="CH217" s="45">
        <f t="shared" ca="1" si="238"/>
        <v>105.31069295232075</v>
      </c>
      <c r="CI217" s="7">
        <f t="shared" ca="1" si="239"/>
        <v>-3.0314281755427228E-3</v>
      </c>
      <c r="CJ217" s="43">
        <f t="shared" ca="1" si="240"/>
        <v>-0.32021250300536197</v>
      </c>
      <c r="CK217" s="43">
        <f t="shared" ca="1" si="241"/>
        <v>4.9123220794043902E-2</v>
      </c>
      <c r="CL217" s="3">
        <f t="shared" ca="1" si="242"/>
        <v>99.491232207940442</v>
      </c>
      <c r="CM217" s="44">
        <f t="shared" ca="1" si="245"/>
        <v>-0.10175355841191221</v>
      </c>
      <c r="CO217" s="40">
        <v>200</v>
      </c>
      <c r="CP217" s="45">
        <v>109.3601050780825</v>
      </c>
      <c r="CQ217" s="7">
        <v>3.4128352151822248E-3</v>
      </c>
      <c r="CR217" s="43">
        <v>0.37195858439110674</v>
      </c>
      <c r="CS217" s="43">
        <v>-3.2648425104853218E-2</v>
      </c>
      <c r="CT217" s="3">
        <v>98.673515748951473</v>
      </c>
      <c r="CU217" s="44">
        <v>-0.26529685020970645</v>
      </c>
      <c r="CV217" s="44"/>
      <c r="CW217" s="40">
        <v>200</v>
      </c>
      <c r="CX217" s="45">
        <v>100.51209124811758</v>
      </c>
      <c r="CY217" s="7">
        <v>-2.8178338926102421E-4</v>
      </c>
      <c r="CZ217" s="43">
        <v>-2.833062083196727E-2</v>
      </c>
      <c r="DA217" s="43">
        <v>0.13274530595819353</v>
      </c>
      <c r="DB217" s="3">
        <v>100.32745305958194</v>
      </c>
      <c r="DC217" s="44">
        <v>0.16372652979096758</v>
      </c>
      <c r="DD217" s="44"/>
    </row>
    <row r="218" spans="8:108" ht="15.9" customHeight="1" x14ac:dyDescent="0.65">
      <c r="H218" s="3">
        <f t="shared" si="268"/>
        <v>201</v>
      </c>
      <c r="I218" s="124">
        <f t="shared" si="246"/>
        <v>18157.209855917979</v>
      </c>
      <c r="J218" s="119">
        <f t="shared" si="233"/>
        <v>4.9999999999999947E-2</v>
      </c>
      <c r="K218" s="43">
        <f t="shared" si="234"/>
        <v>864.62904075799906</v>
      </c>
      <c r="M218" s="109">
        <f t="shared" si="247"/>
        <v>201</v>
      </c>
      <c r="N218" s="45">
        <f t="shared" si="248"/>
        <v>99.583770237772413</v>
      </c>
      <c r="O218" s="7">
        <f t="shared" si="249"/>
        <v>2.1901780243789617E-4</v>
      </c>
      <c r="P218" s="43">
        <f t="shared" si="250"/>
        <v>2.1805842648220958E-2</v>
      </c>
      <c r="R218" s="109">
        <f t="shared" si="251"/>
        <v>201</v>
      </c>
      <c r="S218" s="109">
        <v>101</v>
      </c>
      <c r="T218" s="41">
        <f t="shared" si="297"/>
        <v>99.615018300762117</v>
      </c>
      <c r="U218" s="7">
        <f t="shared" si="232"/>
        <v>4.2755432948142187E-4</v>
      </c>
      <c r="V218" s="43">
        <f t="shared" si="252"/>
        <v>99.999989730429746</v>
      </c>
      <c r="W218" s="7">
        <f t="shared" si="253"/>
        <v>1.1410633527786788E-8</v>
      </c>
      <c r="X218" s="43">
        <f t="shared" si="229"/>
        <v>199.61500803119185</v>
      </c>
      <c r="Y218" s="7">
        <f t="shared" si="298"/>
        <v>2.1332490864578273E-4</v>
      </c>
      <c r="Z218" s="121">
        <f t="shared" si="254"/>
        <v>1.1410632169405892E-6</v>
      </c>
      <c r="AA218" s="121">
        <f t="shared" si="299"/>
        <v>4.2572630243478959E-2</v>
      </c>
      <c r="AC218" s="3">
        <f t="shared" si="269"/>
        <v>201</v>
      </c>
      <c r="AD218" s="45">
        <f t="shared" si="235"/>
        <v>198.09170233930956</v>
      </c>
      <c r="AE218" s="7">
        <f t="shared" si="236"/>
        <v>5.0191841376684269E-4</v>
      </c>
      <c r="AF218" s="43">
        <f t="shared" si="243"/>
        <v>9.9375994377061377E-2</v>
      </c>
      <c r="AG218" s="107"/>
      <c r="AH218" s="3">
        <f t="shared" si="270"/>
        <v>201</v>
      </c>
      <c r="AI218" s="122">
        <f t="shared" si="271"/>
        <v>95.542711071623131</v>
      </c>
      <c r="AJ218" s="123">
        <f t="shared" si="255"/>
        <v>2.1309828338304188E-3</v>
      </c>
      <c r="AK218" s="114">
        <f t="shared" si="272"/>
        <v>0.20316693194686924</v>
      </c>
      <c r="AL218" s="115">
        <f t="shared" si="273"/>
        <v>99.583770237772413</v>
      </c>
      <c r="AM218" s="123">
        <f t="shared" si="295"/>
        <v>2.1901780243789617E-4</v>
      </c>
      <c r="AN218" s="116">
        <f t="shared" si="256"/>
        <v>2.1805842648220958E-2</v>
      </c>
      <c r="AO218" s="122">
        <f t="shared" si="274"/>
        <v>99.583770237772413</v>
      </c>
      <c r="AP218" s="123">
        <f t="shared" si="275"/>
        <v>2.1901780243789617E-4</v>
      </c>
      <c r="AQ218" s="116">
        <f t="shared" si="276"/>
        <v>2.1805842648220958E-2</v>
      </c>
      <c r="AS218" s="3">
        <f t="shared" si="277"/>
        <v>201</v>
      </c>
      <c r="AT218" s="122">
        <f t="shared" si="278"/>
        <v>194.44600900287094</v>
      </c>
      <c r="AU218" s="123">
        <f t="shared" si="257"/>
        <v>1.1555031008236277E-2</v>
      </c>
      <c r="AV218" s="114">
        <f t="shared" si="279"/>
        <v>2.221164044052566</v>
      </c>
      <c r="AW218" s="115">
        <f>$AW$12*$AW$11*5</f>
        <v>250</v>
      </c>
      <c r="AX218" s="123">
        <f t="shared" si="296"/>
        <v>0.25</v>
      </c>
      <c r="AY218" s="116">
        <f t="shared" si="258"/>
        <v>-10</v>
      </c>
      <c r="AZ218" s="122">
        <f t="shared" si="280"/>
        <v>99.583770237772413</v>
      </c>
      <c r="BA218" s="123">
        <f t="shared" si="281"/>
        <v>2.1901780243789617E-4</v>
      </c>
      <c r="BB218" s="116">
        <f t="shared" si="282"/>
        <v>2.1805842648220958E-2</v>
      </c>
      <c r="BC218" s="107"/>
      <c r="BD218" s="3">
        <f t="shared" si="283"/>
        <v>201</v>
      </c>
      <c r="BE218" s="45">
        <f t="shared" si="284"/>
        <v>74.228246920251337</v>
      </c>
      <c r="BF218" s="7">
        <f t="shared" si="285"/>
        <v>-8.3485489818231975E-4</v>
      </c>
      <c r="BG218" s="43">
        <f t="shared" si="286"/>
        <v>-6.20215945568727E-2</v>
      </c>
      <c r="BH218" s="45">
        <f t="shared" si="287"/>
        <v>73.070208092070771</v>
      </c>
      <c r="BI218" s="7">
        <f t="shared" si="288"/>
        <v>-9.6436758811516783E-4</v>
      </c>
      <c r="BJ218" s="43">
        <f t="shared" si="289"/>
        <v>-7.0534561585859828E-2</v>
      </c>
      <c r="BK218" s="117">
        <f t="shared" si="244"/>
        <v>71.645106242484346</v>
      </c>
      <c r="BL218" s="107"/>
      <c r="BM218" s="118">
        <f t="shared" si="290"/>
        <v>201</v>
      </c>
      <c r="BN218" s="45">
        <f t="shared" si="291"/>
        <v>89.886801370796064</v>
      </c>
      <c r="BO218" s="7">
        <f t="shared" si="292"/>
        <v>1.4228751105428896E-15</v>
      </c>
      <c r="BP218" s="45">
        <f t="shared" si="293"/>
        <v>1.2997310066025383E-13</v>
      </c>
      <c r="BQ218" s="107"/>
      <c r="BR218" s="107"/>
      <c r="BS218" s="40">
        <f t="shared" si="259"/>
        <v>201</v>
      </c>
      <c r="BT218" s="124">
        <f t="shared" ca="1" si="260"/>
        <v>6572.2431423578128</v>
      </c>
      <c r="BU218" s="7">
        <f t="shared" ca="1" si="237"/>
        <v>0.12436613004486161</v>
      </c>
      <c r="BV218" s="43">
        <f t="shared" ca="1" si="261"/>
        <v>726.95576955551758</v>
      </c>
      <c r="BW218" s="44">
        <f t="shared" ca="1" si="262"/>
        <v>0.37183065022430795</v>
      </c>
      <c r="BX218" s="107"/>
      <c r="BY218" s="107"/>
      <c r="BZ218" s="40">
        <f t="shared" si="263"/>
        <v>201</v>
      </c>
      <c r="CA218" s="124">
        <f t="shared" ca="1" si="264"/>
        <v>8.6191209474484456</v>
      </c>
      <c r="CB218" s="7">
        <f t="shared" ca="1" si="294"/>
        <v>0.23591532511215402</v>
      </c>
      <c r="CC218" s="43">
        <f t="shared" ca="1" si="265"/>
        <v>1.6452443619580135</v>
      </c>
      <c r="CD218" s="44">
        <f t="shared" ca="1" si="266"/>
        <v>0.37183065022430795</v>
      </c>
      <c r="CE218" s="107"/>
      <c r="CF218" s="107"/>
      <c r="CG218" s="40">
        <f t="shared" si="267"/>
        <v>201</v>
      </c>
      <c r="CH218" s="45">
        <f t="shared" ca="1" si="238"/>
        <v>104.29040509903594</v>
      </c>
      <c r="CI218" s="7">
        <f t="shared" ca="1" si="239"/>
        <v>-9.6883595072985319E-3</v>
      </c>
      <c r="CJ218" s="43">
        <f t="shared" ca="1" si="240"/>
        <v>-1.0202878532848125</v>
      </c>
      <c r="CK218" s="43">
        <f t="shared" ca="1" si="241"/>
        <v>0.28591532511215401</v>
      </c>
      <c r="CL218" s="3">
        <f t="shared" ca="1" si="242"/>
        <v>101.85915325112154</v>
      </c>
      <c r="CM218" s="44">
        <f t="shared" ca="1" si="245"/>
        <v>0.37183065022430795</v>
      </c>
      <c r="CO218" s="40">
        <v>201</v>
      </c>
      <c r="CP218" s="45">
        <v>113.61980519054231</v>
      </c>
      <c r="CQ218" s="7">
        <v>3.8951134048549142E-2</v>
      </c>
      <c r="CR218" s="43">
        <v>4.2597001124598153</v>
      </c>
      <c r="CS218" s="43">
        <v>-0.2837998009947672</v>
      </c>
      <c r="CT218" s="3">
        <v>96.162001990052332</v>
      </c>
      <c r="CU218" s="44">
        <v>-0.76759960198953447</v>
      </c>
      <c r="CV218" s="44"/>
      <c r="CW218" s="40">
        <v>201</v>
      </c>
      <c r="CX218" s="45">
        <v>100.76300086981288</v>
      </c>
      <c r="CY218" s="7">
        <v>2.4963128174889985E-3</v>
      </c>
      <c r="CZ218" s="43">
        <v>0.25090962169530406</v>
      </c>
      <c r="DA218" s="43">
        <v>0.25183796757102972</v>
      </c>
      <c r="DB218" s="3">
        <v>101.51837967571029</v>
      </c>
      <c r="DC218" s="44">
        <v>0.75918983785514838</v>
      </c>
      <c r="DD218" s="44"/>
    </row>
    <row r="219" spans="8:108" ht="15.9" customHeight="1" x14ac:dyDescent="0.65">
      <c r="H219" s="3">
        <f t="shared" si="268"/>
        <v>202</v>
      </c>
      <c r="I219" s="124">
        <f t="shared" si="246"/>
        <v>19065.070348713878</v>
      </c>
      <c r="J219" s="119">
        <f t="shared" si="233"/>
        <v>4.9999999999999982E-2</v>
      </c>
      <c r="K219" s="43">
        <f t="shared" si="234"/>
        <v>907.86049279589906</v>
      </c>
      <c r="M219" s="109">
        <f t="shared" si="247"/>
        <v>202</v>
      </c>
      <c r="N219" s="45">
        <f t="shared" si="248"/>
        <v>99.604495102276303</v>
      </c>
      <c r="O219" s="7">
        <f t="shared" si="249"/>
        <v>2.0811488111372204E-4</v>
      </c>
      <c r="P219" s="43">
        <f t="shared" si="250"/>
        <v>2.0724864503897104E-2</v>
      </c>
      <c r="R219" s="109">
        <f t="shared" si="251"/>
        <v>202</v>
      </c>
      <c r="S219" s="109">
        <v>102</v>
      </c>
      <c r="T219" s="41">
        <f t="shared" si="297"/>
        <v>99.653368259777153</v>
      </c>
      <c r="U219" s="7">
        <f t="shared" si="232"/>
        <v>3.8498169923784537E-4</v>
      </c>
      <c r="V219" s="43">
        <f t="shared" si="252"/>
        <v>99.999990757386669</v>
      </c>
      <c r="W219" s="7">
        <f t="shared" si="253"/>
        <v>1.0269570285199508E-8</v>
      </c>
      <c r="X219" s="43">
        <f t="shared" si="229"/>
        <v>199.65335901716384</v>
      </c>
      <c r="Y219" s="7">
        <f t="shared" si="298"/>
        <v>1.92124762312437E-4</v>
      </c>
      <c r="Z219" s="121">
        <f t="shared" si="254"/>
        <v>1.0269569195102778E-6</v>
      </c>
      <c r="AA219" s="121">
        <f t="shared" si="299"/>
        <v>3.834995901504043E-2</v>
      </c>
      <c r="AC219" s="3">
        <f t="shared" si="269"/>
        <v>202</v>
      </c>
      <c r="AD219" s="45">
        <f t="shared" si="235"/>
        <v>198.18620682235363</v>
      </c>
      <c r="AE219" s="7">
        <f t="shared" si="236"/>
        <v>4.7707441517255635E-4</v>
      </c>
      <c r="AF219" s="43">
        <f t="shared" si="243"/>
        <v>9.4504483044072246E-2</v>
      </c>
      <c r="AG219" s="107"/>
      <c r="AH219" s="3">
        <f t="shared" si="270"/>
        <v>202</v>
      </c>
      <c r="AI219" s="122">
        <f t="shared" si="271"/>
        <v>95.737518473476598</v>
      </c>
      <c r="AJ219" s="123">
        <f t="shared" si="255"/>
        <v>2.0389561869081827E-3</v>
      </c>
      <c r="AK219" s="114">
        <f t="shared" si="272"/>
        <v>0.19480740185347309</v>
      </c>
      <c r="AL219" s="115">
        <f t="shared" si="273"/>
        <v>99.604495102276303</v>
      </c>
      <c r="AM219" s="123">
        <f t="shared" si="295"/>
        <v>2.0811488111372204E-4</v>
      </c>
      <c r="AN219" s="116">
        <f t="shared" si="256"/>
        <v>2.0724864503897104E-2</v>
      </c>
      <c r="AO219" s="122">
        <f t="shared" si="274"/>
        <v>99.604495102276303</v>
      </c>
      <c r="AP219" s="123">
        <f t="shared" si="275"/>
        <v>2.0811488111372204E-4</v>
      </c>
      <c r="AQ219" s="116">
        <f t="shared" si="276"/>
        <v>2.0724864503897104E-2</v>
      </c>
      <c r="AS219" s="3">
        <f t="shared" si="277"/>
        <v>202</v>
      </c>
      <c r="AT219" s="122">
        <f t="shared" si="278"/>
        <v>196.60645936958556</v>
      </c>
      <c r="AU219" s="123">
        <f t="shared" si="257"/>
        <v>1.1110798199425781E-2</v>
      </c>
      <c r="AV219" s="114">
        <f t="shared" si="279"/>
        <v>2.1604503667146342</v>
      </c>
      <c r="AW219" s="115">
        <f t="shared" ref="AW219:AW267" si="300">$AW$12*$AW$11*5</f>
        <v>250</v>
      </c>
      <c r="AX219" s="123">
        <f t="shared" si="296"/>
        <v>0</v>
      </c>
      <c r="AY219" s="116">
        <f t="shared" si="258"/>
        <v>-18.75</v>
      </c>
      <c r="AZ219" s="122">
        <f t="shared" si="280"/>
        <v>99.604495102276303</v>
      </c>
      <c r="BA219" s="123">
        <f t="shared" si="281"/>
        <v>2.0811488111372204E-4</v>
      </c>
      <c r="BB219" s="116">
        <f t="shared" si="282"/>
        <v>2.0724864503897104E-2</v>
      </c>
      <c r="BC219" s="107"/>
      <c r="BD219" s="3">
        <f t="shared" si="283"/>
        <v>202</v>
      </c>
      <c r="BE219" s="45">
        <f t="shared" si="284"/>
        <v>74.165793452616711</v>
      </c>
      <c r="BF219" s="7">
        <f t="shared" si="285"/>
        <v>-8.4137064023247058E-4</v>
      </c>
      <c r="BG219" s="43">
        <f t="shared" si="286"/>
        <v>-6.2453467634627759E-2</v>
      </c>
      <c r="BH219" s="45">
        <f t="shared" si="287"/>
        <v>72.99984833759774</v>
      </c>
      <c r="BI219" s="7">
        <f t="shared" si="288"/>
        <v>-9.6290617353074904E-4</v>
      </c>
      <c r="BJ219" s="43">
        <f t="shared" si="289"/>
        <v>-7.0359754473029182E-2</v>
      </c>
      <c r="BK219" s="117">
        <f t="shared" si="244"/>
        <v>71.574659192896206</v>
      </c>
      <c r="BL219" s="107"/>
      <c r="BM219" s="118">
        <f t="shared" si="290"/>
        <v>202</v>
      </c>
      <c r="BN219" s="45">
        <f t="shared" si="291"/>
        <v>89.886801370796178</v>
      </c>
      <c r="BO219" s="7">
        <f t="shared" si="292"/>
        <v>1.2647778760381224E-15</v>
      </c>
      <c r="BP219" s="45">
        <f t="shared" si="293"/>
        <v>1.0965373213099633E-13</v>
      </c>
      <c r="BQ219" s="107"/>
      <c r="BR219" s="107"/>
      <c r="BS219" s="40">
        <f t="shared" si="259"/>
        <v>202</v>
      </c>
      <c r="BT219" s="124">
        <f t="shared" ca="1" si="260"/>
        <v>7818.8352770655274</v>
      </c>
      <c r="BU219" s="7">
        <f t="shared" ca="1" si="237"/>
        <v>0.18967529163269756</v>
      </c>
      <c r="BV219" s="43">
        <f t="shared" ca="1" si="261"/>
        <v>1246.5921347077142</v>
      </c>
      <c r="BW219" s="44">
        <f t="shared" ca="1" si="262"/>
        <v>0.69837645816348737</v>
      </c>
      <c r="BX219" s="107"/>
      <c r="BY219" s="107"/>
      <c r="BZ219" s="40">
        <f t="shared" si="263"/>
        <v>202</v>
      </c>
      <c r="CA219" s="124">
        <f t="shared" ca="1" si="264"/>
        <v>12.059772574701752</v>
      </c>
      <c r="CB219" s="7">
        <f t="shared" ca="1" si="294"/>
        <v>0.39918822908174373</v>
      </c>
      <c r="CC219" s="43">
        <f t="shared" ca="1" si="265"/>
        <v>3.4406516272533061</v>
      </c>
      <c r="CD219" s="44">
        <f t="shared" ca="1" si="266"/>
        <v>0.69837645816348737</v>
      </c>
      <c r="CE219" s="107"/>
      <c r="CF219" s="107"/>
      <c r="CG219" s="40">
        <f t="shared" si="267"/>
        <v>202</v>
      </c>
      <c r="CH219" s="45">
        <f t="shared" ca="1" si="238"/>
        <v>103.9289504949255</v>
      </c>
      <c r="CI219" s="7">
        <f t="shared" ca="1" si="239"/>
        <v>-3.4658471579163135E-3</v>
      </c>
      <c r="CJ219" s="43">
        <f t="shared" ca="1" si="240"/>
        <v>-0.36145460411044056</v>
      </c>
      <c r="CK219" s="43">
        <f t="shared" ca="1" si="241"/>
        <v>0.44918822908174372</v>
      </c>
      <c r="CL219" s="3">
        <f t="shared" ca="1" si="242"/>
        <v>103.49188229081744</v>
      </c>
      <c r="CM219" s="44">
        <f t="shared" ca="1" si="245"/>
        <v>0.69837645816348737</v>
      </c>
      <c r="CO219" s="40">
        <v>202</v>
      </c>
      <c r="CP219" s="45">
        <v>110.40652543879034</v>
      </c>
      <c r="CQ219" s="7">
        <v>-2.828098275968037E-2</v>
      </c>
      <c r="CR219" s="43">
        <v>-3.2132797517519696</v>
      </c>
      <c r="CS219" s="43">
        <v>0.23322609133650704</v>
      </c>
      <c r="CT219" s="3">
        <v>101.33226091336508</v>
      </c>
      <c r="CU219" s="44">
        <v>0.26645218267301407</v>
      </c>
      <c r="CV219" s="44"/>
      <c r="CW219" s="40">
        <v>202</v>
      </c>
      <c r="CX219" s="45">
        <v>100.89156101780988</v>
      </c>
      <c r="CY219" s="7">
        <v>1.2758666066634327E-3</v>
      </c>
      <c r="CZ219" s="43">
        <v>0.12856014799699944</v>
      </c>
      <c r="DA219" s="43">
        <v>-5.444045693737587E-2</v>
      </c>
      <c r="DB219" s="3">
        <v>98.455595430626246</v>
      </c>
      <c r="DC219" s="44">
        <v>-0.77220228468687935</v>
      </c>
      <c r="DD219" s="44"/>
    </row>
    <row r="220" spans="8:108" ht="15.9" customHeight="1" x14ac:dyDescent="0.65">
      <c r="H220" s="3">
        <f t="shared" si="268"/>
        <v>203</v>
      </c>
      <c r="I220" s="124">
        <f t="shared" si="246"/>
        <v>20018.323866149571</v>
      </c>
      <c r="J220" s="119">
        <f t="shared" si="233"/>
        <v>4.9999999999999933E-2</v>
      </c>
      <c r="K220" s="43">
        <f t="shared" si="234"/>
        <v>953.25351743569399</v>
      </c>
      <c r="M220" s="109">
        <f t="shared" si="247"/>
        <v>203</v>
      </c>
      <c r="N220" s="45">
        <f t="shared" si="248"/>
        <v>99.624192135100429</v>
      </c>
      <c r="O220" s="7">
        <f t="shared" si="249"/>
        <v>1.9775244886188111E-4</v>
      </c>
      <c r="P220" s="43">
        <f t="shared" si="250"/>
        <v>1.9697032824123158E-2</v>
      </c>
      <c r="R220" s="109">
        <f t="shared" si="251"/>
        <v>203</v>
      </c>
      <c r="S220" s="109">
        <v>103</v>
      </c>
      <c r="T220" s="41">
        <f t="shared" si="297"/>
        <v>99.687911280236108</v>
      </c>
      <c r="U220" s="7">
        <f t="shared" si="232"/>
        <v>3.4663174022284664E-4</v>
      </c>
      <c r="V220" s="43">
        <f t="shared" si="252"/>
        <v>99.999991681647913</v>
      </c>
      <c r="W220" s="7">
        <f t="shared" si="253"/>
        <v>9.2426132896595951E-9</v>
      </c>
      <c r="X220" s="43">
        <f t="shared" si="229"/>
        <v>199.68790296188402</v>
      </c>
      <c r="Y220" s="7">
        <f t="shared" si="298"/>
        <v>1.730196020254004E-4</v>
      </c>
      <c r="Z220" s="121">
        <f t="shared" si="254"/>
        <v>9.242612475981335E-7</v>
      </c>
      <c r="AA220" s="121">
        <f t="shared" si="299"/>
        <v>3.4543020458954771E-2</v>
      </c>
      <c r="AC220" s="3">
        <f t="shared" si="269"/>
        <v>203</v>
      </c>
      <c r="AD220" s="45">
        <f t="shared" si="235"/>
        <v>198.27607401981314</v>
      </c>
      <c r="AE220" s="7">
        <f t="shared" si="236"/>
        <v>4.5344829441165506E-4</v>
      </c>
      <c r="AF220" s="43">
        <f t="shared" si="243"/>
        <v>8.9867197459500031E-2</v>
      </c>
      <c r="AG220" s="107"/>
      <c r="AH220" s="3">
        <f t="shared" si="270"/>
        <v>203</v>
      </c>
      <c r="AI220" s="122">
        <f t="shared" si="271"/>
        <v>95.924270548201321</v>
      </c>
      <c r="AJ220" s="123">
        <f t="shared" si="255"/>
        <v>1.9506675930446328E-3</v>
      </c>
      <c r="AK220" s="114">
        <f t="shared" si="272"/>
        <v>0.18675207472472191</v>
      </c>
      <c r="AL220" s="115">
        <f t="shared" si="273"/>
        <v>99.624192135100429</v>
      </c>
      <c r="AM220" s="123">
        <f t="shared" si="295"/>
        <v>1.9775244886188111E-4</v>
      </c>
      <c r="AN220" s="116">
        <f t="shared" si="256"/>
        <v>1.9697032824123158E-2</v>
      </c>
      <c r="AO220" s="122">
        <f t="shared" si="274"/>
        <v>99.624192135100429</v>
      </c>
      <c r="AP220" s="123">
        <f t="shared" si="275"/>
        <v>1.9775244886188111E-4</v>
      </c>
      <c r="AQ220" s="116">
        <f t="shared" si="276"/>
        <v>1.9697032824123158E-2</v>
      </c>
      <c r="AS220" s="3">
        <f t="shared" si="277"/>
        <v>203</v>
      </c>
      <c r="AT220" s="122">
        <f t="shared" si="278"/>
        <v>198.70596236489595</v>
      </c>
      <c r="AU220" s="123">
        <f t="shared" si="257"/>
        <v>1.0678708126082936E-2</v>
      </c>
      <c r="AV220" s="114">
        <f t="shared" si="279"/>
        <v>2.0995029953103783</v>
      </c>
      <c r="AW220" s="115">
        <f t="shared" si="300"/>
        <v>250</v>
      </c>
      <c r="AX220" s="123">
        <f t="shared" si="296"/>
        <v>0</v>
      </c>
      <c r="AY220" s="116">
        <f t="shared" si="258"/>
        <v>-18.75</v>
      </c>
      <c r="AZ220" s="122">
        <f t="shared" si="280"/>
        <v>99.624192135100429</v>
      </c>
      <c r="BA220" s="123">
        <f t="shared" si="281"/>
        <v>1.9775244886188111E-4</v>
      </c>
      <c r="BB220" s="116">
        <f t="shared" si="282"/>
        <v>1.9697032824123158E-2</v>
      </c>
      <c r="BC220" s="107"/>
      <c r="BD220" s="3">
        <f t="shared" si="283"/>
        <v>203</v>
      </c>
      <c r="BE220" s="45">
        <f t="shared" si="284"/>
        <v>74.102939285897961</v>
      </c>
      <c r="BF220" s="7">
        <f t="shared" si="285"/>
        <v>-8.4748188878889337E-4</v>
      </c>
      <c r="BG220" s="43">
        <f t="shared" si="286"/>
        <v>-6.2854166718746371E-2</v>
      </c>
      <c r="BH220" s="45">
        <f t="shared" si="287"/>
        <v>72.929662096963384</v>
      </c>
      <c r="BI220" s="7">
        <f t="shared" si="288"/>
        <v>-9.6145734864777654E-4</v>
      </c>
      <c r="BJ220" s="43">
        <f t="shared" si="289"/>
        <v>-7.0186240634359645E-2</v>
      </c>
      <c r="BK220" s="117">
        <f t="shared" si="244"/>
        <v>71.504386302449987</v>
      </c>
      <c r="BL220" s="107"/>
      <c r="BM220" s="118">
        <f t="shared" si="290"/>
        <v>203</v>
      </c>
      <c r="BN220" s="45">
        <f t="shared" si="291"/>
        <v>89.886801370796277</v>
      </c>
      <c r="BO220" s="7">
        <f t="shared" si="292"/>
        <v>1.1066806415333556E-15</v>
      </c>
      <c r="BP220" s="45">
        <f t="shared" si="293"/>
        <v>9.2510995807405958E-14</v>
      </c>
      <c r="BQ220" s="107"/>
      <c r="BR220" s="107"/>
      <c r="BS220" s="40">
        <f t="shared" si="259"/>
        <v>203</v>
      </c>
      <c r="BT220" s="124">
        <f t="shared" ca="1" si="260"/>
        <v>8347.6271712689595</v>
      </c>
      <c r="BU220" s="7">
        <f t="shared" ca="1" si="237"/>
        <v>6.7630519823649746E-2</v>
      </c>
      <c r="BV220" s="43">
        <f t="shared" ca="1" si="261"/>
        <v>528.79189420343243</v>
      </c>
      <c r="BW220" s="44">
        <f t="shared" ca="1" si="262"/>
        <v>8.8152599118248937E-2</v>
      </c>
      <c r="BX220" s="107"/>
      <c r="BY220" s="107"/>
      <c r="BZ220" s="40">
        <f t="shared" si="263"/>
        <v>203</v>
      </c>
      <c r="CA220" s="124">
        <f t="shared" ca="1" si="264"/>
        <v>13.194311352054306</v>
      </c>
      <c r="CB220" s="7">
        <f t="shared" ca="1" si="294"/>
        <v>9.4076299559124388E-2</v>
      </c>
      <c r="CC220" s="43">
        <f t="shared" ca="1" si="265"/>
        <v>1.1345387773525557</v>
      </c>
      <c r="CD220" s="44">
        <f t="shared" ca="1" si="266"/>
        <v>8.8152599118248937E-2</v>
      </c>
      <c r="CE220" s="107"/>
      <c r="CF220" s="107"/>
      <c r="CG220" s="40">
        <f t="shared" si="267"/>
        <v>203</v>
      </c>
      <c r="CH220" s="45">
        <f t="shared" ca="1" si="238"/>
        <v>103.40893186172512</v>
      </c>
      <c r="CI220" s="7">
        <f t="shared" ca="1" si="239"/>
        <v>-5.0035974646522605E-3</v>
      </c>
      <c r="CJ220" s="43">
        <f t="shared" ca="1" si="240"/>
        <v>-0.520018633200378</v>
      </c>
      <c r="CK220" s="43">
        <f t="shared" ca="1" si="241"/>
        <v>0.14407629955912449</v>
      </c>
      <c r="CL220" s="3">
        <f t="shared" ca="1" si="242"/>
        <v>100.44076299559124</v>
      </c>
      <c r="CM220" s="44">
        <f t="shared" ca="1" si="245"/>
        <v>8.8152599118248937E-2</v>
      </c>
      <c r="CO220" s="40">
        <v>203</v>
      </c>
      <c r="CP220" s="45">
        <v>107.77157460002556</v>
      </c>
      <c r="CQ220" s="7">
        <v>-2.3865897674912373E-2</v>
      </c>
      <c r="CR220" s="43">
        <v>-2.634950838764782</v>
      </c>
      <c r="CS220" s="43">
        <v>0.28356480146842494</v>
      </c>
      <c r="CT220" s="3">
        <v>101.83564801468425</v>
      </c>
      <c r="CU220" s="44">
        <v>0.36712960293684987</v>
      </c>
      <c r="CV220" s="44"/>
      <c r="CW220" s="40">
        <v>203</v>
      </c>
      <c r="CX220" s="45">
        <v>100.82807579675415</v>
      </c>
      <c r="CY220" s="7">
        <v>-6.2924213299189291E-4</v>
      </c>
      <c r="CZ220" s="43">
        <v>-6.3485221055727584E-2</v>
      </c>
      <c r="DA220" s="43">
        <v>0.14580076663493644</v>
      </c>
      <c r="DB220" s="3">
        <v>100.45800766634936</v>
      </c>
      <c r="DC220" s="44">
        <v>0.22900383317468209</v>
      </c>
      <c r="DD220" s="44"/>
    </row>
    <row r="221" spans="8:108" ht="15.9" customHeight="1" x14ac:dyDescent="0.65">
      <c r="H221" s="3">
        <f t="shared" si="268"/>
        <v>204</v>
      </c>
      <c r="I221" s="124">
        <f t="shared" si="246"/>
        <v>21019.24005945705</v>
      </c>
      <c r="J221" s="119">
        <f t="shared" si="233"/>
        <v>5.0000000000000037E-2</v>
      </c>
      <c r="K221" s="43">
        <f t="shared" si="234"/>
        <v>1000.9161933074786</v>
      </c>
      <c r="M221" s="109">
        <f t="shared" si="247"/>
        <v>204</v>
      </c>
      <c r="N221" s="45">
        <f t="shared" si="248"/>
        <v>99.642911912569744</v>
      </c>
      <c r="O221" s="7">
        <f t="shared" si="249"/>
        <v>1.8790393244974809E-4</v>
      </c>
      <c r="P221" s="43">
        <f t="shared" si="250"/>
        <v>1.8719777469318258E-2</v>
      </c>
      <c r="R221" s="109">
        <f t="shared" si="251"/>
        <v>204</v>
      </c>
      <c r="S221" s="109">
        <v>104</v>
      </c>
      <c r="T221" s="41">
        <f t="shared" si="297"/>
        <v>99.7190227528435</v>
      </c>
      <c r="U221" s="7">
        <f t="shared" si="232"/>
        <v>3.120887197639633E-4</v>
      </c>
      <c r="V221" s="43">
        <f t="shared" si="252"/>
        <v>99.999992513483051</v>
      </c>
      <c r="W221" s="7">
        <f t="shared" si="253"/>
        <v>8.3183520685514536E-9</v>
      </c>
      <c r="X221" s="43">
        <f t="shared" si="229"/>
        <v>199.71901526632655</v>
      </c>
      <c r="Y221" s="7">
        <f t="shared" si="298"/>
        <v>1.5580465306638404E-4</v>
      </c>
      <c r="Z221" s="121">
        <f t="shared" si="254"/>
        <v>8.318351392974116E-7</v>
      </c>
      <c r="AA221" s="121">
        <f t="shared" si="299"/>
        <v>3.1111472607385355E-2</v>
      </c>
      <c r="AC221" s="3">
        <f t="shared" si="269"/>
        <v>204</v>
      </c>
      <c r="AD221" s="45">
        <f t="shared" si="235"/>
        <v>198.36152733862619</v>
      </c>
      <c r="AE221" s="7">
        <f t="shared" si="236"/>
        <v>4.309814950467127E-4</v>
      </c>
      <c r="AF221" s="43">
        <f t="shared" si="243"/>
        <v>8.5453318813052639E-2</v>
      </c>
      <c r="AG221" s="107"/>
      <c r="AH221" s="3">
        <f t="shared" si="270"/>
        <v>204</v>
      </c>
      <c r="AI221" s="122">
        <f t="shared" si="271"/>
        <v>96.103263691547227</v>
      </c>
      <c r="AJ221" s="123">
        <f t="shared" si="255"/>
        <v>1.8659838883628842E-3</v>
      </c>
      <c r="AK221" s="114">
        <f t="shared" si="272"/>
        <v>0.17899314334590954</v>
      </c>
      <c r="AL221" s="115">
        <f t="shared" si="273"/>
        <v>99.642911912569744</v>
      </c>
      <c r="AM221" s="123">
        <f t="shared" si="295"/>
        <v>1.8790393244974809E-4</v>
      </c>
      <c r="AN221" s="116">
        <f t="shared" si="256"/>
        <v>1.8719777469318258E-2</v>
      </c>
      <c r="AO221" s="122">
        <f t="shared" si="274"/>
        <v>99.642911912569744</v>
      </c>
      <c r="AP221" s="123">
        <f t="shared" si="275"/>
        <v>1.8790393244974809E-4</v>
      </c>
      <c r="AQ221" s="116">
        <f t="shared" si="276"/>
        <v>1.8719777469318258E-2</v>
      </c>
      <c r="AS221" s="3">
        <f t="shared" si="277"/>
        <v>204</v>
      </c>
      <c r="AT221" s="122">
        <f t="shared" si="278"/>
        <v>200.74444858726886</v>
      </c>
      <c r="AU221" s="123">
        <f t="shared" si="257"/>
        <v>1.0258807527020819E-2</v>
      </c>
      <c r="AV221" s="114">
        <f t="shared" si="279"/>
        <v>2.0384862223729083</v>
      </c>
      <c r="AW221" s="115">
        <f t="shared" si="300"/>
        <v>250</v>
      </c>
      <c r="AX221" s="123">
        <f t="shared" si="296"/>
        <v>0</v>
      </c>
      <c r="AY221" s="116">
        <f t="shared" si="258"/>
        <v>-18.75</v>
      </c>
      <c r="AZ221" s="122">
        <f t="shared" si="280"/>
        <v>99.642911912569744</v>
      </c>
      <c r="BA221" s="123">
        <f t="shared" si="281"/>
        <v>1.8790393244974809E-4</v>
      </c>
      <c r="BB221" s="116">
        <f t="shared" si="282"/>
        <v>1.8719777469318258E-2</v>
      </c>
      <c r="BC221" s="107"/>
      <c r="BD221" s="3">
        <f t="shared" si="283"/>
        <v>204</v>
      </c>
      <c r="BE221" s="45">
        <f t="shared" si="284"/>
        <v>74.039713938115369</v>
      </c>
      <c r="BF221" s="7">
        <f t="shared" si="285"/>
        <v>-8.5320971599601926E-4</v>
      </c>
      <c r="BG221" s="43">
        <f t="shared" si="286"/>
        <v>-6.3225347782594407E-2</v>
      </c>
      <c r="BH221" s="45">
        <f t="shared" si="287"/>
        <v>72.859648092761987</v>
      </c>
      <c r="BI221" s="7">
        <f t="shared" si="288"/>
        <v>-9.6002095976134029E-4</v>
      </c>
      <c r="BJ221" s="43">
        <f t="shared" si="289"/>
        <v>-7.0014004201400484E-2</v>
      </c>
      <c r="BK221" s="117">
        <f t="shared" si="244"/>
        <v>71.434286285828591</v>
      </c>
      <c r="BL221" s="107"/>
      <c r="BM221" s="118">
        <f t="shared" si="290"/>
        <v>204</v>
      </c>
      <c r="BN221" s="45">
        <f t="shared" si="291"/>
        <v>89.886801370796348</v>
      </c>
      <c r="BO221" s="7">
        <f t="shared" si="292"/>
        <v>7.9048617252382464E-16</v>
      </c>
      <c r="BP221" s="45">
        <f t="shared" si="293"/>
        <v>7.8048272311004475E-14</v>
      </c>
      <c r="BQ221" s="107"/>
      <c r="BR221" s="107"/>
      <c r="BS221" s="40">
        <f t="shared" si="259"/>
        <v>204</v>
      </c>
      <c r="BT221" s="124">
        <f t="shared" ca="1" si="260"/>
        <v>6888.5488313802916</v>
      </c>
      <c r="BU221" s="7">
        <f t="shared" ca="1" si="237"/>
        <v>-0.17478959109608472</v>
      </c>
      <c r="BV221" s="43">
        <f t="shared" ca="1" si="261"/>
        <v>-1459.0783398886676</v>
      </c>
      <c r="BW221" s="44">
        <f t="shared" ca="1" si="262"/>
        <v>-1.1239479554804235</v>
      </c>
      <c r="BX221" s="107"/>
      <c r="BY221" s="107"/>
      <c r="BZ221" s="40">
        <f t="shared" si="263"/>
        <v>204</v>
      </c>
      <c r="CA221" s="124">
        <f t="shared" ca="1" si="264"/>
        <v>6.4391672856002318</v>
      </c>
      <c r="CB221" s="7">
        <f t="shared" ca="1" si="294"/>
        <v>-0.51197397774021181</v>
      </c>
      <c r="CC221" s="43">
        <f t="shared" ca="1" si="265"/>
        <v>-6.7551440664540747</v>
      </c>
      <c r="CD221" s="44">
        <f t="shared" ca="1" si="266"/>
        <v>-1.1239479554804235</v>
      </c>
      <c r="CE221" s="107"/>
      <c r="CF221" s="107"/>
      <c r="CG221" s="40">
        <f t="shared" si="267"/>
        <v>204</v>
      </c>
      <c r="CH221" s="45">
        <f t="shared" ca="1" si="238"/>
        <v>107.97895346959096</v>
      </c>
      <c r="CI221" s="7">
        <f t="shared" ca="1" si="239"/>
        <v>4.4193683520266085E-2</v>
      </c>
      <c r="CJ221" s="43">
        <f t="shared" ca="1" si="240"/>
        <v>4.5700216078658409</v>
      </c>
      <c r="CK221" s="43">
        <f t="shared" ca="1" si="241"/>
        <v>-0.46197397774021176</v>
      </c>
      <c r="CL221" s="3">
        <f t="shared" ca="1" si="242"/>
        <v>94.380260222597883</v>
      </c>
      <c r="CM221" s="44">
        <f t="shared" ca="1" si="245"/>
        <v>-1.1239479554804235</v>
      </c>
      <c r="CO221" s="40">
        <v>204</v>
      </c>
      <c r="CP221" s="45">
        <v>105.816327582235</v>
      </c>
      <c r="CQ221" s="7">
        <v>-1.8142511372289918E-2</v>
      </c>
      <c r="CR221" s="43">
        <v>-1.9552470177905579</v>
      </c>
      <c r="CS221" s="43">
        <v>0.35975213110119231</v>
      </c>
      <c r="CT221" s="3">
        <v>102.59752131101192</v>
      </c>
      <c r="CU221" s="44">
        <v>0.51950426220238455</v>
      </c>
      <c r="CV221" s="44"/>
      <c r="CW221" s="40">
        <v>204</v>
      </c>
      <c r="CX221" s="45">
        <v>100.76578727901283</v>
      </c>
      <c r="CY221" s="7">
        <v>-6.1776957706583121E-4</v>
      </c>
      <c r="CZ221" s="43">
        <v>-6.2288517741328188E-2</v>
      </c>
      <c r="DA221" s="43">
        <v>4.4379137764821774E-2</v>
      </c>
      <c r="DB221" s="3">
        <v>99.443791377648225</v>
      </c>
      <c r="DC221" s="44">
        <v>-0.27810431117589113</v>
      </c>
      <c r="DD221" s="44"/>
    </row>
    <row r="222" spans="8:108" ht="15.9" customHeight="1" x14ac:dyDescent="0.65">
      <c r="H222" s="3">
        <f t="shared" si="268"/>
        <v>205</v>
      </c>
      <c r="I222" s="124">
        <f t="shared" si="246"/>
        <v>22070.202062429904</v>
      </c>
      <c r="J222" s="119">
        <f t="shared" si="233"/>
        <v>5.0000000000000072E-2</v>
      </c>
      <c r="K222" s="43">
        <f t="shared" si="234"/>
        <v>1050.9620029728526</v>
      </c>
      <c r="M222" s="109">
        <f t="shared" si="247"/>
        <v>205</v>
      </c>
      <c r="N222" s="45">
        <f t="shared" si="248"/>
        <v>99.66070256099016</v>
      </c>
      <c r="O222" s="7">
        <f t="shared" si="249"/>
        <v>1.7854404371508059E-4</v>
      </c>
      <c r="P222" s="43">
        <f t="shared" si="250"/>
        <v>1.7790648420420569E-2</v>
      </c>
      <c r="R222" s="109">
        <f t="shared" si="251"/>
        <v>205</v>
      </c>
      <c r="S222" s="109">
        <v>105</v>
      </c>
      <c r="T222" s="41">
        <f t="shared" si="297"/>
        <v>99.747041529345736</v>
      </c>
      <c r="U222" s="7">
        <f t="shared" si="232"/>
        <v>2.8097724715655826E-4</v>
      </c>
      <c r="V222" s="43">
        <f t="shared" si="252"/>
        <v>99.999993262134694</v>
      </c>
      <c r="W222" s="7">
        <f t="shared" si="253"/>
        <v>7.4865169983728061E-9</v>
      </c>
      <c r="X222" s="43">
        <f t="shared" si="229"/>
        <v>199.74703479148042</v>
      </c>
      <c r="Y222" s="7">
        <f t="shared" si="298"/>
        <v>1.4029472915486556E-4</v>
      </c>
      <c r="Z222" s="121">
        <f t="shared" si="254"/>
        <v>7.4865163903371206E-7</v>
      </c>
      <c r="AA222" s="121">
        <f t="shared" si="299"/>
        <v>2.8018776502230329E-2</v>
      </c>
      <c r="AC222" s="3">
        <f t="shared" si="269"/>
        <v>205</v>
      </c>
      <c r="AD222" s="45">
        <f t="shared" si="235"/>
        <v>198.44277982352935</v>
      </c>
      <c r="AE222" s="7">
        <f t="shared" si="236"/>
        <v>4.0961816534338817E-4</v>
      </c>
      <c r="AF222" s="43">
        <f t="shared" si="243"/>
        <v>8.1252484903172759E-2</v>
      </c>
      <c r="AG222" s="107"/>
      <c r="AH222" s="3">
        <f t="shared" si="270"/>
        <v>205</v>
      </c>
      <c r="AI222" s="122">
        <f t="shared" si="271"/>
        <v>96.274786406595027</v>
      </c>
      <c r="AJ222" s="123">
        <f t="shared" si="255"/>
        <v>1.7847751310332068E-3</v>
      </c>
      <c r="AK222" s="114">
        <f t="shared" si="272"/>
        <v>0.17152271504779409</v>
      </c>
      <c r="AL222" s="115">
        <f t="shared" si="273"/>
        <v>99.66070256099016</v>
      </c>
      <c r="AM222" s="123">
        <f t="shared" si="295"/>
        <v>1.7854404371508059E-4</v>
      </c>
      <c r="AN222" s="116">
        <f t="shared" si="256"/>
        <v>1.7790648420420569E-2</v>
      </c>
      <c r="AO222" s="122">
        <f t="shared" si="274"/>
        <v>99.66070256099016</v>
      </c>
      <c r="AP222" s="123">
        <f t="shared" si="275"/>
        <v>1.7854404371508059E-4</v>
      </c>
      <c r="AQ222" s="116">
        <f t="shared" si="276"/>
        <v>1.7790648420420569E-2</v>
      </c>
      <c r="AS222" s="3">
        <f t="shared" si="277"/>
        <v>205</v>
      </c>
      <c r="AT222" s="122">
        <f t="shared" si="278"/>
        <v>202.72200428891097</v>
      </c>
      <c r="AU222" s="123">
        <f t="shared" si="257"/>
        <v>9.8511102825461598E-3</v>
      </c>
      <c r="AV222" s="114">
        <f t="shared" si="279"/>
        <v>1.977555701642117</v>
      </c>
      <c r="AW222" s="115">
        <f t="shared" si="300"/>
        <v>250</v>
      </c>
      <c r="AX222" s="123">
        <f t="shared" si="296"/>
        <v>0</v>
      </c>
      <c r="AY222" s="116">
        <f t="shared" si="258"/>
        <v>-18.75</v>
      </c>
      <c r="AZ222" s="122">
        <f t="shared" si="280"/>
        <v>99.66070256099016</v>
      </c>
      <c r="BA222" s="123">
        <f t="shared" si="281"/>
        <v>1.7854404371508059E-4</v>
      </c>
      <c r="BB222" s="116">
        <f t="shared" si="282"/>
        <v>1.7790648420420569E-2</v>
      </c>
      <c r="BC222" s="107"/>
      <c r="BD222" s="3">
        <f t="shared" si="283"/>
        <v>205</v>
      </c>
      <c r="BE222" s="45">
        <f t="shared" si="284"/>
        <v>73.976145354940684</v>
      </c>
      <c r="BF222" s="7">
        <f t="shared" si="285"/>
        <v>-8.5857413263128006E-4</v>
      </c>
      <c r="BG222" s="43">
        <f t="shared" si="286"/>
        <v>-6.3568583174678436E-2</v>
      </c>
      <c r="BH222" s="45">
        <f t="shared" si="287"/>
        <v>72.789805063185028</v>
      </c>
      <c r="BI222" s="7">
        <f t="shared" si="288"/>
        <v>-9.5859685580744177E-4</v>
      </c>
      <c r="BJ222" s="43">
        <f t="shared" si="289"/>
        <v>-6.9843029576957816E-2</v>
      </c>
      <c r="BK222" s="117">
        <f t="shared" si="244"/>
        <v>71.36435787344729</v>
      </c>
      <c r="BL222" s="107"/>
      <c r="BM222" s="118">
        <f t="shared" si="290"/>
        <v>205</v>
      </c>
      <c r="BN222" s="45">
        <f t="shared" si="291"/>
        <v>89.88680137079642</v>
      </c>
      <c r="BO222" s="7">
        <f t="shared" si="292"/>
        <v>7.9048617252382395E-16</v>
      </c>
      <c r="BP222" s="45">
        <f t="shared" si="293"/>
        <v>6.5846581344928139E-14</v>
      </c>
      <c r="BQ222" s="107"/>
      <c r="BR222" s="107"/>
      <c r="BS222" s="40">
        <f t="shared" si="259"/>
        <v>205</v>
      </c>
      <c r="BT222" s="124">
        <f t="shared" ca="1" si="260"/>
        <v>6758.3312827393893</v>
      </c>
      <c r="BU222" s="7">
        <f t="shared" ca="1" si="237"/>
        <v>-1.8903480519395555E-2</v>
      </c>
      <c r="BV222" s="43">
        <f t="shared" ca="1" si="261"/>
        <v>-130.21754864090235</v>
      </c>
      <c r="BW222" s="44">
        <f t="shared" ca="1" si="262"/>
        <v>-0.34451740259697777</v>
      </c>
      <c r="BX222" s="107"/>
      <c r="BY222" s="107"/>
      <c r="BZ222" s="40">
        <f t="shared" si="263"/>
        <v>205</v>
      </c>
      <c r="CA222" s="124">
        <f t="shared" ca="1" si="264"/>
        <v>5.6519230558190312</v>
      </c>
      <c r="CB222" s="7">
        <f t="shared" ca="1" si="294"/>
        <v>-0.12225870129848894</v>
      </c>
      <c r="CC222" s="43">
        <f t="shared" ca="1" si="265"/>
        <v>-0.78724422978120012</v>
      </c>
      <c r="CD222" s="44">
        <f t="shared" ca="1" si="266"/>
        <v>-0.34451740259697777</v>
      </c>
      <c r="CE222" s="107"/>
      <c r="CF222" s="107"/>
      <c r="CG222" s="40">
        <f t="shared" si="267"/>
        <v>205</v>
      </c>
      <c r="CH222" s="45">
        <f t="shared" ca="1" si="238"/>
        <v>108.74917605643985</v>
      </c>
      <c r="CI222" s="7">
        <f t="shared" ca="1" si="239"/>
        <v>7.133080680077143E-3</v>
      </c>
      <c r="CJ222" s="43">
        <f t="shared" ca="1" si="240"/>
        <v>0.77022258684889444</v>
      </c>
      <c r="CK222" s="43">
        <f t="shared" ca="1" si="241"/>
        <v>-7.2258701298488881E-2</v>
      </c>
      <c r="CL222" s="3">
        <f t="shared" ca="1" si="242"/>
        <v>98.277412987015111</v>
      </c>
      <c r="CM222" s="44">
        <f t="shared" ca="1" si="245"/>
        <v>-0.34451740259697777</v>
      </c>
      <c r="CO222" s="40">
        <v>205</v>
      </c>
      <c r="CP222" s="45">
        <v>105.19765722519962</v>
      </c>
      <c r="CQ222" s="7">
        <v>-5.8466436245822786E-3</v>
      </c>
      <c r="CR222" s="43">
        <v>-0.61867035703538942</v>
      </c>
      <c r="CS222" s="43">
        <v>0.1006380335637953</v>
      </c>
      <c r="CT222" s="3">
        <v>100.00638033563796</v>
      </c>
      <c r="CU222" s="44">
        <v>1.2760671275905968E-3</v>
      </c>
      <c r="CV222" s="44"/>
      <c r="CW222" s="40">
        <v>205</v>
      </c>
      <c r="CX222" s="45">
        <v>100.90379613716513</v>
      </c>
      <c r="CY222" s="7">
        <v>1.3696003562217794E-3</v>
      </c>
      <c r="CZ222" s="43">
        <v>0.13800885815230463</v>
      </c>
      <c r="DA222" s="43">
        <v>-5.7570864476812755E-2</v>
      </c>
      <c r="DB222" s="3">
        <v>98.424291355231873</v>
      </c>
      <c r="DC222" s="44">
        <v>-0.78785432238406372</v>
      </c>
      <c r="DD222" s="44"/>
    </row>
    <row r="223" spans="8:108" ht="15.9" customHeight="1" x14ac:dyDescent="0.65">
      <c r="H223" s="3">
        <f t="shared" si="268"/>
        <v>206</v>
      </c>
      <c r="I223" s="124">
        <f t="shared" si="246"/>
        <v>23173.712165551398</v>
      </c>
      <c r="J223" s="119">
        <f t="shared" si="233"/>
        <v>4.9999999999999968E-2</v>
      </c>
      <c r="K223" s="43">
        <f t="shared" si="234"/>
        <v>1103.5101031214951</v>
      </c>
      <c r="M223" s="109">
        <f t="shared" si="247"/>
        <v>206</v>
      </c>
      <c r="N223" s="45">
        <f t="shared" si="248"/>
        <v>99.677609871564599</v>
      </c>
      <c r="O223" s="7">
        <f t="shared" si="249"/>
        <v>1.6964871950498177E-4</v>
      </c>
      <c r="P223" s="43">
        <f t="shared" si="250"/>
        <v>1.6907310574432913E-2</v>
      </c>
      <c r="R223" s="109">
        <f t="shared" si="251"/>
        <v>206</v>
      </c>
      <c r="S223" s="109">
        <v>106</v>
      </c>
      <c r="T223" s="41">
        <f t="shared" si="297"/>
        <v>99.772273388423287</v>
      </c>
      <c r="U223" s="7">
        <f t="shared" si="232"/>
        <v>2.5295847065425956E-4</v>
      </c>
      <c r="V223" s="43">
        <f t="shared" si="252"/>
        <v>99.999993935921182</v>
      </c>
      <c r="W223" s="7">
        <f t="shared" si="253"/>
        <v>6.7378653333575171E-9</v>
      </c>
      <c r="X223" s="43">
        <f t="shared" si="229"/>
        <v>199.77226732434445</v>
      </c>
      <c r="Y223" s="7">
        <f t="shared" si="298"/>
        <v>1.2632244023236115E-4</v>
      </c>
      <c r="Z223" s="121">
        <f t="shared" si="254"/>
        <v>6.7378648561474709E-7</v>
      </c>
      <c r="AA223" s="121">
        <f t="shared" si="299"/>
        <v>2.5231859077550572E-2</v>
      </c>
      <c r="AC223" s="3">
        <f t="shared" si="269"/>
        <v>206</v>
      </c>
      <c r="AD223" s="45">
        <f t="shared" si="235"/>
        <v>198.52003459868337</v>
      </c>
      <c r="AE223" s="7">
        <f t="shared" si="236"/>
        <v>3.8930504411759532E-4</v>
      </c>
      <c r="AF223" s="43">
        <f t="shared" si="243"/>
        <v>7.7254775154030272E-2</v>
      </c>
      <c r="AG223" s="107"/>
      <c r="AH223" s="3">
        <f t="shared" si="270"/>
        <v>206</v>
      </c>
      <c r="AI223" s="122">
        <f t="shared" si="271"/>
        <v>96.439119250596519</v>
      </c>
      <c r="AJ223" s="123">
        <f t="shared" si="255"/>
        <v>1.7069146568393265E-3</v>
      </c>
      <c r="AK223" s="114">
        <f t="shared" si="272"/>
        <v>0.1643328440014856</v>
      </c>
      <c r="AL223" s="115">
        <f t="shared" si="273"/>
        <v>99.677609871564599</v>
      </c>
      <c r="AM223" s="123">
        <f t="shared" si="295"/>
        <v>1.6964871950498177E-4</v>
      </c>
      <c r="AN223" s="116">
        <f t="shared" si="256"/>
        <v>1.6907310574432913E-2</v>
      </c>
      <c r="AO223" s="122">
        <f t="shared" si="274"/>
        <v>99.677609871564599</v>
      </c>
      <c r="AP223" s="123">
        <f t="shared" si="275"/>
        <v>1.6964871950498177E-4</v>
      </c>
      <c r="AQ223" s="116">
        <f t="shared" si="276"/>
        <v>1.6907310574432913E-2</v>
      </c>
      <c r="AS223" s="3">
        <f t="shared" si="277"/>
        <v>206</v>
      </c>
      <c r="AT223" s="122">
        <f t="shared" si="278"/>
        <v>204.63886229877386</v>
      </c>
      <c r="AU223" s="123">
        <f t="shared" si="257"/>
        <v>9.4555991422177639E-3</v>
      </c>
      <c r="AV223" s="114">
        <f t="shared" si="279"/>
        <v>1.9168580098629013</v>
      </c>
      <c r="AW223" s="115">
        <f t="shared" si="300"/>
        <v>250</v>
      </c>
      <c r="AX223" s="123">
        <f t="shared" si="296"/>
        <v>0</v>
      </c>
      <c r="AY223" s="116">
        <f t="shared" si="258"/>
        <v>-18.75</v>
      </c>
      <c r="AZ223" s="122">
        <f t="shared" si="280"/>
        <v>99.677609871564599</v>
      </c>
      <c r="BA223" s="123">
        <f t="shared" si="281"/>
        <v>1.6964871950498177E-4</v>
      </c>
      <c r="BB223" s="116">
        <f t="shared" si="282"/>
        <v>1.6907310574432913E-2</v>
      </c>
      <c r="BC223" s="107"/>
      <c r="BD223" s="3">
        <f t="shared" si="283"/>
        <v>206</v>
      </c>
      <c r="BE223" s="45">
        <f t="shared" si="284"/>
        <v>73.912259989302441</v>
      </c>
      <c r="BF223" s="7">
        <f t="shared" si="285"/>
        <v>-8.6359414013419632E-4</v>
      </c>
      <c r="BG223" s="43">
        <f t="shared" si="286"/>
        <v>-6.3885365638244609E-2</v>
      </c>
      <c r="BH223" s="45">
        <f t="shared" si="287"/>
        <v>72.720131761755866</v>
      </c>
      <c r="BI223" s="7">
        <f t="shared" si="288"/>
        <v>-9.5718488830520481E-4</v>
      </c>
      <c r="BJ223" s="43">
        <f t="shared" si="289"/>
        <v>-6.9673301429161769E-2</v>
      </c>
      <c r="BK223" s="117">
        <f t="shared" si="244"/>
        <v>71.29459981118535</v>
      </c>
      <c r="BL223" s="107"/>
      <c r="BM223" s="118">
        <f t="shared" si="290"/>
        <v>206</v>
      </c>
      <c r="BN223" s="45">
        <f t="shared" si="291"/>
        <v>89.886801370796476</v>
      </c>
      <c r="BO223" s="7">
        <f t="shared" si="292"/>
        <v>6.3238893801905864E-16</v>
      </c>
      <c r="BP223" s="45">
        <f t="shared" si="293"/>
        <v>5.5552443973867609E-14</v>
      </c>
      <c r="BQ223" s="107"/>
      <c r="BR223" s="107"/>
      <c r="BS223" s="40">
        <f t="shared" si="259"/>
        <v>206</v>
      </c>
      <c r="BT223" s="124">
        <f t="shared" ca="1" si="260"/>
        <v>7395.5695015502406</v>
      </c>
      <c r="BU223" s="7">
        <f t="shared" ca="1" si="237"/>
        <v>9.4289284166690968E-2</v>
      </c>
      <c r="BV223" s="43">
        <f t="shared" ca="1" si="261"/>
        <v>637.23821881085132</v>
      </c>
      <c r="BW223" s="44">
        <f t="shared" ca="1" si="262"/>
        <v>0.22144642083345475</v>
      </c>
      <c r="BX223" s="107"/>
      <c r="BY223" s="107"/>
      <c r="BZ223" s="40">
        <f t="shared" si="263"/>
        <v>206</v>
      </c>
      <c r="CA223" s="124">
        <f t="shared" ca="1" si="264"/>
        <v>6.5603182743785862</v>
      </c>
      <c r="CB223" s="7">
        <f t="shared" ca="1" si="294"/>
        <v>0.16072321041672738</v>
      </c>
      <c r="CC223" s="43">
        <f t="shared" ca="1" si="265"/>
        <v>0.90839521855955496</v>
      </c>
      <c r="CD223" s="44">
        <f t="shared" ca="1" si="266"/>
        <v>0.22144642083345475</v>
      </c>
      <c r="CE223" s="107"/>
      <c r="CF223" s="107"/>
      <c r="CG223" s="40">
        <f t="shared" si="267"/>
        <v>206</v>
      </c>
      <c r="CH223" s="45">
        <f t="shared" ca="1" si="238"/>
        <v>107.01712784578982</v>
      </c>
      <c r="CI223" s="7">
        <f t="shared" ca="1" si="239"/>
        <v>-1.5927000768733341E-2</v>
      </c>
      <c r="CJ223" s="43">
        <f t="shared" ca="1" si="240"/>
        <v>-1.7320482106500301</v>
      </c>
      <c r="CK223" s="43">
        <f t="shared" ca="1" si="241"/>
        <v>0.21072321041672737</v>
      </c>
      <c r="CL223" s="3">
        <f t="shared" ca="1" si="242"/>
        <v>101.10723210416728</v>
      </c>
      <c r="CM223" s="44">
        <f t="shared" ca="1" si="245"/>
        <v>0.22144642083345475</v>
      </c>
      <c r="CO223" s="40">
        <v>206</v>
      </c>
      <c r="CP223" s="45">
        <v>104.5190130545995</v>
      </c>
      <c r="CQ223" s="7">
        <v>-6.4511338797909714E-3</v>
      </c>
      <c r="CR223" s="43">
        <v>-0.67864417060012494</v>
      </c>
      <c r="CS223" s="43">
        <v>0.4803595417142531</v>
      </c>
      <c r="CT223" s="3">
        <v>103.80359541714253</v>
      </c>
      <c r="CU223" s="44">
        <v>0.76071908342850625</v>
      </c>
      <c r="CV223" s="44"/>
      <c r="CW223" s="40">
        <v>206</v>
      </c>
      <c r="CX223" s="45">
        <v>101.19842736537881</v>
      </c>
      <c r="CY223" s="7">
        <v>2.9199221386394915E-3</v>
      </c>
      <c r="CZ223" s="43">
        <v>0.29463122821367738</v>
      </c>
      <c r="DA223" s="43">
        <v>0.29222176697904034</v>
      </c>
      <c r="DB223" s="3">
        <v>101.9222176697904</v>
      </c>
      <c r="DC223" s="44">
        <v>0.96110883489520171</v>
      </c>
      <c r="DD223" s="44"/>
    </row>
    <row r="224" spans="8:108" ht="15.9" customHeight="1" x14ac:dyDescent="0.65">
      <c r="H224" s="3">
        <f t="shared" si="268"/>
        <v>207</v>
      </c>
      <c r="I224" s="124">
        <f t="shared" si="246"/>
        <v>24332.397773828969</v>
      </c>
      <c r="J224" s="119">
        <f t="shared" si="233"/>
        <v>5.0000000000000017E-2</v>
      </c>
      <c r="K224" s="43">
        <f t="shared" si="234"/>
        <v>1158.6856082775701</v>
      </c>
      <c r="M224" s="109">
        <f t="shared" si="247"/>
        <v>207</v>
      </c>
      <c r="N224" s="45">
        <f t="shared" si="248"/>
        <v>99.693677410288913</v>
      </c>
      <c r="O224" s="7">
        <f t="shared" si="249"/>
        <v>1.6119506421770845E-4</v>
      </c>
      <c r="P224" s="43">
        <f t="shared" si="250"/>
        <v>1.6067538724313771E-2</v>
      </c>
      <c r="R224" s="109">
        <f t="shared" si="251"/>
        <v>207</v>
      </c>
      <c r="S224" s="109">
        <v>107</v>
      </c>
      <c r="T224" s="41">
        <f t="shared" si="297"/>
        <v>99.794994190171337</v>
      </c>
      <c r="U224" s="7">
        <f t="shared" si="232"/>
        <v>2.2772661157670899E-4</v>
      </c>
      <c r="V224" s="43">
        <f t="shared" si="252"/>
        <v>99.999994542329034</v>
      </c>
      <c r="W224" s="7">
        <f t="shared" si="253"/>
        <v>6.0640788870605196E-9</v>
      </c>
      <c r="X224" s="43">
        <f t="shared" si="229"/>
        <v>199.79498873250037</v>
      </c>
      <c r="Y224" s="7">
        <f t="shared" si="298"/>
        <v>1.1373654842204406E-4</v>
      </c>
      <c r="Z224" s="121">
        <f t="shared" si="254"/>
        <v>6.0640784491392484E-7</v>
      </c>
      <c r="AA224" s="121">
        <f t="shared" si="299"/>
        <v>2.2720801748051526E-2</v>
      </c>
      <c r="AC224" s="3">
        <f t="shared" si="269"/>
        <v>207</v>
      </c>
      <c r="AD224" s="45">
        <f t="shared" si="235"/>
        <v>198.59348529435192</v>
      </c>
      <c r="AE224" s="7">
        <f t="shared" si="236"/>
        <v>3.6999135032914277E-4</v>
      </c>
      <c r="AF224" s="43">
        <f t="shared" si="243"/>
        <v>7.3450695668557914E-2</v>
      </c>
      <c r="AG224" s="107"/>
      <c r="AH224" s="3">
        <f t="shared" si="270"/>
        <v>207</v>
      </c>
      <c r="AI224" s="122">
        <f t="shared" si="271"/>
        <v>96.596534811253818</v>
      </c>
      <c r="AJ224" s="123">
        <f t="shared" si="255"/>
        <v>1.6322791195163781E-3</v>
      </c>
      <c r="AK224" s="114">
        <f t="shared" si="272"/>
        <v>0.15741556065730186</v>
      </c>
      <c r="AL224" s="115">
        <f t="shared" si="273"/>
        <v>99.693677410288913</v>
      </c>
      <c r="AM224" s="123">
        <f t="shared" si="295"/>
        <v>1.6119506421770845E-4</v>
      </c>
      <c r="AN224" s="116">
        <f t="shared" si="256"/>
        <v>1.6067538724313771E-2</v>
      </c>
      <c r="AO224" s="122">
        <f t="shared" si="274"/>
        <v>99.693677410288913</v>
      </c>
      <c r="AP224" s="123">
        <f t="shared" si="275"/>
        <v>1.6119506421770845E-4</v>
      </c>
      <c r="AQ224" s="116">
        <f t="shared" si="276"/>
        <v>1.6067538724313771E-2</v>
      </c>
      <c r="AS224" s="3">
        <f t="shared" si="277"/>
        <v>207</v>
      </c>
      <c r="AT224" s="122">
        <f t="shared" si="278"/>
        <v>206.49539262112523</v>
      </c>
      <c r="AU224" s="123">
        <f t="shared" si="257"/>
        <v>9.0722275402451702E-3</v>
      </c>
      <c r="AV224" s="114">
        <f t="shared" si="279"/>
        <v>1.8565303223513869</v>
      </c>
      <c r="AW224" s="115">
        <f t="shared" si="300"/>
        <v>250</v>
      </c>
      <c r="AX224" s="123">
        <f t="shared" si="296"/>
        <v>0</v>
      </c>
      <c r="AY224" s="116">
        <f t="shared" si="258"/>
        <v>-18.75</v>
      </c>
      <c r="AZ224" s="122">
        <f t="shared" si="280"/>
        <v>99.693677410288913</v>
      </c>
      <c r="BA224" s="123">
        <f t="shared" si="281"/>
        <v>1.6119506421770845E-4</v>
      </c>
      <c r="BB224" s="116">
        <f t="shared" si="282"/>
        <v>1.6067538724313771E-2</v>
      </c>
      <c r="BC224" s="107"/>
      <c r="BD224" s="3">
        <f t="shared" si="283"/>
        <v>207</v>
      </c>
      <c r="BE224" s="45">
        <f t="shared" si="284"/>
        <v>73.848082877145828</v>
      </c>
      <c r="BF224" s="7">
        <f t="shared" si="285"/>
        <v>-8.6828778021267737E-4</v>
      </c>
      <c r="BG224" s="43">
        <f t="shared" si="286"/>
        <v>-6.4177112156613397E-2</v>
      </c>
      <c r="BH224" s="45">
        <f t="shared" si="287"/>
        <v>72.650626957070173</v>
      </c>
      <c r="BI224" s="7">
        <f t="shared" si="288"/>
        <v>-9.5578491130080294E-4</v>
      </c>
      <c r="BJ224" s="43">
        <f t="shared" si="289"/>
        <v>-6.950480468569159E-2</v>
      </c>
      <c r="BK224" s="117">
        <f t="shared" si="244"/>
        <v>71.225010860123689</v>
      </c>
      <c r="BL224" s="107"/>
      <c r="BM224" s="118">
        <f t="shared" si="290"/>
        <v>207</v>
      </c>
      <c r="BN224" s="45">
        <f t="shared" si="291"/>
        <v>89.886801370796519</v>
      </c>
      <c r="BO224" s="7">
        <f t="shared" si="292"/>
        <v>4.7429170351429374E-16</v>
      </c>
      <c r="BP224" s="45">
        <f t="shared" si="293"/>
        <v>4.6867642456693845E-14</v>
      </c>
      <c r="BQ224" s="107"/>
      <c r="BR224" s="107"/>
      <c r="BS224" s="40">
        <f t="shared" si="259"/>
        <v>207</v>
      </c>
      <c r="BT224" s="124">
        <f t="shared" ca="1" si="260"/>
        <v>8511.105441686841</v>
      </c>
      <c r="BU224" s="7">
        <f t="shared" ca="1" si="237"/>
        <v>0.15083840938858928</v>
      </c>
      <c r="BV224" s="43">
        <f t="shared" ca="1" si="261"/>
        <v>1115.5359401366006</v>
      </c>
      <c r="BW224" s="44">
        <f t="shared" ca="1" si="262"/>
        <v>0.5041920469429465</v>
      </c>
      <c r="BX224" s="107"/>
      <c r="BY224" s="107"/>
      <c r="BZ224" s="40">
        <f t="shared" si="263"/>
        <v>207</v>
      </c>
      <c r="CA224" s="124">
        <f t="shared" ca="1" si="264"/>
        <v>8.5421643377755938</v>
      </c>
      <c r="CB224" s="7">
        <f t="shared" ca="1" si="294"/>
        <v>0.30209602347147313</v>
      </c>
      <c r="CC224" s="43">
        <f t="shared" ca="1" si="265"/>
        <v>1.9818460633970083</v>
      </c>
      <c r="CD224" s="44">
        <f t="shared" ca="1" si="266"/>
        <v>0.5041920469429465</v>
      </c>
      <c r="CE224" s="107"/>
      <c r="CF224" s="107"/>
      <c r="CG224" s="40">
        <f t="shared" si="267"/>
        <v>207</v>
      </c>
      <c r="CH224" s="45">
        <f t="shared" ca="1" si="238"/>
        <v>105.36461730318233</v>
      </c>
      <c r="CI224" s="7">
        <f t="shared" ca="1" si="239"/>
        <v>-1.5441551982115722E-2</v>
      </c>
      <c r="CJ224" s="43">
        <f t="shared" ca="1" si="240"/>
        <v>-1.6525105426074935</v>
      </c>
      <c r="CK224" s="43">
        <f t="shared" ca="1" si="241"/>
        <v>0.35209602347147329</v>
      </c>
      <c r="CL224" s="3">
        <f t="shared" ca="1" si="242"/>
        <v>102.52096023471474</v>
      </c>
      <c r="CM224" s="44">
        <f t="shared" ca="1" si="245"/>
        <v>0.5041920469429465</v>
      </c>
      <c r="CO224" s="40">
        <v>207</v>
      </c>
      <c r="CP224" s="45">
        <v>104.6144830962489</v>
      </c>
      <c r="CQ224" s="7">
        <v>9.1342272433756996E-4</v>
      </c>
      <c r="CR224" s="43">
        <v>9.5470041649404869E-2</v>
      </c>
      <c r="CS224" s="43">
        <v>-1.5900548724647287E-2</v>
      </c>
      <c r="CT224" s="3">
        <v>98.840994512753525</v>
      </c>
      <c r="CU224" s="44">
        <v>-0.23180109744929459</v>
      </c>
      <c r="CV224" s="44"/>
      <c r="CW224" s="40">
        <v>207</v>
      </c>
      <c r="CX224" s="45">
        <v>101.12679627634239</v>
      </c>
      <c r="CY224" s="7">
        <v>-7.0782808489493806E-4</v>
      </c>
      <c r="CZ224" s="43">
        <v>-7.1631089036409898E-2</v>
      </c>
      <c r="DA224" s="43">
        <v>0.18026065747273942</v>
      </c>
      <c r="DB224" s="3">
        <v>100.80260657472739</v>
      </c>
      <c r="DC224" s="44">
        <v>0.40130328736369708</v>
      </c>
      <c r="DD224" s="44"/>
    </row>
    <row r="225" spans="8:108" ht="15.9" customHeight="1" x14ac:dyDescent="0.65">
      <c r="H225" s="3">
        <f t="shared" si="268"/>
        <v>208</v>
      </c>
      <c r="I225" s="124">
        <f t="shared" si="246"/>
        <v>25549.017662520419</v>
      </c>
      <c r="J225" s="119">
        <f t="shared" si="233"/>
        <v>5.0000000000000058E-2</v>
      </c>
      <c r="K225" s="43">
        <f t="shared" si="234"/>
        <v>1216.6198886914485</v>
      </c>
      <c r="M225" s="109">
        <f t="shared" si="247"/>
        <v>208</v>
      </c>
      <c r="N225" s="45">
        <f t="shared" si="248"/>
        <v>99.708946623009979</v>
      </c>
      <c r="O225" s="7">
        <f t="shared" si="249"/>
        <v>1.5316129485549266E-4</v>
      </c>
      <c r="P225" s="43">
        <f t="shared" si="250"/>
        <v>1.5269212721070511E-2</v>
      </c>
      <c r="R225" s="109">
        <f t="shared" si="251"/>
        <v>208</v>
      </c>
      <c r="S225" s="109">
        <v>108</v>
      </c>
      <c r="T225" s="41">
        <f t="shared" si="297"/>
        <v>99.815452743772141</v>
      </c>
      <c r="U225" s="7">
        <f t="shared" si="232"/>
        <v>2.050058098286746E-4</v>
      </c>
      <c r="V225" s="43">
        <f t="shared" si="252"/>
        <v>99.999995088096099</v>
      </c>
      <c r="W225" s="7">
        <f t="shared" si="253"/>
        <v>5.4576709510478651E-9</v>
      </c>
      <c r="X225" s="43">
        <f t="shared" si="229"/>
        <v>199.81544783186825</v>
      </c>
      <c r="Y225" s="7">
        <f t="shared" si="298"/>
        <v>1.0240046308306345E-4</v>
      </c>
      <c r="Z225" s="121">
        <f t="shared" si="254"/>
        <v>5.4576706728482033E-7</v>
      </c>
      <c r="AA225" s="121">
        <f t="shared" si="299"/>
        <v>2.0458553600802717E-2</v>
      </c>
      <c r="AC225" s="3">
        <f t="shared" si="269"/>
        <v>208</v>
      </c>
      <c r="AD225" s="45">
        <f t="shared" si="235"/>
        <v>198.66331645873004</v>
      </c>
      <c r="AE225" s="7">
        <f t="shared" si="236"/>
        <v>3.5162867641208242E-4</v>
      </c>
      <c r="AF225" s="43">
        <f t="shared" si="243"/>
        <v>6.9831164378102759E-2</v>
      </c>
      <c r="AG225" s="107"/>
      <c r="AH225" s="3">
        <f t="shared" si="270"/>
        <v>208</v>
      </c>
      <c r="AI225" s="122">
        <f t="shared" si="271"/>
        <v>96.747297709721693</v>
      </c>
      <c r="AJ225" s="123">
        <f t="shared" si="255"/>
        <v>1.5607485171436008E-3</v>
      </c>
      <c r="AK225" s="114">
        <f t="shared" si="272"/>
        <v>0.15076289846786978</v>
      </c>
      <c r="AL225" s="115">
        <f t="shared" si="273"/>
        <v>99.708946623009979</v>
      </c>
      <c r="AM225" s="123">
        <f t="shared" si="295"/>
        <v>1.5316129485549266E-4</v>
      </c>
      <c r="AN225" s="116">
        <f t="shared" si="256"/>
        <v>1.5269212721070511E-2</v>
      </c>
      <c r="AO225" s="122">
        <f t="shared" si="274"/>
        <v>99.708946623009979</v>
      </c>
      <c r="AP225" s="123">
        <f t="shared" si="275"/>
        <v>1.5316129485549266E-4</v>
      </c>
      <c r="AQ225" s="116">
        <f t="shared" si="276"/>
        <v>1.5269212721070511E-2</v>
      </c>
      <c r="AS225" s="3">
        <f t="shared" si="277"/>
        <v>208</v>
      </c>
      <c r="AT225" s="122">
        <f t="shared" si="278"/>
        <v>208.29209281743096</v>
      </c>
      <c r="AU225" s="123">
        <f t="shared" si="257"/>
        <v>8.7009214757749146E-3</v>
      </c>
      <c r="AV225" s="114">
        <f t="shared" si="279"/>
        <v>1.7967001963057296</v>
      </c>
      <c r="AW225" s="115">
        <f t="shared" si="300"/>
        <v>250</v>
      </c>
      <c r="AX225" s="123">
        <f t="shared" si="296"/>
        <v>0</v>
      </c>
      <c r="AY225" s="116">
        <f t="shared" si="258"/>
        <v>-18.75</v>
      </c>
      <c r="AZ225" s="122">
        <f t="shared" si="280"/>
        <v>99.708946623009979</v>
      </c>
      <c r="BA225" s="123">
        <f t="shared" si="281"/>
        <v>1.5316129485549266E-4</v>
      </c>
      <c r="BB225" s="116">
        <f t="shared" si="282"/>
        <v>1.5269212721070511E-2</v>
      </c>
      <c r="BC225" s="107"/>
      <c r="BD225" s="3">
        <f t="shared" si="283"/>
        <v>208</v>
      </c>
      <c r="BE225" s="45">
        <f t="shared" si="284"/>
        <v>73.783637709516043</v>
      </c>
      <c r="BF225" s="7">
        <f t="shared" si="285"/>
        <v>-8.726721821200995E-4</v>
      </c>
      <c r="BG225" s="43">
        <f t="shared" si="286"/>
        <v>-6.4445167629788455E-2</v>
      </c>
      <c r="BH225" s="45">
        <f t="shared" si="287"/>
        <v>72.581289432542022</v>
      </c>
      <c r="BI225" s="7">
        <f t="shared" si="288"/>
        <v>-9.5439678131234364E-4</v>
      </c>
      <c r="BJ225" s="43">
        <f t="shared" si="289"/>
        <v>-6.9337524528153643E-2</v>
      </c>
      <c r="BK225" s="117">
        <f t="shared" si="244"/>
        <v>71.155589796288083</v>
      </c>
      <c r="BL225" s="107"/>
      <c r="BM225" s="118">
        <f t="shared" si="290"/>
        <v>208</v>
      </c>
      <c r="BN225" s="45">
        <f t="shared" si="291"/>
        <v>89.886801370796562</v>
      </c>
      <c r="BO225" s="7">
        <f t="shared" si="292"/>
        <v>4.7429170351429344E-16</v>
      </c>
      <c r="BP225" s="45">
        <f t="shared" si="293"/>
        <v>3.9540580977531731E-14</v>
      </c>
      <c r="BQ225" s="107"/>
      <c r="BR225" s="107"/>
      <c r="BS225" s="40">
        <f t="shared" si="259"/>
        <v>208</v>
      </c>
      <c r="BT225" s="124">
        <f t="shared" ca="1" si="260"/>
        <v>7976.5066821694063</v>
      </c>
      <c r="BU225" s="7">
        <f t="shared" ca="1" si="237"/>
        <v>-6.28119065355488E-2</v>
      </c>
      <c r="BV225" s="43">
        <f t="shared" ca="1" si="261"/>
        <v>-534.59875951743504</v>
      </c>
      <c r="BW225" s="44">
        <f t="shared" ca="1" si="262"/>
        <v>-0.56405953267774422</v>
      </c>
      <c r="BX225" s="107"/>
      <c r="BY225" s="107"/>
      <c r="BZ225" s="40">
        <f t="shared" si="263"/>
        <v>208</v>
      </c>
      <c r="CA225" s="124">
        <f t="shared" ca="1" si="264"/>
        <v>6.5601279424532768</v>
      </c>
      <c r="CB225" s="7">
        <f t="shared" ca="1" si="294"/>
        <v>-0.2320297663388721</v>
      </c>
      <c r="CC225" s="43">
        <f t="shared" ca="1" si="265"/>
        <v>-1.9820363953223172</v>
      </c>
      <c r="CD225" s="44">
        <f t="shared" ca="1" si="266"/>
        <v>-0.56405953267774422</v>
      </c>
      <c r="CE225" s="107"/>
      <c r="CF225" s="107"/>
      <c r="CG225" s="40">
        <f t="shared" si="267"/>
        <v>208</v>
      </c>
      <c r="CH225" s="45">
        <f t="shared" ca="1" si="238"/>
        <v>106.98000143747547</v>
      </c>
      <c r="CI225" s="7">
        <f t="shared" ca="1" si="239"/>
        <v>1.5331371912498256E-2</v>
      </c>
      <c r="CJ225" s="43">
        <f t="shared" ca="1" si="240"/>
        <v>1.6153841342931399</v>
      </c>
      <c r="CK225" s="43">
        <f t="shared" ca="1" si="241"/>
        <v>-0.18202976633887211</v>
      </c>
      <c r="CL225" s="3">
        <f t="shared" ca="1" si="242"/>
        <v>97.179702336611285</v>
      </c>
      <c r="CM225" s="44">
        <f t="shared" ca="1" si="245"/>
        <v>-0.56405953267774422</v>
      </c>
      <c r="CO225" s="40">
        <v>208</v>
      </c>
      <c r="CP225" s="45">
        <v>104.8384162193484</v>
      </c>
      <c r="CQ225" s="7">
        <v>2.1405556522558454E-3</v>
      </c>
      <c r="CR225" s="43">
        <v>0.2239331230995</v>
      </c>
      <c r="CS225" s="43">
        <v>-3.5379972418689176E-2</v>
      </c>
      <c r="CT225" s="3">
        <v>98.646200275813115</v>
      </c>
      <c r="CU225" s="44">
        <v>-0.27075994483737836</v>
      </c>
      <c r="CV225" s="44"/>
      <c r="CW225" s="40">
        <v>208</v>
      </c>
      <c r="CX225" s="45">
        <v>101.0940253059532</v>
      </c>
      <c r="CY225" s="7">
        <v>-3.2405822784737541E-4</v>
      </c>
      <c r="CZ225" s="43">
        <v>-3.2770970389196109E-2</v>
      </c>
      <c r="DA225" s="43">
        <v>0.19598616687762774</v>
      </c>
      <c r="DB225" s="3">
        <v>100.95986166877628</v>
      </c>
      <c r="DC225" s="44">
        <v>0.47993083438813861</v>
      </c>
      <c r="DD225" s="44"/>
    </row>
    <row r="226" spans="8:108" ht="15.9" customHeight="1" x14ac:dyDescent="0.65">
      <c r="H226" s="3">
        <f t="shared" si="268"/>
        <v>209</v>
      </c>
      <c r="I226" s="124">
        <f t="shared" si="246"/>
        <v>26826.468545646439</v>
      </c>
      <c r="J226" s="119">
        <f t="shared" si="233"/>
        <v>0.05</v>
      </c>
      <c r="K226" s="43">
        <f t="shared" si="234"/>
        <v>1277.4508831260209</v>
      </c>
      <c r="M226" s="109">
        <f t="shared" si="247"/>
        <v>209</v>
      </c>
      <c r="N226" s="45">
        <f t="shared" si="248"/>
        <v>99.723456935825354</v>
      </c>
      <c r="O226" s="7">
        <f t="shared" si="249"/>
        <v>1.4552668849503615E-4</v>
      </c>
      <c r="P226" s="43">
        <f t="shared" si="250"/>
        <v>1.4510312815372592E-2</v>
      </c>
      <c r="R226" s="109">
        <f t="shared" si="251"/>
        <v>209</v>
      </c>
      <c r="S226" s="109">
        <v>109</v>
      </c>
      <c r="T226" s="41">
        <f t="shared" si="297"/>
        <v>99.833873411705142</v>
      </c>
      <c r="U226" s="7">
        <f t="shared" si="232"/>
        <v>1.8454725622781568E-4</v>
      </c>
      <c r="V226" s="43">
        <f t="shared" si="252"/>
        <v>99.999995579286463</v>
      </c>
      <c r="W226" s="7">
        <f t="shared" si="253"/>
        <v>4.9119038717680895E-9</v>
      </c>
      <c r="X226" s="43">
        <f t="shared" si="229"/>
        <v>199.83386899099162</v>
      </c>
      <c r="Y226" s="7">
        <f t="shared" si="298"/>
        <v>9.2190865737586041E-5</v>
      </c>
      <c r="Z226" s="121">
        <f t="shared" si="254"/>
        <v>4.9119036645674023E-7</v>
      </c>
      <c r="AA226" s="121">
        <f t="shared" si="299"/>
        <v>1.8420667933005043E-2</v>
      </c>
      <c r="AC226" s="3">
        <f t="shared" si="269"/>
        <v>209</v>
      </c>
      <c r="AD226" s="45">
        <f t="shared" si="235"/>
        <v>198.72970395507116</v>
      </c>
      <c r="AE226" s="7">
        <f t="shared" si="236"/>
        <v>3.3417088531748616E-4</v>
      </c>
      <c r="AF226" s="43">
        <f t="shared" si="243"/>
        <v>6.638749634112287E-2</v>
      </c>
      <c r="AG226" s="107"/>
      <c r="AH226" s="3">
        <f t="shared" si="270"/>
        <v>209</v>
      </c>
      <c r="AI226" s="122">
        <f t="shared" si="271"/>
        <v>96.891664627760179</v>
      </c>
      <c r="AJ226" s="123">
        <f t="shared" si="255"/>
        <v>1.4922062058171483E-3</v>
      </c>
      <c r="AK226" s="114">
        <f t="shared" si="272"/>
        <v>0.14436691803849128</v>
      </c>
      <c r="AL226" s="115">
        <f t="shared" si="273"/>
        <v>99.723456935825354</v>
      </c>
      <c r="AM226" s="123">
        <f t="shared" si="295"/>
        <v>1.4552668849503615E-4</v>
      </c>
      <c r="AN226" s="116">
        <f t="shared" si="256"/>
        <v>1.4510312815372592E-2</v>
      </c>
      <c r="AO226" s="122">
        <f t="shared" si="274"/>
        <v>99.723456935825354</v>
      </c>
      <c r="AP226" s="123">
        <f t="shared" si="275"/>
        <v>1.4552668849503615E-4</v>
      </c>
      <c r="AQ226" s="116">
        <f t="shared" si="276"/>
        <v>1.4510312815372592E-2</v>
      </c>
      <c r="AS226" s="3">
        <f t="shared" si="277"/>
        <v>209</v>
      </c>
      <c r="AT226" s="122">
        <f t="shared" si="278"/>
        <v>210.02957827224944</v>
      </c>
      <c r="AU226" s="123">
        <f t="shared" si="257"/>
        <v>8.3415814365137581E-3</v>
      </c>
      <c r="AV226" s="114">
        <f t="shared" si="279"/>
        <v>1.7374854548184928</v>
      </c>
      <c r="AW226" s="115">
        <f t="shared" si="300"/>
        <v>250</v>
      </c>
      <c r="AX226" s="123">
        <f t="shared" si="296"/>
        <v>0</v>
      </c>
      <c r="AY226" s="116">
        <f t="shared" si="258"/>
        <v>-18.75</v>
      </c>
      <c r="AZ226" s="122">
        <f t="shared" si="280"/>
        <v>99.723456935825354</v>
      </c>
      <c r="BA226" s="123">
        <f t="shared" si="281"/>
        <v>1.4552668849503615E-4</v>
      </c>
      <c r="BB226" s="116">
        <f t="shared" si="282"/>
        <v>1.4510312815372592E-2</v>
      </c>
      <c r="BC226" s="107"/>
      <c r="BD226" s="3">
        <f t="shared" si="283"/>
        <v>209</v>
      </c>
      <c r="BE226" s="45">
        <f t="shared" si="284"/>
        <v>73.718946901128092</v>
      </c>
      <c r="BF226" s="7">
        <f t="shared" si="285"/>
        <v>-8.7676360770712737E-4</v>
      </c>
      <c r="BG226" s="43">
        <f t="shared" si="286"/>
        <v>-6.469080838795617E-2</v>
      </c>
      <c r="BH226" s="45">
        <f t="shared" si="287"/>
        <v>72.512117986155417</v>
      </c>
      <c r="BI226" s="7">
        <f t="shared" si="288"/>
        <v>-9.5302035727670156E-4</v>
      </c>
      <c r="BJ226" s="43">
        <f t="shared" si="289"/>
        <v>-6.9171446386607466E-2</v>
      </c>
      <c r="BK226" s="117">
        <f t="shared" si="244"/>
        <v>71.086335410398078</v>
      </c>
      <c r="BL226" s="107"/>
      <c r="BM226" s="118">
        <f t="shared" si="290"/>
        <v>209</v>
      </c>
      <c r="BN226" s="45">
        <f t="shared" si="291"/>
        <v>89.88680137079659</v>
      </c>
      <c r="BO226" s="7">
        <f t="shared" si="292"/>
        <v>3.1619446900952883E-16</v>
      </c>
      <c r="BP226" s="45">
        <f t="shared" si="293"/>
        <v>3.3358996998523726E-14</v>
      </c>
      <c r="BQ226" s="107"/>
      <c r="BR226" s="107"/>
      <c r="BS226" s="40">
        <f t="shared" si="259"/>
        <v>209</v>
      </c>
      <c r="BT226" s="124">
        <f t="shared" ca="1" si="260"/>
        <v>6639.2945712344845</v>
      </c>
      <c r="BU226" s="7">
        <f t="shared" ca="1" si="237"/>
        <v>-0.16764382758233135</v>
      </c>
      <c r="BV226" s="43">
        <f t="shared" ca="1" si="261"/>
        <v>-1337.2121109349216</v>
      </c>
      <c r="BW226" s="44">
        <f t="shared" ca="1" si="262"/>
        <v>-1.0882191379116566</v>
      </c>
      <c r="BX226" s="107"/>
      <c r="BY226" s="107"/>
      <c r="BZ226" s="40">
        <f t="shared" si="263"/>
        <v>209</v>
      </c>
      <c r="CA226" s="124">
        <f t="shared" ca="1" si="264"/>
        <v>3.3187059525126035</v>
      </c>
      <c r="CB226" s="7">
        <f t="shared" ca="1" si="294"/>
        <v>-0.4941095689558283</v>
      </c>
      <c r="CC226" s="43">
        <f t="shared" ca="1" si="265"/>
        <v>-3.2414219899406733</v>
      </c>
      <c r="CD226" s="44">
        <f t="shared" ca="1" si="266"/>
        <v>-1.0882191379116566</v>
      </c>
      <c r="CE226" s="107"/>
      <c r="CF226" s="107"/>
      <c r="CG226" s="40">
        <f t="shared" si="267"/>
        <v>209</v>
      </c>
      <c r="CH226" s="45">
        <f t="shared" ca="1" si="238"/>
        <v>113.2209450208759</v>
      </c>
      <c r="CI226" s="7">
        <f t="shared" ca="1" si="239"/>
        <v>5.8337478963747823E-2</v>
      </c>
      <c r="CJ226" s="43">
        <f t="shared" ca="1" si="240"/>
        <v>6.2409435834004343</v>
      </c>
      <c r="CK226" s="43">
        <f t="shared" ca="1" si="241"/>
        <v>-0.44410956895582832</v>
      </c>
      <c r="CL226" s="3">
        <f t="shared" ca="1" si="242"/>
        <v>94.558904310441719</v>
      </c>
      <c r="CM226" s="44">
        <f t="shared" ca="1" si="245"/>
        <v>-1.0882191379116566</v>
      </c>
      <c r="CO226" s="40">
        <v>209</v>
      </c>
      <c r="CP226" s="45">
        <v>105.02746567788756</v>
      </c>
      <c r="CQ226" s="7">
        <v>1.8032460366781981E-3</v>
      </c>
      <c r="CR226" s="43">
        <v>0.18904945853915589</v>
      </c>
      <c r="CS226" s="43">
        <v>-2.9042620980538919E-2</v>
      </c>
      <c r="CT226" s="3">
        <v>98.709573790194611</v>
      </c>
      <c r="CU226" s="44">
        <v>-0.25808524196107785</v>
      </c>
      <c r="CV226" s="44"/>
      <c r="CW226" s="40">
        <v>209</v>
      </c>
      <c r="CX226" s="45">
        <v>101.03692525325283</v>
      </c>
      <c r="CY226" s="7">
        <v>-5.6482123970783113E-4</v>
      </c>
      <c r="CZ226" s="43">
        <v>-5.7100052700367297E-2</v>
      </c>
      <c r="DA226" s="43">
        <v>0.17729935233744631</v>
      </c>
      <c r="DB226" s="3">
        <v>100.77299352337447</v>
      </c>
      <c r="DC226" s="44">
        <v>0.38649676168723157</v>
      </c>
      <c r="DD226" s="44"/>
    </row>
    <row r="227" spans="8:108" ht="15.9" customHeight="1" x14ac:dyDescent="0.65">
      <c r="H227" s="3">
        <f t="shared" si="268"/>
        <v>210</v>
      </c>
      <c r="I227" s="124">
        <f t="shared" si="246"/>
        <v>28167.791972928761</v>
      </c>
      <c r="J227" s="119">
        <f t="shared" si="233"/>
        <v>4.9999999999999968E-2</v>
      </c>
      <c r="K227" s="43">
        <f t="shared" si="234"/>
        <v>1341.323427282322</v>
      </c>
      <c r="M227" s="109">
        <f t="shared" si="247"/>
        <v>210</v>
      </c>
      <c r="N227" s="45">
        <f t="shared" si="248"/>
        <v>99.737245851000921</v>
      </c>
      <c r="O227" s="7">
        <f t="shared" si="249"/>
        <v>1.382715320873881E-4</v>
      </c>
      <c r="P227" s="43">
        <f t="shared" si="250"/>
        <v>1.3788915175560962E-2</v>
      </c>
      <c r="R227" s="109">
        <f t="shared" si="251"/>
        <v>210</v>
      </c>
      <c r="S227" s="109">
        <v>110</v>
      </c>
      <c r="T227" s="41">
        <f t="shared" si="297"/>
        <v>99.850458472491283</v>
      </c>
      <c r="U227" s="7">
        <f t="shared" si="232"/>
        <v>1.6612658829480006E-4</v>
      </c>
      <c r="V227" s="43">
        <f t="shared" si="252"/>
        <v>99.999996021357802</v>
      </c>
      <c r="W227" s="7">
        <f t="shared" si="253"/>
        <v>4.4207135907748592E-9</v>
      </c>
      <c r="X227" s="43">
        <f t="shared" si="229"/>
        <v>199.8504544938491</v>
      </c>
      <c r="Y227" s="7">
        <f t="shared" si="298"/>
        <v>8.2996455712063127E-5</v>
      </c>
      <c r="Z227" s="121">
        <f t="shared" si="254"/>
        <v>4.4207133442496861E-7</v>
      </c>
      <c r="AA227" s="121">
        <f t="shared" si="299"/>
        <v>1.6585060786147215E-2</v>
      </c>
      <c r="AC227" s="3">
        <f t="shared" si="269"/>
        <v>210</v>
      </c>
      <c r="AD227" s="45">
        <f t="shared" si="235"/>
        <v>198.79281534430717</v>
      </c>
      <c r="AE227" s="7">
        <f t="shared" si="236"/>
        <v>3.1757401123226939E-4</v>
      </c>
      <c r="AF227" s="43">
        <f t="shared" si="243"/>
        <v>6.3111389236001111E-2</v>
      </c>
      <c r="AG227" s="107"/>
      <c r="AH227" s="3">
        <f t="shared" si="270"/>
        <v>210</v>
      </c>
      <c r="AI227" s="122">
        <f t="shared" si="271"/>
        <v>97.029884356609116</v>
      </c>
      <c r="AJ227" s="123">
        <f t="shared" si="255"/>
        <v>1.4265389017719175E-3</v>
      </c>
      <c r="AK227" s="114">
        <f t="shared" si="272"/>
        <v>0.1382197288489326</v>
      </c>
      <c r="AL227" s="115">
        <f t="shared" si="273"/>
        <v>99.737245851000921</v>
      </c>
      <c r="AM227" s="123">
        <f t="shared" si="295"/>
        <v>1.382715320873881E-4</v>
      </c>
      <c r="AN227" s="116">
        <f t="shared" si="256"/>
        <v>1.3788915175560962E-2</v>
      </c>
      <c r="AO227" s="122">
        <f t="shared" si="274"/>
        <v>99.737245851000921</v>
      </c>
      <c r="AP227" s="123">
        <f t="shared" si="275"/>
        <v>1.382715320873881E-4</v>
      </c>
      <c r="AQ227" s="116">
        <f t="shared" si="276"/>
        <v>1.3788915175560962E-2</v>
      </c>
      <c r="AS227" s="3">
        <f t="shared" si="277"/>
        <v>210</v>
      </c>
      <c r="AT227" s="122">
        <f t="shared" si="278"/>
        <v>211.70857243601813</v>
      </c>
      <c r="AU227" s="123">
        <f t="shared" si="257"/>
        <v>7.9940843455501651E-3</v>
      </c>
      <c r="AV227" s="114">
        <f t="shared" si="279"/>
        <v>1.6789941637686814</v>
      </c>
      <c r="AW227" s="115">
        <f t="shared" si="300"/>
        <v>250</v>
      </c>
      <c r="AX227" s="123">
        <f t="shared" si="296"/>
        <v>0</v>
      </c>
      <c r="AY227" s="116">
        <f t="shared" si="258"/>
        <v>-18.75</v>
      </c>
      <c r="AZ227" s="122">
        <f t="shared" si="280"/>
        <v>99.737245851000921</v>
      </c>
      <c r="BA227" s="123">
        <f t="shared" si="281"/>
        <v>1.382715320873881E-4</v>
      </c>
      <c r="BB227" s="116">
        <f t="shared" si="282"/>
        <v>1.3788915175560962E-2</v>
      </c>
      <c r="BC227" s="107"/>
      <c r="BD227" s="3">
        <f t="shared" si="283"/>
        <v>210</v>
      </c>
      <c r="BE227" s="45">
        <f t="shared" si="284"/>
        <v>73.654031655580582</v>
      </c>
      <c r="BF227" s="7">
        <f t="shared" si="285"/>
        <v>-8.8057749433907077E-4</v>
      </c>
      <c r="BG227" s="43">
        <f t="shared" si="286"/>
        <v>-6.4915245547505732E-2</v>
      </c>
      <c r="BH227" s="45">
        <f t="shared" si="287"/>
        <v>72.44311143022118</v>
      </c>
      <c r="BI227" s="7">
        <f t="shared" si="288"/>
        <v>-9.5165550049734423E-4</v>
      </c>
      <c r="BJ227" s="43">
        <f t="shared" si="289"/>
        <v>-6.9006555934235422E-2</v>
      </c>
      <c r="BK227" s="117">
        <f t="shared" si="244"/>
        <v>71.017246507621124</v>
      </c>
      <c r="BL227" s="107"/>
      <c r="BM227" s="118">
        <f t="shared" si="290"/>
        <v>210</v>
      </c>
      <c r="BN227" s="45">
        <f t="shared" si="291"/>
        <v>89.886801370796618</v>
      </c>
      <c r="BO227" s="7">
        <f t="shared" si="292"/>
        <v>3.1619446900952873E-16</v>
      </c>
      <c r="BP227" s="45">
        <f t="shared" si="293"/>
        <v>2.8143812084598793E-14</v>
      </c>
      <c r="BQ227" s="107"/>
      <c r="BR227" s="107"/>
      <c r="BS227" s="40">
        <f t="shared" si="259"/>
        <v>210</v>
      </c>
      <c r="BT227" s="124">
        <f t="shared" ca="1" si="260"/>
        <v>6918.8279068716238</v>
      </c>
      <c r="BU227" s="7">
        <f t="shared" ca="1" si="237"/>
        <v>4.2102866899180823E-2</v>
      </c>
      <c r="BV227" s="43">
        <f t="shared" ca="1" si="261"/>
        <v>279.53333563713949</v>
      </c>
      <c r="BW227" s="44">
        <f t="shared" ca="1" si="262"/>
        <v>-3.9485665504095789E-2</v>
      </c>
      <c r="BX227" s="107"/>
      <c r="BY227" s="107"/>
      <c r="BZ227" s="40">
        <f t="shared" si="263"/>
        <v>210</v>
      </c>
      <c r="CA227" s="124">
        <f t="shared" ca="1" si="264"/>
        <v>3.4191205935645517</v>
      </c>
      <c r="CB227" s="7">
        <f t="shared" ca="1" si="294"/>
        <v>3.0257167247952153E-2</v>
      </c>
      <c r="CC227" s="43">
        <f t="shared" ca="1" si="265"/>
        <v>0.10041464105194807</v>
      </c>
      <c r="CD227" s="44">
        <f t="shared" ca="1" si="266"/>
        <v>-3.9485665504095789E-2</v>
      </c>
      <c r="CE227" s="107"/>
      <c r="CF227" s="107"/>
      <c r="CG227" s="40">
        <f t="shared" si="267"/>
        <v>210</v>
      </c>
      <c r="CH227" s="45">
        <f t="shared" ca="1" si="238"/>
        <v>111.99923329689246</v>
      </c>
      <c r="CI227" s="7">
        <f t="shared" ca="1" si="239"/>
        <v>-1.0790509863331249E-2</v>
      </c>
      <c r="CJ227" s="43">
        <f t="shared" ca="1" si="240"/>
        <v>-1.2217117239834443</v>
      </c>
      <c r="CK227" s="43">
        <f t="shared" ca="1" si="241"/>
        <v>8.0257167247952108E-2</v>
      </c>
      <c r="CL227" s="3">
        <f t="shared" ca="1" si="242"/>
        <v>99.802571672479516</v>
      </c>
      <c r="CM227" s="44">
        <f t="shared" ca="1" si="245"/>
        <v>-3.9485665504095789E-2</v>
      </c>
      <c r="CO227" s="40">
        <v>210</v>
      </c>
      <c r="CP227" s="45">
        <v>106.93499012614686</v>
      </c>
      <c r="CQ227" s="7">
        <v>1.8162148690796263E-2</v>
      </c>
      <c r="CR227" s="43">
        <v>1.9075244482593008</v>
      </c>
      <c r="CS227" s="43">
        <v>-0.21508077910972082</v>
      </c>
      <c r="CT227" s="3">
        <v>96.849192208902792</v>
      </c>
      <c r="CU227" s="44">
        <v>-0.63016155821944164</v>
      </c>
      <c r="CV227" s="44"/>
      <c r="CW227" s="40">
        <v>210</v>
      </c>
      <c r="CX227" s="45">
        <v>100.93214844819019</v>
      </c>
      <c r="CY227" s="7">
        <v>-1.0370149804144837E-3</v>
      </c>
      <c r="CZ227" s="43">
        <v>-0.10477680506263826</v>
      </c>
      <c r="DA227" s="43">
        <v>0.10039734548756189</v>
      </c>
      <c r="DB227" s="3">
        <v>100.00397345487562</v>
      </c>
      <c r="DC227" s="44">
        <v>1.98672743780942E-3</v>
      </c>
      <c r="DD227" s="44"/>
    </row>
    <row r="228" spans="8:108" ht="15.9" customHeight="1" x14ac:dyDescent="0.65">
      <c r="H228" s="3">
        <f t="shared" si="268"/>
        <v>211</v>
      </c>
      <c r="I228" s="124">
        <f t="shared" si="246"/>
        <v>29576.181571575198</v>
      </c>
      <c r="J228" s="119">
        <f t="shared" si="233"/>
        <v>4.9999999999999989E-2</v>
      </c>
      <c r="K228" s="43">
        <f t="shared" si="234"/>
        <v>1408.3895986464381</v>
      </c>
      <c r="M228" s="109">
        <f t="shared" si="247"/>
        <v>211</v>
      </c>
      <c r="N228" s="45">
        <f t="shared" si="248"/>
        <v>99.750349038579472</v>
      </c>
      <c r="O228" s="7">
        <f t="shared" si="249"/>
        <v>1.313770744995913E-4</v>
      </c>
      <c r="P228" s="43">
        <f t="shared" si="250"/>
        <v>1.3103187578545793E-2</v>
      </c>
      <c r="R228" s="109">
        <f t="shared" si="251"/>
        <v>211</v>
      </c>
      <c r="S228" s="109">
        <v>111</v>
      </c>
      <c r="T228" s="41">
        <f t="shared" si="297"/>
        <v>99.865390262573712</v>
      </c>
      <c r="U228" s="7">
        <f t="shared" si="232"/>
        <v>1.4954152750878269E-4</v>
      </c>
      <c r="V228" s="43">
        <f t="shared" si="252"/>
        <v>99.999996419222001</v>
      </c>
      <c r="W228" s="7">
        <f t="shared" si="253"/>
        <v>3.9786421430546596E-9</v>
      </c>
      <c r="X228" s="43">
        <f t="shared" si="229"/>
        <v>199.86538668179571</v>
      </c>
      <c r="Y228" s="7">
        <f t="shared" si="298"/>
        <v>7.4716807547077461E-5</v>
      </c>
      <c r="Z228" s="121">
        <f t="shared" si="254"/>
        <v>3.9786420351847156E-7</v>
      </c>
      <c r="AA228" s="121">
        <f t="shared" si="299"/>
        <v>1.4931790082421558E-2</v>
      </c>
      <c r="AC228" s="3">
        <f t="shared" si="269"/>
        <v>211</v>
      </c>
      <c r="AD228" s="45">
        <f t="shared" si="235"/>
        <v>198.85281025339359</v>
      </c>
      <c r="AE228" s="7">
        <f t="shared" si="236"/>
        <v>3.0179616392324006E-4</v>
      </c>
      <c r="AF228" s="43">
        <f t="shared" si="243"/>
        <v>5.9994909086406339E-2</v>
      </c>
      <c r="AG228" s="107"/>
      <c r="AH228" s="3">
        <f t="shared" si="270"/>
        <v>211</v>
      </c>
      <c r="AI228" s="122">
        <f t="shared" si="271"/>
        <v>97.162197865299561</v>
      </c>
      <c r="AJ228" s="123">
        <f t="shared" si="255"/>
        <v>1.3636366730497076E-3</v>
      </c>
      <c r="AK228" s="114">
        <f t="shared" si="272"/>
        <v>0.13231350869044636</v>
      </c>
      <c r="AL228" s="115">
        <f t="shared" si="273"/>
        <v>99.750349038579472</v>
      </c>
      <c r="AM228" s="123">
        <f t="shared" si="295"/>
        <v>1.313770744995913E-4</v>
      </c>
      <c r="AN228" s="116">
        <f t="shared" si="256"/>
        <v>1.3103187578545793E-2</v>
      </c>
      <c r="AO228" s="122">
        <f t="shared" si="274"/>
        <v>99.750349038579472</v>
      </c>
      <c r="AP228" s="123">
        <f t="shared" si="275"/>
        <v>1.313770744995913E-4</v>
      </c>
      <c r="AQ228" s="116">
        <f t="shared" si="276"/>
        <v>1.3103187578545793E-2</v>
      </c>
      <c r="AS228" s="3">
        <f t="shared" si="277"/>
        <v>211</v>
      </c>
      <c r="AT228" s="122">
        <f t="shared" si="278"/>
        <v>213.3298971292397</v>
      </c>
      <c r="AU228" s="123">
        <f t="shared" si="257"/>
        <v>7.6582855127964094E-3</v>
      </c>
      <c r="AV228" s="114">
        <f t="shared" si="279"/>
        <v>1.6213246932215599</v>
      </c>
      <c r="AW228" s="115">
        <f t="shared" si="300"/>
        <v>250</v>
      </c>
      <c r="AX228" s="123">
        <f t="shared" si="296"/>
        <v>0</v>
      </c>
      <c r="AY228" s="116">
        <f t="shared" si="258"/>
        <v>-18.75</v>
      </c>
      <c r="AZ228" s="122">
        <f t="shared" si="280"/>
        <v>99.750349038579472</v>
      </c>
      <c r="BA228" s="123">
        <f t="shared" si="281"/>
        <v>1.313770744995913E-4</v>
      </c>
      <c r="BB228" s="116">
        <f t="shared" si="282"/>
        <v>1.3103187578545793E-2</v>
      </c>
      <c r="BC228" s="107"/>
      <c r="BD228" s="3">
        <f t="shared" si="283"/>
        <v>211</v>
      </c>
      <c r="BE228" s="45">
        <f t="shared" si="284"/>
        <v>73.588912027365396</v>
      </c>
      <c r="BF228" s="7">
        <f t="shared" si="285"/>
        <v>-8.8412849577191948E-4</v>
      </c>
      <c r="BG228" s="43">
        <f t="shared" si="286"/>
        <v>-6.5119628215186562E-2</v>
      </c>
      <c r="BH228" s="45">
        <f t="shared" si="287"/>
        <v>72.374268591139028</v>
      </c>
      <c r="BI228" s="7">
        <f t="shared" si="288"/>
        <v>-9.5030207459355668E-4</v>
      </c>
      <c r="BJ228" s="43">
        <f t="shared" si="289"/>
        <v>-6.8842839082151427E-2</v>
      </c>
      <c r="BK228" s="117">
        <f t="shared" si="244"/>
        <v>70.948321907332101</v>
      </c>
      <c r="BL228" s="107"/>
      <c r="BM228" s="118">
        <f t="shared" si="290"/>
        <v>211</v>
      </c>
      <c r="BN228" s="45">
        <f t="shared" si="291"/>
        <v>89.886801370796647</v>
      </c>
      <c r="BO228" s="7">
        <f t="shared" si="292"/>
        <v>3.1619446900952863E-16</v>
      </c>
      <c r="BP228" s="45">
        <f t="shared" si="293"/>
        <v>2.3743944060676093E-14</v>
      </c>
      <c r="BQ228" s="107"/>
      <c r="BR228" s="107"/>
      <c r="BS228" s="40">
        <f t="shared" si="259"/>
        <v>211</v>
      </c>
      <c r="BT228" s="124">
        <f t="shared" ca="1" si="260"/>
        <v>7732.2114926811264</v>
      </c>
      <c r="BU228" s="7">
        <f t="shared" ca="1" si="237"/>
        <v>0.11756089279250151</v>
      </c>
      <c r="BV228" s="43">
        <f t="shared" ca="1" si="261"/>
        <v>813.38358580950251</v>
      </c>
      <c r="BW228" s="44">
        <f t="shared" ca="1" si="262"/>
        <v>0.33780446396250741</v>
      </c>
      <c r="BX228" s="107"/>
      <c r="BY228" s="107"/>
      <c r="BZ228" s="40">
        <f t="shared" si="263"/>
        <v>211</v>
      </c>
      <c r="CA228" s="124">
        <f t="shared" ca="1" si="264"/>
        <v>4.1675737229089007</v>
      </c>
      <c r="CB228" s="7">
        <f t="shared" ca="1" si="294"/>
        <v>0.21890223198125361</v>
      </c>
      <c r="CC228" s="43">
        <f t="shared" ca="1" si="265"/>
        <v>0.74845312934434927</v>
      </c>
      <c r="CD228" s="44">
        <f t="shared" ca="1" si="266"/>
        <v>0.33780446396250741</v>
      </c>
      <c r="CE228" s="107"/>
      <c r="CF228" s="107"/>
      <c r="CG228" s="40">
        <f t="shared" si="267"/>
        <v>211</v>
      </c>
      <c r="CH228" s="45">
        <f t="shared" ca="1" si="238"/>
        <v>108.94569805189133</v>
      </c>
      <c r="CI228" s="7">
        <f t="shared" ca="1" si="239"/>
        <v>-2.7263894181370728E-2</v>
      </c>
      <c r="CJ228" s="43">
        <f t="shared" ca="1" si="240"/>
        <v>-3.0535352450011262</v>
      </c>
      <c r="CK228" s="43">
        <f t="shared" ca="1" si="241"/>
        <v>0.26890223198125374</v>
      </c>
      <c r="CL228" s="3">
        <f t="shared" ca="1" si="242"/>
        <v>101.68902231981254</v>
      </c>
      <c r="CM228" s="44">
        <f t="shared" ca="1" si="245"/>
        <v>0.33780446396250741</v>
      </c>
      <c r="CO228" s="40">
        <v>211</v>
      </c>
      <c r="CP228" s="45">
        <v>106.18881392659749</v>
      </c>
      <c r="CQ228" s="7">
        <v>-6.9778488656438249E-3</v>
      </c>
      <c r="CR228" s="43">
        <v>-0.74617619954936654</v>
      </c>
      <c r="CS228" s="43">
        <v>0.10073164059449487</v>
      </c>
      <c r="CT228" s="3">
        <v>100.00731640594495</v>
      </c>
      <c r="CU228" s="44">
        <v>1.4632811889897354E-3</v>
      </c>
      <c r="CV228" s="44"/>
      <c r="CW228" s="40">
        <v>211</v>
      </c>
      <c r="CX228" s="45">
        <v>100.84170138832631</v>
      </c>
      <c r="CY228" s="7">
        <v>-8.9611745370013962E-4</v>
      </c>
      <c r="CZ228" s="43">
        <v>-9.0447059863873122E-2</v>
      </c>
      <c r="DA228" s="43">
        <v>0.11552584070412429</v>
      </c>
      <c r="DB228" s="3">
        <v>100.15525840704125</v>
      </c>
      <c r="DC228" s="44">
        <v>7.7629203520621401E-2</v>
      </c>
      <c r="DD228" s="44"/>
    </row>
    <row r="229" spans="8:108" ht="15.9" customHeight="1" x14ac:dyDescent="0.65">
      <c r="H229" s="3">
        <f t="shared" si="268"/>
        <v>212</v>
      </c>
      <c r="I229" s="124">
        <f t="shared" si="246"/>
        <v>31054.990650153959</v>
      </c>
      <c r="J229" s="119">
        <f t="shared" si="233"/>
        <v>5.0000000000000031E-2</v>
      </c>
      <c r="K229" s="43">
        <f t="shared" si="234"/>
        <v>1478.8090785787599</v>
      </c>
      <c r="M229" s="109">
        <f t="shared" si="247"/>
        <v>212</v>
      </c>
      <c r="N229" s="45">
        <f t="shared" si="248"/>
        <v>99.762800423849228</v>
      </c>
      <c r="O229" s="7">
        <f t="shared" si="249"/>
        <v>1.2482548071025181E-4</v>
      </c>
      <c r="P229" s="43">
        <f t="shared" si="250"/>
        <v>1.2451385269757569E-2</v>
      </c>
      <c r="R229" s="109">
        <f t="shared" si="251"/>
        <v>212</v>
      </c>
      <c r="S229" s="109">
        <v>112</v>
      </c>
      <c r="T229" s="41">
        <f t="shared" si="297"/>
        <v>99.878833116534935</v>
      </c>
      <c r="U229" s="7">
        <f t="shared" si="232"/>
        <v>1.3460973742633001E-4</v>
      </c>
      <c r="V229" s="43">
        <f t="shared" si="252"/>
        <v>99.999996777299785</v>
      </c>
      <c r="W229" s="7">
        <f t="shared" si="253"/>
        <v>3.5807779713459804E-9</v>
      </c>
      <c r="X229" s="43">
        <f t="shared" si="229"/>
        <v>199.87882989383473</v>
      </c>
      <c r="Y229" s="7">
        <f t="shared" si="298"/>
        <v>6.7261331550241816E-5</v>
      </c>
      <c r="Z229" s="121">
        <f t="shared" si="254"/>
        <v>3.5807778681173375E-7</v>
      </c>
      <c r="AA229" s="121">
        <f t="shared" si="299"/>
        <v>1.3442853961218363E-2</v>
      </c>
      <c r="AC229" s="3">
        <f t="shared" si="269"/>
        <v>212</v>
      </c>
      <c r="AD229" s="45">
        <f t="shared" si="235"/>
        <v>198.90984072964523</v>
      </c>
      <c r="AE229" s="7">
        <f t="shared" si="236"/>
        <v>2.8679743665159876E-4</v>
      </c>
      <c r="AF229" s="43">
        <f t="shared" si="243"/>
        <v>5.7030476251640982E-2</v>
      </c>
      <c r="AG229" s="107"/>
      <c r="AH229" s="3">
        <f t="shared" si="270"/>
        <v>212</v>
      </c>
      <c r="AI229" s="122">
        <f t="shared" si="271"/>
        <v>97.288838386259911</v>
      </c>
      <c r="AJ229" s="123">
        <f t="shared" si="255"/>
        <v>1.3033929217607665E-3</v>
      </c>
      <c r="AK229" s="114">
        <f t="shared" si="272"/>
        <v>0.12664052096035688</v>
      </c>
      <c r="AL229" s="115">
        <f t="shared" si="273"/>
        <v>99.762800423849228</v>
      </c>
      <c r="AM229" s="123">
        <f t="shared" si="295"/>
        <v>1.2482548071025181E-4</v>
      </c>
      <c r="AN229" s="116">
        <f t="shared" si="256"/>
        <v>1.2451385269757569E-2</v>
      </c>
      <c r="AO229" s="122">
        <f t="shared" si="274"/>
        <v>99.762800423849228</v>
      </c>
      <c r="AP229" s="123">
        <f t="shared" si="275"/>
        <v>1.2482548071025181E-4</v>
      </c>
      <c r="AQ229" s="116">
        <f t="shared" si="276"/>
        <v>1.2451385269757569E-2</v>
      </c>
      <c r="AS229" s="3">
        <f t="shared" si="277"/>
        <v>212</v>
      </c>
      <c r="AT229" s="122">
        <f t="shared" si="278"/>
        <v>214.89446298386727</v>
      </c>
      <c r="AU229" s="123">
        <f t="shared" si="257"/>
        <v>7.3340205741520021E-3</v>
      </c>
      <c r="AV229" s="114">
        <f t="shared" si="279"/>
        <v>1.5645658546275869</v>
      </c>
      <c r="AW229" s="115">
        <f t="shared" si="300"/>
        <v>250</v>
      </c>
      <c r="AX229" s="123">
        <f t="shared" si="296"/>
        <v>0</v>
      </c>
      <c r="AY229" s="116">
        <f t="shared" si="258"/>
        <v>-18.75</v>
      </c>
      <c r="AZ229" s="122">
        <f t="shared" si="280"/>
        <v>99.762800423849228</v>
      </c>
      <c r="BA229" s="123">
        <f t="shared" si="281"/>
        <v>1.2482548071025181E-4</v>
      </c>
      <c r="BB229" s="116">
        <f t="shared" si="282"/>
        <v>1.2451385269757569E-2</v>
      </c>
      <c r="BC229" s="107"/>
      <c r="BD229" s="3">
        <f t="shared" si="283"/>
        <v>212</v>
      </c>
      <c r="BE229" s="45">
        <f t="shared" si="284"/>
        <v>73.523606980819409</v>
      </c>
      <c r="BF229" s="7">
        <f t="shared" si="285"/>
        <v>-8.8743052107771508E-4</v>
      </c>
      <c r="BG229" s="43">
        <f t="shared" si="286"/>
        <v>-6.5305046545989426E-2</v>
      </c>
      <c r="BH229" s="45">
        <f t="shared" si="287"/>
        <v>72.30558830916469</v>
      </c>
      <c r="BI229" s="7">
        <f t="shared" si="288"/>
        <v>-9.4895994545147555E-4</v>
      </c>
      <c r="BJ229" s="43">
        <f t="shared" si="289"/>
        <v>-6.8680281974344518E-2</v>
      </c>
      <c r="BK229" s="117">
        <f t="shared" si="244"/>
        <v>70.879560442877931</v>
      </c>
      <c r="BL229" s="107"/>
      <c r="BM229" s="118">
        <f t="shared" si="290"/>
        <v>212</v>
      </c>
      <c r="BN229" s="45">
        <f t="shared" si="291"/>
        <v>89.886801370796661</v>
      </c>
      <c r="BO229" s="7">
        <f t="shared" si="292"/>
        <v>1.5809723450476427E-16</v>
      </c>
      <c r="BP229" s="45">
        <f t="shared" si="293"/>
        <v>2.0031930211225204E-14</v>
      </c>
      <c r="BQ229" s="107"/>
      <c r="BR229" s="107"/>
      <c r="BS229" s="40">
        <f t="shared" si="259"/>
        <v>212</v>
      </c>
      <c r="BT229" s="124">
        <f t="shared" ca="1" si="260"/>
        <v>8459.3158731573621</v>
      </c>
      <c r="BU229" s="7">
        <f t="shared" ca="1" si="237"/>
        <v>9.4035759519055004E-2</v>
      </c>
      <c r="BV229" s="43">
        <f t="shared" ca="1" si="261"/>
        <v>727.10438047623518</v>
      </c>
      <c r="BW229" s="44">
        <f t="shared" ca="1" si="262"/>
        <v>0.22017879759527467</v>
      </c>
      <c r="BX229" s="107"/>
      <c r="BY229" s="107"/>
      <c r="BZ229" s="40">
        <f t="shared" si="263"/>
        <v>212</v>
      </c>
      <c r="CA229" s="124">
        <f t="shared" ca="1" si="264"/>
        <v>4.8347580946542177</v>
      </c>
      <c r="CB229" s="7">
        <f t="shared" ca="1" si="294"/>
        <v>0.16008939879763731</v>
      </c>
      <c r="CC229" s="43">
        <f t="shared" ca="1" si="265"/>
        <v>0.6671843717453172</v>
      </c>
      <c r="CD229" s="44">
        <f t="shared" ca="1" si="266"/>
        <v>0.22017879759527467</v>
      </c>
      <c r="CE229" s="107"/>
      <c r="CF229" s="107"/>
      <c r="CG229" s="40">
        <f t="shared" si="267"/>
        <v>212</v>
      </c>
      <c r="CH229" s="45">
        <f t="shared" ca="1" si="238"/>
        <v>107.16970472683698</v>
      </c>
      <c r="CI229" s="7">
        <f t="shared" ca="1" si="239"/>
        <v>-1.6301637942678842E-2</v>
      </c>
      <c r="CJ229" s="43">
        <f t="shared" ca="1" si="240"/>
        <v>-1.7759933250543509</v>
      </c>
      <c r="CK229" s="43">
        <f t="shared" ca="1" si="241"/>
        <v>0.21008939879763733</v>
      </c>
      <c r="CL229" s="3">
        <f t="shared" ca="1" si="242"/>
        <v>101.10089398797638</v>
      </c>
      <c r="CM229" s="44">
        <f t="shared" ca="1" si="245"/>
        <v>0.22017879759527467</v>
      </c>
      <c r="CO229" s="40">
        <v>212</v>
      </c>
      <c r="CP229" s="45">
        <v>106.46652470223739</v>
      </c>
      <c r="CQ229" s="7">
        <v>2.6152545204231169E-3</v>
      </c>
      <c r="CR229" s="43">
        <v>0.27771077563989988</v>
      </c>
      <c r="CS229" s="43">
        <v>-3.4258477269400373E-2</v>
      </c>
      <c r="CT229" s="3">
        <v>98.657415227305989</v>
      </c>
      <c r="CU229" s="44">
        <v>-0.26851695453880076</v>
      </c>
      <c r="CV229" s="44"/>
      <c r="CW229" s="40">
        <v>212</v>
      </c>
      <c r="CX229" s="45">
        <v>100.77075760123769</v>
      </c>
      <c r="CY229" s="7">
        <v>-7.0351636388431662E-4</v>
      </c>
      <c r="CZ229" s="43">
        <v>-7.0943787088627766E-2</v>
      </c>
      <c r="DA229" s="43">
        <v>0.12981465033329787</v>
      </c>
      <c r="DB229" s="3">
        <v>100.29814650333297</v>
      </c>
      <c r="DC229" s="44">
        <v>0.14907325166648921</v>
      </c>
      <c r="DD229" s="44"/>
    </row>
    <row r="230" spans="8:108" ht="15.9" customHeight="1" x14ac:dyDescent="0.65">
      <c r="H230" s="3">
        <f t="shared" si="268"/>
        <v>213</v>
      </c>
      <c r="I230" s="124">
        <f t="shared" si="246"/>
        <v>32607.740182661655</v>
      </c>
      <c r="J230" s="119">
        <f t="shared" si="233"/>
        <v>4.999999999999994E-2</v>
      </c>
      <c r="K230" s="43">
        <f t="shared" si="234"/>
        <v>1552.7495325076979</v>
      </c>
      <c r="M230" s="109">
        <f t="shared" si="247"/>
        <v>213</v>
      </c>
      <c r="N230" s="45">
        <f t="shared" si="248"/>
        <v>99.774632270837301</v>
      </c>
      <c r="O230" s="7">
        <f t="shared" si="249"/>
        <v>1.1859978807536428E-4</v>
      </c>
      <c r="P230" s="43">
        <f t="shared" si="250"/>
        <v>1.1831846988075477E-2</v>
      </c>
      <c r="R230" s="109">
        <f t="shared" si="251"/>
        <v>213</v>
      </c>
      <c r="S230" s="109">
        <v>113</v>
      </c>
      <c r="T230" s="41">
        <f t="shared" si="297"/>
        <v>99.890935123467798</v>
      </c>
      <c r="U230" s="7">
        <f t="shared" si="232"/>
        <v>1.2116688346512317E-4</v>
      </c>
      <c r="V230" s="43">
        <f t="shared" si="252"/>
        <v>99.999997099569796</v>
      </c>
      <c r="W230" s="7">
        <f t="shared" si="253"/>
        <v>3.2227002195150292E-9</v>
      </c>
      <c r="X230" s="43">
        <f t="shared" si="229"/>
        <v>199.89093222303759</v>
      </c>
      <c r="Y230" s="7">
        <f t="shared" si="298"/>
        <v>6.0548329251722949E-5</v>
      </c>
      <c r="Z230" s="121">
        <f t="shared" si="254"/>
        <v>3.222700113939614E-7</v>
      </c>
      <c r="AA230" s="121">
        <f t="shared" si="299"/>
        <v>1.2102006932857619E-2</v>
      </c>
      <c r="AC230" s="3">
        <f t="shared" si="269"/>
        <v>213</v>
      </c>
      <c r="AD230" s="45">
        <f t="shared" si="235"/>
        <v>198.96405158135428</v>
      </c>
      <c r="AE230" s="7">
        <f t="shared" si="236"/>
        <v>2.7253981758871702E-4</v>
      </c>
      <c r="AF230" s="43">
        <f t="shared" si="243"/>
        <v>5.4210851709054125E-2</v>
      </c>
      <c r="AG230" s="107"/>
      <c r="AH230" s="3">
        <f t="shared" si="270"/>
        <v>213</v>
      </c>
      <c r="AI230" s="122">
        <f t="shared" si="271"/>
        <v>97.410031516213891</v>
      </c>
      <c r="AJ230" s="123">
        <f t="shared" si="255"/>
        <v>1.2457043579122021E-3</v>
      </c>
      <c r="AK230" s="114">
        <f t="shared" si="272"/>
        <v>0.12119312995397999</v>
      </c>
      <c r="AL230" s="115">
        <f t="shared" si="273"/>
        <v>99.774632270837301</v>
      </c>
      <c r="AM230" s="123">
        <f t="shared" si="295"/>
        <v>1.1859978807536428E-4</v>
      </c>
      <c r="AN230" s="116">
        <f t="shared" si="256"/>
        <v>1.1831846988075477E-2</v>
      </c>
      <c r="AO230" s="122">
        <f t="shared" si="274"/>
        <v>99.774632270837301</v>
      </c>
      <c r="AP230" s="123">
        <f t="shared" si="275"/>
        <v>1.1859978807536428E-4</v>
      </c>
      <c r="AQ230" s="116">
        <f t="shared" si="276"/>
        <v>1.1831846988075477E-2</v>
      </c>
      <c r="AS230" s="3">
        <f t="shared" si="277"/>
        <v>213</v>
      </c>
      <c r="AT230" s="122">
        <f t="shared" si="278"/>
        <v>216.40326008883571</v>
      </c>
      <c r="AU230" s="123">
        <f t="shared" si="257"/>
        <v>7.0211074032266087E-3</v>
      </c>
      <c r="AV230" s="114">
        <f t="shared" si="279"/>
        <v>1.5087971049684232</v>
      </c>
      <c r="AW230" s="115">
        <f t="shared" si="300"/>
        <v>250</v>
      </c>
      <c r="AX230" s="123">
        <f t="shared" si="296"/>
        <v>0</v>
      </c>
      <c r="AY230" s="116">
        <f t="shared" si="258"/>
        <v>-18.75</v>
      </c>
      <c r="AZ230" s="122">
        <f t="shared" si="280"/>
        <v>99.774632270837301</v>
      </c>
      <c r="BA230" s="123">
        <f t="shared" si="281"/>
        <v>1.1859978807536428E-4</v>
      </c>
      <c r="BB230" s="116">
        <f t="shared" si="282"/>
        <v>1.1831846988075477E-2</v>
      </c>
      <c r="BC230" s="107"/>
      <c r="BD230" s="3">
        <f t="shared" si="283"/>
        <v>213</v>
      </c>
      <c r="BE230" s="45">
        <f t="shared" si="284"/>
        <v>73.45813444615915</v>
      </c>
      <c r="BF230" s="7">
        <f t="shared" si="285"/>
        <v>-8.9049677170135555E-4</v>
      </c>
      <c r="BG230" s="43">
        <f t="shared" si="286"/>
        <v>-6.5472534660265397E-2</v>
      </c>
      <c r="BH230" s="45">
        <f t="shared" si="287"/>
        <v>72.237069438181933</v>
      </c>
      <c r="BI230" s="7">
        <f t="shared" si="288"/>
        <v>-9.4762898117616695E-4</v>
      </c>
      <c r="BJ230" s="43">
        <f t="shared" si="289"/>
        <v>-6.8518870982753166E-2</v>
      </c>
      <c r="BK230" s="117">
        <f t="shared" si="244"/>
        <v>70.810960961347149</v>
      </c>
      <c r="BL230" s="107"/>
      <c r="BM230" s="118">
        <f t="shared" si="290"/>
        <v>213</v>
      </c>
      <c r="BN230" s="45">
        <f t="shared" si="291"/>
        <v>89.886801370796675</v>
      </c>
      <c r="BO230" s="7">
        <f t="shared" si="292"/>
        <v>1.5809723450476424E-16</v>
      </c>
      <c r="BP230" s="45">
        <f t="shared" si="293"/>
        <v>1.6900234727724843E-14</v>
      </c>
      <c r="BQ230" s="107"/>
      <c r="BR230" s="107"/>
      <c r="BS230" s="40">
        <f t="shared" si="259"/>
        <v>213</v>
      </c>
      <c r="BT230" s="124">
        <f t="shared" ca="1" si="260"/>
        <v>10586.050305407649</v>
      </c>
      <c r="BU230" s="7">
        <f t="shared" ca="1" si="237"/>
        <v>0.25140737905280541</v>
      </c>
      <c r="BV230" s="43">
        <f t="shared" ca="1" si="261"/>
        <v>2126.7344322502872</v>
      </c>
      <c r="BW230" s="44">
        <f t="shared" ca="1" si="262"/>
        <v>1.0070368952640274</v>
      </c>
      <c r="BX230" s="107"/>
      <c r="BY230" s="107"/>
      <c r="BZ230" s="40">
        <f t="shared" si="263"/>
        <v>213</v>
      </c>
      <c r="CA230" s="124">
        <f t="shared" ca="1" si="264"/>
        <v>7.5108858898835322</v>
      </c>
      <c r="CB230" s="7">
        <f t="shared" ca="1" si="294"/>
        <v>0.55351844763201363</v>
      </c>
      <c r="CC230" s="43">
        <f t="shared" ca="1" si="265"/>
        <v>2.676127795229315</v>
      </c>
      <c r="CD230" s="44">
        <f t="shared" ca="1" si="266"/>
        <v>1.0070368952640274</v>
      </c>
      <c r="CE230" s="107"/>
      <c r="CF230" s="107"/>
      <c r="CG230" s="40">
        <f t="shared" si="267"/>
        <v>213</v>
      </c>
      <c r="CH230" s="45">
        <f t="shared" ca="1" si="238"/>
        <v>105.85530318273229</v>
      </c>
      <c r="CI230" s="7">
        <f t="shared" ca="1" si="239"/>
        <v>-1.2264674494111493E-2</v>
      </c>
      <c r="CJ230" s="43">
        <f t="shared" ca="1" si="240"/>
        <v>-1.3144015441046983</v>
      </c>
      <c r="CK230" s="43">
        <f t="shared" ca="1" si="241"/>
        <v>0.60351844763201368</v>
      </c>
      <c r="CL230" s="3">
        <f t="shared" ca="1" si="242"/>
        <v>105.03518447632014</v>
      </c>
      <c r="CM230" s="44">
        <f t="shared" ca="1" si="245"/>
        <v>1.0070368952640274</v>
      </c>
      <c r="CO230" s="40">
        <v>213</v>
      </c>
      <c r="CP230" s="45">
        <v>105.03019149084585</v>
      </c>
      <c r="CQ230" s="7">
        <v>-1.349093731958133E-2</v>
      </c>
      <c r="CR230" s="43">
        <v>-1.4363332113915392</v>
      </c>
      <c r="CS230" s="43">
        <v>0.33792454777727243</v>
      </c>
      <c r="CT230" s="3">
        <v>102.37924547777273</v>
      </c>
      <c r="CU230" s="44">
        <v>0.4758490955545448</v>
      </c>
      <c r="CV230" s="44"/>
      <c r="CW230" s="40">
        <v>213</v>
      </c>
      <c r="CX230" s="45">
        <v>100.69556083050863</v>
      </c>
      <c r="CY230" s="7">
        <v>-7.4621618929002697E-4</v>
      </c>
      <c r="CZ230" s="43">
        <v>-7.5196770729060267E-2</v>
      </c>
      <c r="DA230" s="43">
        <v>0.10779858825609426</v>
      </c>
      <c r="DB230" s="3">
        <v>100.07798588256094</v>
      </c>
      <c r="DC230" s="44">
        <v>3.8992941280471254E-2</v>
      </c>
      <c r="DD230" s="44"/>
    </row>
    <row r="231" spans="8:108" ht="15.9" customHeight="1" x14ac:dyDescent="0.65">
      <c r="H231" s="3">
        <f t="shared" si="268"/>
        <v>214</v>
      </c>
      <c r="I231" s="124">
        <f t="shared" si="246"/>
        <v>34238.127191794738</v>
      </c>
      <c r="J231" s="119">
        <f t="shared" si="233"/>
        <v>0.05</v>
      </c>
      <c r="K231" s="43">
        <f t="shared" si="234"/>
        <v>1630.3870091330828</v>
      </c>
      <c r="M231" s="109">
        <f t="shared" si="247"/>
        <v>214</v>
      </c>
      <c r="N231" s="45">
        <f t="shared" si="248"/>
        <v>99.785875261988764</v>
      </c>
      <c r="O231" s="7">
        <f t="shared" si="249"/>
        <v>1.1268386458136412E-4</v>
      </c>
      <c r="P231" s="43">
        <f t="shared" si="250"/>
        <v>1.1242991151460798E-2</v>
      </c>
      <c r="R231" s="109">
        <f t="shared" si="251"/>
        <v>214</v>
      </c>
      <c r="S231" s="109">
        <v>114</v>
      </c>
      <c r="T231" s="41">
        <f t="shared" si="297"/>
        <v>99.901829715973733</v>
      </c>
      <c r="U231" s="7">
        <f t="shared" si="232"/>
        <v>1.090648765322749E-4</v>
      </c>
      <c r="V231" s="43">
        <f t="shared" si="252"/>
        <v>99.999997389612815</v>
      </c>
      <c r="W231" s="7">
        <f t="shared" si="253"/>
        <v>2.9004302734814401E-9</v>
      </c>
      <c r="X231" s="43">
        <f t="shared" si="229"/>
        <v>199.90182710558656</v>
      </c>
      <c r="Y231" s="7">
        <f t="shared" si="298"/>
        <v>5.4504135969565507E-5</v>
      </c>
      <c r="Z231" s="121">
        <f t="shared" si="254"/>
        <v>2.9004301229950994E-7</v>
      </c>
      <c r="AA231" s="121">
        <f t="shared" si="299"/>
        <v>1.0894592505927569E-2</v>
      </c>
      <c r="AC231" s="3">
        <f t="shared" si="269"/>
        <v>214</v>
      </c>
      <c r="AD231" s="45">
        <f t="shared" si="235"/>
        <v>199.01558070500505</v>
      </c>
      <c r="AE231" s="7">
        <f t="shared" si="236"/>
        <v>2.5898710466145059E-4</v>
      </c>
      <c r="AF231" s="43">
        <f t="shared" si="243"/>
        <v>5.1529123650762149E-2</v>
      </c>
      <c r="AG231" s="107"/>
      <c r="AH231" s="3">
        <f t="shared" si="270"/>
        <v>214</v>
      </c>
      <c r="AI231" s="122">
        <f t="shared" si="271"/>
        <v>97.525995330504188</v>
      </c>
      <c r="AJ231" s="123">
        <f t="shared" si="255"/>
        <v>1.1904709657238348E-3</v>
      </c>
      <c r="AK231" s="114">
        <f t="shared" si="272"/>
        <v>0.11596381429030214</v>
      </c>
      <c r="AL231" s="115">
        <f t="shared" si="273"/>
        <v>99.785875261988764</v>
      </c>
      <c r="AM231" s="123">
        <f t="shared" si="295"/>
        <v>1.1268386458136412E-4</v>
      </c>
      <c r="AN231" s="116">
        <f t="shared" si="256"/>
        <v>1.1242991151460798E-2</v>
      </c>
      <c r="AO231" s="122">
        <f t="shared" si="274"/>
        <v>99.785875261988764</v>
      </c>
      <c r="AP231" s="123">
        <f t="shared" si="275"/>
        <v>1.1268386458136412E-4</v>
      </c>
      <c r="AQ231" s="116">
        <f t="shared" si="276"/>
        <v>1.1242991151460798E-2</v>
      </c>
      <c r="AS231" s="3">
        <f t="shared" si="277"/>
        <v>214</v>
      </c>
      <c r="AT231" s="122">
        <f t="shared" si="278"/>
        <v>217.85734889786224</v>
      </c>
      <c r="AU231" s="123">
        <f t="shared" si="257"/>
        <v>6.7193479822328546E-3</v>
      </c>
      <c r="AV231" s="114">
        <f t="shared" si="279"/>
        <v>1.4540888090265311</v>
      </c>
      <c r="AW231" s="115">
        <f t="shared" si="300"/>
        <v>250</v>
      </c>
      <c r="AX231" s="123">
        <f t="shared" si="296"/>
        <v>0</v>
      </c>
      <c r="AY231" s="116">
        <f t="shared" si="258"/>
        <v>-18.75</v>
      </c>
      <c r="AZ231" s="122">
        <f t="shared" si="280"/>
        <v>99.785875261988764</v>
      </c>
      <c r="BA231" s="123">
        <f t="shared" si="281"/>
        <v>1.1268386458136412E-4</v>
      </c>
      <c r="BB231" s="116">
        <f t="shared" si="282"/>
        <v>1.1242991151460798E-2</v>
      </c>
      <c r="BC231" s="107"/>
      <c r="BD231" s="3">
        <f t="shared" si="283"/>
        <v>214</v>
      </c>
      <c r="BE231" s="45">
        <f t="shared" si="284"/>
        <v>73.392511372733622</v>
      </c>
      <c r="BF231" s="7">
        <f t="shared" si="285"/>
        <v>-8.9333977673535393E-4</v>
      </c>
      <c r="BG231" s="43">
        <f t="shared" si="286"/>
        <v>-6.5623073425532613E-2</v>
      </c>
      <c r="BH231" s="45">
        <f t="shared" si="287"/>
        <v>72.168710845479467</v>
      </c>
      <c r="BI231" s="7">
        <f t="shared" si="288"/>
        <v>-9.463090520437789E-4</v>
      </c>
      <c r="BJ231" s="43">
        <f t="shared" si="289"/>
        <v>-6.8358592702466331E-2</v>
      </c>
      <c r="BK231" s="117">
        <f t="shared" si="244"/>
        <v>70.742522323344417</v>
      </c>
      <c r="BL231" s="107"/>
      <c r="BM231" s="118">
        <f t="shared" si="290"/>
        <v>214</v>
      </c>
      <c r="BN231" s="45">
        <f t="shared" si="291"/>
        <v>89.88680137079669</v>
      </c>
      <c r="BO231" s="7">
        <f t="shared" si="292"/>
        <v>1.5809723450476422E-16</v>
      </c>
      <c r="BP231" s="45">
        <f t="shared" si="293"/>
        <v>1.4258133432001792E-14</v>
      </c>
      <c r="BQ231" s="107"/>
      <c r="BR231" s="107"/>
      <c r="BS231" s="40">
        <f t="shared" si="259"/>
        <v>214</v>
      </c>
      <c r="BT231" s="124">
        <f t="shared" ca="1" si="260"/>
        <v>9830.6765721668635</v>
      </c>
      <c r="BU231" s="7">
        <f t="shared" ca="1" si="237"/>
        <v>-7.1355577524028907E-2</v>
      </c>
      <c r="BV231" s="43">
        <f t="shared" ca="1" si="261"/>
        <v>-755.37373324078555</v>
      </c>
      <c r="BW231" s="44">
        <f t="shared" ca="1" si="262"/>
        <v>-0.60677788762014462</v>
      </c>
      <c r="BX231" s="107"/>
      <c r="BY231" s="107"/>
      <c r="BZ231" s="40">
        <f t="shared" si="263"/>
        <v>214</v>
      </c>
      <c r="CA231" s="124">
        <f t="shared" ca="1" si="264"/>
        <v>5.6077104471679693</v>
      </c>
      <c r="CB231" s="7">
        <f t="shared" ca="1" si="294"/>
        <v>-0.25338894381007226</v>
      </c>
      <c r="CC231" s="43">
        <f t="shared" ca="1" si="265"/>
        <v>-1.9031754427155634</v>
      </c>
      <c r="CD231" s="44">
        <f t="shared" ca="1" si="266"/>
        <v>-0.60677788762014462</v>
      </c>
      <c r="CE231" s="107"/>
      <c r="CF231" s="107"/>
      <c r="CG231" s="40">
        <f t="shared" si="267"/>
        <v>214</v>
      </c>
      <c r="CH231" s="45">
        <f t="shared" ca="1" si="238"/>
        <v>107.82900846146747</v>
      </c>
      <c r="CI231" s="7">
        <f t="shared" ca="1" si="239"/>
        <v>1.8645313171774501E-2</v>
      </c>
      <c r="CJ231" s="43">
        <f t="shared" ca="1" si="240"/>
        <v>1.9737052787351745</v>
      </c>
      <c r="CK231" s="43">
        <f t="shared" ca="1" si="241"/>
        <v>-0.2033889438100723</v>
      </c>
      <c r="CL231" s="3">
        <f t="shared" ca="1" si="242"/>
        <v>96.966110561899271</v>
      </c>
      <c r="CM231" s="44">
        <f t="shared" ca="1" si="245"/>
        <v>-0.60677788762014462</v>
      </c>
      <c r="CO231" s="40">
        <v>214</v>
      </c>
      <c r="CP231" s="45">
        <v>104.09436698442808</v>
      </c>
      <c r="CQ231" s="7">
        <v>-8.9100523681263366E-3</v>
      </c>
      <c r="CR231" s="43">
        <v>-0.93582450641777815</v>
      </c>
      <c r="CS231" s="43">
        <v>0.29140775671516478</v>
      </c>
      <c r="CT231" s="3">
        <v>101.91407756715165</v>
      </c>
      <c r="CU231" s="44">
        <v>0.38281551343032955</v>
      </c>
      <c r="CV231" s="44"/>
      <c r="CW231" s="40">
        <v>214</v>
      </c>
      <c r="CX231" s="45">
        <v>100.67653715702571</v>
      </c>
      <c r="CY231" s="7">
        <v>-1.8892266278689932E-4</v>
      </c>
      <c r="CZ231" s="43">
        <v>-1.9023673482926284E-2</v>
      </c>
      <c r="DA231" s="43">
        <v>0.15749137093712512</v>
      </c>
      <c r="DB231" s="3">
        <v>100.57491370937124</v>
      </c>
      <c r="DC231" s="44">
        <v>0.28745685468562554</v>
      </c>
      <c r="DD231" s="44"/>
    </row>
    <row r="232" spans="8:108" ht="15.9" customHeight="1" x14ac:dyDescent="0.65">
      <c r="H232" s="3">
        <f t="shared" si="268"/>
        <v>215</v>
      </c>
      <c r="I232" s="124">
        <f t="shared" si="246"/>
        <v>35950.033551384477</v>
      </c>
      <c r="J232" s="119">
        <f t="shared" si="233"/>
        <v>5.0000000000000051E-2</v>
      </c>
      <c r="K232" s="43">
        <f t="shared" si="234"/>
        <v>1711.9063595897369</v>
      </c>
      <c r="M232" s="109">
        <f t="shared" si="247"/>
        <v>215</v>
      </c>
      <c r="N232" s="45">
        <f t="shared" si="248"/>
        <v>99.796558574187614</v>
      </c>
      <c r="O232" s="7">
        <f t="shared" si="249"/>
        <v>1.0706236900564299E-4</v>
      </c>
      <c r="P232" s="43">
        <f t="shared" si="250"/>
        <v>1.0683312198847527E-2</v>
      </c>
      <c r="R232" s="109">
        <f t="shared" si="251"/>
        <v>215</v>
      </c>
      <c r="S232" s="109">
        <v>115</v>
      </c>
      <c r="T232" s="41">
        <f t="shared" si="297"/>
        <v>99.911637106971696</v>
      </c>
      <c r="U232" s="7">
        <f t="shared" si="232"/>
        <v>9.8170284026290392E-5</v>
      </c>
      <c r="V232" s="43">
        <f t="shared" si="252"/>
        <v>99.999997650651522</v>
      </c>
      <c r="W232" s="7">
        <f t="shared" si="253"/>
        <v>2.6103871390860641E-9</v>
      </c>
      <c r="X232" s="43">
        <f t="shared" si="229"/>
        <v>199.91163475762323</v>
      </c>
      <c r="Y232" s="7">
        <f t="shared" si="298"/>
        <v>4.9062343144517682E-5</v>
      </c>
      <c r="Z232" s="121">
        <f t="shared" si="254"/>
        <v>2.610387116046389E-7</v>
      </c>
      <c r="AA232" s="121">
        <f t="shared" si="299"/>
        <v>9.8073909979608624E-3</v>
      </c>
      <c r="AC232" s="3">
        <f t="shared" si="269"/>
        <v>215</v>
      </c>
      <c r="AD232" s="45">
        <f t="shared" si="235"/>
        <v>199.0645593994177</v>
      </c>
      <c r="AE232" s="7">
        <f t="shared" si="236"/>
        <v>2.461048237487157E-4</v>
      </c>
      <c r="AF232" s="43">
        <f t="shared" si="243"/>
        <v>4.8978694412658098E-2</v>
      </c>
      <c r="AG232" s="107"/>
      <c r="AH232" s="3">
        <f t="shared" si="270"/>
        <v>215</v>
      </c>
      <c r="AI232" s="122">
        <f t="shared" si="271"/>
        <v>97.636940509107944</v>
      </c>
      <c r="AJ232" s="123">
        <f t="shared" si="255"/>
        <v>1.1375959632893417E-3</v>
      </c>
      <c r="AK232" s="114">
        <f t="shared" si="272"/>
        <v>0.11094517860376359</v>
      </c>
      <c r="AL232" s="115">
        <f t="shared" si="273"/>
        <v>99.796558574187614</v>
      </c>
      <c r="AM232" s="123">
        <f t="shared" si="295"/>
        <v>1.0706236900564299E-4</v>
      </c>
      <c r="AN232" s="116">
        <f t="shared" si="256"/>
        <v>1.0683312198847527E-2</v>
      </c>
      <c r="AO232" s="122">
        <f t="shared" si="274"/>
        <v>99.796558574187614</v>
      </c>
      <c r="AP232" s="123">
        <f t="shared" si="275"/>
        <v>1.0706236900564299E-4</v>
      </c>
      <c r="AQ232" s="116">
        <f t="shared" si="276"/>
        <v>1.0683312198847527E-2</v>
      </c>
      <c r="AS232" s="3">
        <f t="shared" si="277"/>
        <v>215</v>
      </c>
      <c r="AT232" s="122">
        <f t="shared" si="278"/>
        <v>219.25785144899439</v>
      </c>
      <c r="AU232" s="123">
        <f t="shared" si="257"/>
        <v>6.4285302204276102E-3</v>
      </c>
      <c r="AV232" s="114">
        <f t="shared" si="279"/>
        <v>1.4005025511321367</v>
      </c>
      <c r="AW232" s="115">
        <f t="shared" si="300"/>
        <v>250</v>
      </c>
      <c r="AX232" s="123">
        <f t="shared" si="296"/>
        <v>0</v>
      </c>
      <c r="AY232" s="116">
        <f t="shared" si="258"/>
        <v>-18.75</v>
      </c>
      <c r="AZ232" s="122">
        <f t="shared" si="280"/>
        <v>99.796558574187614</v>
      </c>
      <c r="BA232" s="123">
        <f t="shared" si="281"/>
        <v>1.0706236900564299E-4</v>
      </c>
      <c r="BB232" s="116">
        <f t="shared" si="282"/>
        <v>1.0683312198847527E-2</v>
      </c>
      <c r="BC232" s="107"/>
      <c r="BD232" s="3">
        <f t="shared" si="283"/>
        <v>215</v>
      </c>
      <c r="BE232" s="45">
        <f t="shared" si="284"/>
        <v>73.326753779625307</v>
      </c>
      <c r="BF232" s="7">
        <f t="shared" si="285"/>
        <v>-8.9597142649005678E-4</v>
      </c>
      <c r="BG232" s="43">
        <f t="shared" si="286"/>
        <v>-6.5757593108322687E-2</v>
      </c>
      <c r="BH232" s="45">
        <f t="shared" si="287"/>
        <v>72.100511411532423</v>
      </c>
      <c r="BI232" s="7">
        <f t="shared" si="288"/>
        <v>-9.4500003045731884E-4</v>
      </c>
      <c r="BJ232" s="43">
        <f t="shared" si="289"/>
        <v>-6.8199433947047347E-2</v>
      </c>
      <c r="BK232" s="117">
        <f t="shared" si="244"/>
        <v>70.674243402769633</v>
      </c>
      <c r="BL232" s="107"/>
      <c r="BM232" s="118">
        <f t="shared" si="290"/>
        <v>215</v>
      </c>
      <c r="BN232" s="45">
        <f t="shared" si="291"/>
        <v>89.886801370796704</v>
      </c>
      <c r="BO232" s="7">
        <f t="shared" si="292"/>
        <v>1.5809723450476419E-16</v>
      </c>
      <c r="BP232" s="45">
        <f t="shared" si="293"/>
        <v>1.2029085526916539E-14</v>
      </c>
      <c r="BQ232" s="107"/>
      <c r="BR232" s="107"/>
      <c r="BS232" s="40">
        <f t="shared" si="259"/>
        <v>215</v>
      </c>
      <c r="BT232" s="124">
        <f t="shared" ca="1" si="260"/>
        <v>10543.858109080775</v>
      </c>
      <c r="BU232" s="7">
        <f t="shared" ca="1" si="237"/>
        <v>7.2546536515412263E-2</v>
      </c>
      <c r="BV232" s="43">
        <f t="shared" ca="1" si="261"/>
        <v>713.18153691391217</v>
      </c>
      <c r="BW232" s="44">
        <f t="shared" ca="1" si="262"/>
        <v>0.1127326825770618</v>
      </c>
      <c r="BX232" s="107"/>
      <c r="BY232" s="107"/>
      <c r="BZ232" s="40">
        <f t="shared" si="263"/>
        <v>215</v>
      </c>
      <c r="CA232" s="124">
        <f t="shared" ca="1" si="264"/>
        <v>6.2041820904386977</v>
      </c>
      <c r="CB232" s="7">
        <f t="shared" ca="1" si="294"/>
        <v>0.1063663412885309</v>
      </c>
      <c r="CC232" s="43">
        <f t="shared" ca="1" si="265"/>
        <v>0.59647164327072844</v>
      </c>
      <c r="CD232" s="44">
        <f t="shared" ca="1" si="266"/>
        <v>0.1127326825770618</v>
      </c>
      <c r="CE232" s="107"/>
      <c r="CF232" s="107"/>
      <c r="CG232" s="40">
        <f t="shared" si="267"/>
        <v>215</v>
      </c>
      <c r="CH232" s="45">
        <f t="shared" ca="1" si="238"/>
        <v>106.61087732234562</v>
      </c>
      <c r="CI232" s="7">
        <f t="shared" ca="1" si="239"/>
        <v>-1.1296877867120041E-2</v>
      </c>
      <c r="CJ232" s="43">
        <f t="shared" ca="1" si="240"/>
        <v>-1.2181311391218546</v>
      </c>
      <c r="CK232" s="43">
        <f t="shared" ca="1" si="241"/>
        <v>0.15636634128853091</v>
      </c>
      <c r="CL232" s="3">
        <f t="shared" ca="1" si="242"/>
        <v>100.5636634128853</v>
      </c>
      <c r="CM232" s="44">
        <f t="shared" ca="1" si="245"/>
        <v>0.1127326825770618</v>
      </c>
      <c r="CO232" s="40">
        <v>215</v>
      </c>
      <c r="CP232" s="45">
        <v>106.73463571599827</v>
      </c>
      <c r="CQ232" s="7">
        <v>2.5364184518890991E-2</v>
      </c>
      <c r="CR232" s="43">
        <v>2.6402687315701883</v>
      </c>
      <c r="CS232" s="43">
        <v>-0.30058584606593097</v>
      </c>
      <c r="CT232" s="3">
        <v>95.994141539340688</v>
      </c>
      <c r="CU232" s="44">
        <v>-0.80117169213186201</v>
      </c>
      <c r="CV232" s="44"/>
      <c r="CW232" s="40">
        <v>215</v>
      </c>
      <c r="CX232" s="45">
        <v>100.67748527297572</v>
      </c>
      <c r="CY232" s="7">
        <v>9.4174469720882765E-6</v>
      </c>
      <c r="CZ232" s="43">
        <v>9.4811595001303669E-4</v>
      </c>
      <c r="DA232" s="43">
        <v>-5.5423957415583203E-4</v>
      </c>
      <c r="DB232" s="3">
        <v>98.994457604258443</v>
      </c>
      <c r="DC232" s="44">
        <v>-0.50277119787077917</v>
      </c>
      <c r="DD232" s="44"/>
    </row>
    <row r="233" spans="8:108" ht="15.9" customHeight="1" x14ac:dyDescent="0.65">
      <c r="H233" s="3">
        <f t="shared" si="268"/>
        <v>216</v>
      </c>
      <c r="I233" s="124">
        <f t="shared" si="246"/>
        <v>37747.535228953697</v>
      </c>
      <c r="J233" s="119">
        <f t="shared" si="233"/>
        <v>4.9999999999999899E-2</v>
      </c>
      <c r="K233" s="43">
        <f t="shared" si="234"/>
        <v>1797.5016775692238</v>
      </c>
      <c r="M233" s="109">
        <f t="shared" si="247"/>
        <v>216</v>
      </c>
      <c r="N233" s="45">
        <f t="shared" si="248"/>
        <v>99.806709951271358</v>
      </c>
      <c r="O233" s="7">
        <f t="shared" si="249"/>
        <v>1.0172071290612526E-4</v>
      </c>
      <c r="P233" s="43">
        <f t="shared" si="250"/>
        <v>1.015137708375119E-2</v>
      </c>
      <c r="R233" s="109">
        <f t="shared" si="251"/>
        <v>216</v>
      </c>
      <c r="S233" s="109">
        <v>116</v>
      </c>
      <c r="T233" s="41">
        <f t="shared" si="297"/>
        <v>99.920465588273657</v>
      </c>
      <c r="U233" s="7">
        <f t="shared" si="232"/>
        <v>8.8362893028255598E-5</v>
      </c>
      <c r="V233" s="43">
        <f t="shared" si="252"/>
        <v>99.999997885586367</v>
      </c>
      <c r="W233" s="7">
        <f t="shared" si="253"/>
        <v>2.3493485043098793E-9</v>
      </c>
      <c r="X233" s="43">
        <f t="shared" si="229"/>
        <v>199.92046347386002</v>
      </c>
      <c r="Y233" s="7">
        <f t="shared" si="298"/>
        <v>4.4163093596308394E-5</v>
      </c>
      <c r="Z233" s="121">
        <f t="shared" si="254"/>
        <v>2.349348427227804E-7</v>
      </c>
      <c r="AA233" s="121">
        <f t="shared" si="299"/>
        <v>8.8284813019660936E-3</v>
      </c>
      <c r="AC233" s="3">
        <f t="shared" si="269"/>
        <v>216</v>
      </c>
      <c r="AD233" s="45">
        <f t="shared" si="235"/>
        <v>199.1111126671675</v>
      </c>
      <c r="AE233" s="7">
        <f t="shared" si="236"/>
        <v>2.3386015014552396E-4</v>
      </c>
      <c r="AF233" s="43">
        <f t="shared" si="243"/>
        <v>4.6553267749810792E-2</v>
      </c>
      <c r="AG233" s="107"/>
      <c r="AH233" s="3">
        <f t="shared" si="270"/>
        <v>216</v>
      </c>
      <c r="AI233" s="122">
        <f t="shared" si="271"/>
        <v>97.743070472737855</v>
      </c>
      <c r="AJ233" s="123">
        <f t="shared" si="255"/>
        <v>1.086985756379891E-3</v>
      </c>
      <c r="AK233" s="114">
        <f t="shared" si="272"/>
        <v>0.10612996362991083</v>
      </c>
      <c r="AL233" s="115">
        <f t="shared" si="273"/>
        <v>99.806709951271358</v>
      </c>
      <c r="AM233" s="123">
        <f t="shared" si="295"/>
        <v>1.0172071290612526E-4</v>
      </c>
      <c r="AN233" s="116">
        <f t="shared" si="256"/>
        <v>1.015137708375119E-2</v>
      </c>
      <c r="AO233" s="122">
        <f t="shared" si="274"/>
        <v>99.806709951271358</v>
      </c>
      <c r="AP233" s="123">
        <f t="shared" si="275"/>
        <v>1.0172071290612526E-4</v>
      </c>
      <c r="AQ233" s="116">
        <f t="shared" si="276"/>
        <v>1.015137708375119E-2</v>
      </c>
      <c r="AS233" s="3">
        <f t="shared" si="277"/>
        <v>216</v>
      </c>
      <c r="AT233" s="122">
        <f t="shared" si="278"/>
        <v>220.60594293703824</v>
      </c>
      <c r="AU233" s="123">
        <f t="shared" si="257"/>
        <v>6.1484297102010668E-3</v>
      </c>
      <c r="AV233" s="114">
        <f t="shared" si="279"/>
        <v>1.3480914880438608</v>
      </c>
      <c r="AW233" s="115">
        <f t="shared" si="300"/>
        <v>250</v>
      </c>
      <c r="AX233" s="123">
        <f t="shared" si="296"/>
        <v>0</v>
      </c>
      <c r="AY233" s="116">
        <f t="shared" si="258"/>
        <v>-18.75</v>
      </c>
      <c r="AZ233" s="122">
        <f t="shared" si="280"/>
        <v>99.806709951271358</v>
      </c>
      <c r="BA233" s="123">
        <f t="shared" si="281"/>
        <v>1.0172071290612526E-4</v>
      </c>
      <c r="BB233" s="116">
        <f t="shared" si="282"/>
        <v>1.015137708375119E-2</v>
      </c>
      <c r="BC233" s="107"/>
      <c r="BD233" s="3">
        <f t="shared" si="283"/>
        <v>216</v>
      </c>
      <c r="BE233" s="45">
        <f t="shared" si="284"/>
        <v>73.260876803724017</v>
      </c>
      <c r="BF233" s="7">
        <f t="shared" si="285"/>
        <v>-8.984030044378497E-4</v>
      </c>
      <c r="BG233" s="43">
        <f t="shared" si="286"/>
        <v>-6.5876975901291712E-2</v>
      </c>
      <c r="BH233" s="45">
        <f t="shared" si="287"/>
        <v>72.032470029788442</v>
      </c>
      <c r="BI233" s="7">
        <f t="shared" si="288"/>
        <v>-9.4370179090155749E-4</v>
      </c>
      <c r="BJ233" s="43">
        <f t="shared" si="289"/>
        <v>-6.804138174397717E-2</v>
      </c>
      <c r="BK233" s="117">
        <f t="shared" si="244"/>
        <v>70.606123086601855</v>
      </c>
      <c r="BL233" s="107"/>
      <c r="BM233" s="118">
        <f t="shared" si="290"/>
        <v>216</v>
      </c>
      <c r="BN233" s="45">
        <f t="shared" si="291"/>
        <v>89.886801370796718</v>
      </c>
      <c r="BO233" s="7">
        <f t="shared" si="292"/>
        <v>1.5809723450476417E-16</v>
      </c>
      <c r="BP233" s="45">
        <f t="shared" si="293"/>
        <v>1.0148516234888241E-14</v>
      </c>
      <c r="BQ233" s="107"/>
      <c r="BR233" s="107"/>
      <c r="BS233" s="40">
        <f t="shared" si="259"/>
        <v>216</v>
      </c>
      <c r="BT233" s="124">
        <f t="shared" ca="1" si="260"/>
        <v>10090.523148645867</v>
      </c>
      <c r="BU233" s="7">
        <f t="shared" ca="1" si="237"/>
        <v>-4.2995168916819766E-2</v>
      </c>
      <c r="BV233" s="43">
        <f t="shared" ca="1" si="261"/>
        <v>-453.33496043490766</v>
      </c>
      <c r="BW233" s="44">
        <f t="shared" ca="1" si="262"/>
        <v>-0.4649758445840988</v>
      </c>
      <c r="BX233" s="107"/>
      <c r="BY233" s="107"/>
      <c r="BZ233" s="40">
        <f t="shared" si="263"/>
        <v>216</v>
      </c>
      <c r="CA233" s="124">
        <f t="shared" ca="1" si="264"/>
        <v>5.0719937912329964</v>
      </c>
      <c r="CB233" s="7">
        <f t="shared" ca="1" si="294"/>
        <v>-0.18248792229204933</v>
      </c>
      <c r="CC233" s="43">
        <f t="shared" ca="1" si="265"/>
        <v>-1.1321882992057017</v>
      </c>
      <c r="CD233" s="44">
        <f t="shared" ca="1" si="266"/>
        <v>-0.4649758445840988</v>
      </c>
      <c r="CE233" s="107"/>
      <c r="CF233" s="107"/>
      <c r="CG233" s="40">
        <f t="shared" si="267"/>
        <v>216</v>
      </c>
      <c r="CH233" s="45">
        <f t="shared" ca="1" si="238"/>
        <v>107.90306375755326</v>
      </c>
      <c r="CI233" s="7">
        <f t="shared" ca="1" si="239"/>
        <v>1.2120587201441196E-2</v>
      </c>
      <c r="CJ233" s="43">
        <f t="shared" ca="1" si="240"/>
        <v>1.292186435207634</v>
      </c>
      <c r="CK233" s="43">
        <f t="shared" ca="1" si="241"/>
        <v>-0.13248792229204939</v>
      </c>
      <c r="CL233" s="3">
        <f t="shared" ca="1" si="242"/>
        <v>97.675120777079513</v>
      </c>
      <c r="CM233" s="44">
        <f t="shared" ca="1" si="245"/>
        <v>-0.4649758445840988</v>
      </c>
      <c r="CO233" s="40">
        <v>216</v>
      </c>
      <c r="CP233" s="45">
        <v>105.20181831729515</v>
      </c>
      <c r="CQ233" s="7">
        <v>-1.4361012134633304E-2</v>
      </c>
      <c r="CR233" s="43">
        <v>-1.5328173987031133</v>
      </c>
      <c r="CS233" s="43">
        <v>0.42296963775984475</v>
      </c>
      <c r="CT233" s="3">
        <v>103.22969637759844</v>
      </c>
      <c r="CU233" s="44">
        <v>0.64593927551968944</v>
      </c>
      <c r="CV233" s="44"/>
      <c r="CW233" s="40">
        <v>216</v>
      </c>
      <c r="CX233" s="45">
        <v>100.62623588975519</v>
      </c>
      <c r="CY233" s="7">
        <v>-5.0904512644078608E-4</v>
      </c>
      <c r="CZ233" s="43">
        <v>-5.1249383220519432E-2</v>
      </c>
      <c r="DA233" s="43">
        <v>0.12780926866228237</v>
      </c>
      <c r="DB233" s="3">
        <v>100.27809268662283</v>
      </c>
      <c r="DC233" s="44">
        <v>0.13904634331141175</v>
      </c>
      <c r="DD233" s="44"/>
    </row>
    <row r="234" spans="8:108" ht="15.9" customHeight="1" x14ac:dyDescent="0.65">
      <c r="H234" s="3">
        <f t="shared" si="268"/>
        <v>217</v>
      </c>
      <c r="I234" s="124">
        <f t="shared" si="246"/>
        <v>39634.911990401379</v>
      </c>
      <c r="J234" s="119">
        <f t="shared" si="233"/>
        <v>4.999999999999992E-2</v>
      </c>
      <c r="K234" s="43">
        <f t="shared" si="234"/>
        <v>1887.3767614476849</v>
      </c>
      <c r="M234" s="109">
        <f t="shared" si="247"/>
        <v>217</v>
      </c>
      <c r="N234" s="45">
        <f t="shared" si="248"/>
        <v>99.816355773186316</v>
      </c>
      <c r="O234" s="7">
        <f t="shared" si="249"/>
        <v>9.6645024364269696E-5</v>
      </c>
      <c r="P234" s="43">
        <f t="shared" si="250"/>
        <v>9.6458219149634823E-3</v>
      </c>
      <c r="R234" s="109">
        <f t="shared" si="251"/>
        <v>217</v>
      </c>
      <c r="S234" s="109">
        <v>117</v>
      </c>
      <c r="T234" s="41">
        <f t="shared" si="297"/>
        <v>99.928412703723637</v>
      </c>
      <c r="U234" s="7">
        <f t="shared" si="232"/>
        <v>7.9534411726285973E-5</v>
      </c>
      <c r="V234" s="43">
        <f t="shared" si="252"/>
        <v>99.999998097027728</v>
      </c>
      <c r="W234" s="7">
        <f t="shared" si="253"/>
        <v>2.1144136489113967E-9</v>
      </c>
      <c r="X234" s="43">
        <f t="shared" si="229"/>
        <v>199.92841080075135</v>
      </c>
      <c r="Y234" s="7">
        <f t="shared" si="298"/>
        <v>3.9752443312864189E-5</v>
      </c>
      <c r="Z234" s="121">
        <f t="shared" si="254"/>
        <v>2.1144135883622951E-7</v>
      </c>
      <c r="AA234" s="121">
        <f t="shared" si="299"/>
        <v>7.9471154499858691E-3</v>
      </c>
      <c r="AC234" s="3">
        <f t="shared" si="269"/>
        <v>217</v>
      </c>
      <c r="AD234" s="45">
        <f t="shared" si="235"/>
        <v>199.1553595036365</v>
      </c>
      <c r="AE234" s="7">
        <f t="shared" si="236"/>
        <v>2.222218332080878E-4</v>
      </c>
      <c r="AF234" s="43">
        <f t="shared" si="243"/>
        <v>4.4246836469007476E-2</v>
      </c>
      <c r="AG234" s="107"/>
      <c r="AH234" s="3">
        <f t="shared" si="270"/>
        <v>217</v>
      </c>
      <c r="AI234" s="122">
        <f t="shared" si="271"/>
        <v>97.8445815275455</v>
      </c>
      <c r="AJ234" s="123">
        <f t="shared" si="255"/>
        <v>1.038549887134537E-3</v>
      </c>
      <c r="AK234" s="114">
        <f t="shared" si="272"/>
        <v>0.10151105480764454</v>
      </c>
      <c r="AL234" s="115">
        <f t="shared" si="273"/>
        <v>99.816355773186316</v>
      </c>
      <c r="AM234" s="123">
        <f t="shared" si="295"/>
        <v>9.6645024364269696E-5</v>
      </c>
      <c r="AN234" s="116">
        <f t="shared" si="256"/>
        <v>9.6458219149634823E-3</v>
      </c>
      <c r="AO234" s="122">
        <f t="shared" si="274"/>
        <v>99.816355773186316</v>
      </c>
      <c r="AP234" s="123">
        <f t="shared" si="275"/>
        <v>9.6645024364269696E-5</v>
      </c>
      <c r="AQ234" s="116">
        <f t="shared" si="276"/>
        <v>9.6458219149634823E-3</v>
      </c>
      <c r="AS234" s="3">
        <f t="shared" si="277"/>
        <v>217</v>
      </c>
      <c r="AT234" s="122">
        <f t="shared" si="278"/>
        <v>221.9028436720622</v>
      </c>
      <c r="AU234" s="123">
        <f t="shared" si="257"/>
        <v>5.8788114125923989E-3</v>
      </c>
      <c r="AV234" s="114">
        <f t="shared" si="279"/>
        <v>1.2969007350239583</v>
      </c>
      <c r="AW234" s="115">
        <f t="shared" si="300"/>
        <v>250</v>
      </c>
      <c r="AX234" s="123">
        <f t="shared" si="296"/>
        <v>0</v>
      </c>
      <c r="AY234" s="116">
        <f t="shared" si="258"/>
        <v>-18.75</v>
      </c>
      <c r="AZ234" s="122">
        <f t="shared" si="280"/>
        <v>99.816355773186316</v>
      </c>
      <c r="BA234" s="123">
        <f t="shared" si="281"/>
        <v>9.6645024364269696E-5</v>
      </c>
      <c r="BB234" s="116">
        <f t="shared" si="282"/>
        <v>9.6458219149634823E-3</v>
      </c>
      <c r="BC234" s="107"/>
      <c r="BD234" s="3">
        <f t="shared" si="283"/>
        <v>217</v>
      </c>
      <c r="BE234" s="45">
        <f t="shared" si="284"/>
        <v>73.194894745393285</v>
      </c>
      <c r="BF234" s="7">
        <f t="shared" si="285"/>
        <v>-9.0064521760375939E-4</v>
      </c>
      <c r="BG234" s="43">
        <f t="shared" si="286"/>
        <v>-6.5982058330728816E-2</v>
      </c>
      <c r="BH234" s="45">
        <f t="shared" si="287"/>
        <v>71.964585606458229</v>
      </c>
      <c r="BI234" s="7">
        <f t="shared" si="288"/>
        <v>-9.4241420989922867E-4</v>
      </c>
      <c r="BJ234" s="43">
        <f t="shared" si="289"/>
        <v>-6.7884423330213065E-2</v>
      </c>
      <c r="BK234" s="117">
        <f t="shared" si="244"/>
        <v>70.538160274687527</v>
      </c>
      <c r="BL234" s="107"/>
      <c r="BM234" s="118">
        <f t="shared" si="290"/>
        <v>217</v>
      </c>
      <c r="BN234" s="45">
        <f t="shared" si="291"/>
        <v>89.886801370796732</v>
      </c>
      <c r="BO234" s="7">
        <f t="shared" si="292"/>
        <v>1.5809723450476414E-16</v>
      </c>
      <c r="BP234" s="45">
        <f t="shared" si="293"/>
        <v>8.561946088032458E-15</v>
      </c>
      <c r="BQ234" s="107"/>
      <c r="BR234" s="107"/>
      <c r="BS234" s="40">
        <f t="shared" si="259"/>
        <v>217</v>
      </c>
      <c r="BT234" s="124">
        <f t="shared" ca="1" si="260"/>
        <v>10756.289891126944</v>
      </c>
      <c r="BU234" s="7">
        <f t="shared" ca="1" si="237"/>
        <v>6.5979407873458171E-2</v>
      </c>
      <c r="BV234" s="43">
        <f t="shared" ca="1" si="261"/>
        <v>665.76674248107793</v>
      </c>
      <c r="BW234" s="44">
        <f t="shared" ca="1" si="262"/>
        <v>7.9897039367291298E-2</v>
      </c>
      <c r="BX234" s="107"/>
      <c r="BY234" s="107"/>
      <c r="BZ234" s="40">
        <f t="shared" si="263"/>
        <v>217</v>
      </c>
      <c r="CA234" s="124">
        <f t="shared" ca="1" si="264"/>
        <v>5.5282121245990465</v>
      </c>
      <c r="CB234" s="7">
        <f t="shared" ca="1" si="294"/>
        <v>8.9948519683645728E-2</v>
      </c>
      <c r="CC234" s="43">
        <f t="shared" ca="1" si="265"/>
        <v>0.45621833336604972</v>
      </c>
      <c r="CD234" s="44">
        <f t="shared" ca="1" si="266"/>
        <v>7.9897039367291298E-2</v>
      </c>
      <c r="CE234" s="107"/>
      <c r="CF234" s="107"/>
      <c r="CG234" s="40">
        <f t="shared" si="267"/>
        <v>217</v>
      </c>
      <c r="CH234" s="45">
        <f t="shared" ca="1" si="238"/>
        <v>106.77446638985775</v>
      </c>
      <c r="CI234" s="7">
        <f t="shared" ca="1" si="239"/>
        <v>-1.0459363510116301E-2</v>
      </c>
      <c r="CJ234" s="43">
        <f t="shared" ca="1" si="240"/>
        <v>-1.1285973676955094</v>
      </c>
      <c r="CK234" s="43">
        <f t="shared" ca="1" si="241"/>
        <v>0.13994851968364566</v>
      </c>
      <c r="CL234" s="3">
        <f t="shared" ca="1" si="242"/>
        <v>100.39948519683645</v>
      </c>
      <c r="CM234" s="44">
        <f t="shared" ca="1" si="245"/>
        <v>7.9897039367291298E-2</v>
      </c>
      <c r="CO234" s="40">
        <v>217</v>
      </c>
      <c r="CP234" s="45">
        <v>104.39273007474068</v>
      </c>
      <c r="CQ234" s="7">
        <v>-7.6908199449006332E-3</v>
      </c>
      <c r="CR234" s="43">
        <v>-0.80908824255446443</v>
      </c>
      <c r="CS234" s="43">
        <v>0.17340277020563538</v>
      </c>
      <c r="CT234" s="3">
        <v>100.73402770205635</v>
      </c>
      <c r="CU234" s="44">
        <v>0.14680554041127075</v>
      </c>
      <c r="CV234" s="44"/>
      <c r="CW234" s="40">
        <v>217</v>
      </c>
      <c r="CX234" s="45">
        <v>100.56398143834184</v>
      </c>
      <c r="CY234" s="7">
        <v>-6.1867017943071484E-4</v>
      </c>
      <c r="CZ234" s="43">
        <v>-6.2254451413358648E-2</v>
      </c>
      <c r="DA234" s="43">
        <v>0.10189656507804859</v>
      </c>
      <c r="DB234" s="3">
        <v>100.01896565078049</v>
      </c>
      <c r="DC234" s="44">
        <v>9.482825390242932E-3</v>
      </c>
      <c r="DD234" s="44"/>
    </row>
    <row r="235" spans="8:108" ht="15.9" customHeight="1" x14ac:dyDescent="0.65">
      <c r="H235" s="3">
        <f t="shared" si="268"/>
        <v>218</v>
      </c>
      <c r="I235" s="124">
        <f t="shared" si="246"/>
        <v>41616.657589921451</v>
      </c>
      <c r="J235" s="119">
        <f t="shared" si="233"/>
        <v>5.0000000000000093E-2</v>
      </c>
      <c r="K235" s="43">
        <f t="shared" si="234"/>
        <v>1981.7455995200689</v>
      </c>
      <c r="M235" s="109">
        <f t="shared" si="247"/>
        <v>218</v>
      </c>
      <c r="N235" s="45">
        <f t="shared" si="248"/>
        <v>99.825521121925973</v>
      </c>
      <c r="O235" s="7">
        <f t="shared" si="249"/>
        <v>9.1822113406780063E-5</v>
      </c>
      <c r="P235" s="43">
        <f t="shared" si="250"/>
        <v>9.1653487396632025E-3</v>
      </c>
      <c r="R235" s="109">
        <f t="shared" si="251"/>
        <v>218</v>
      </c>
      <c r="S235" s="109">
        <v>118</v>
      </c>
      <c r="T235" s="41">
        <f t="shared" si="297"/>
        <v>99.935566308610291</v>
      </c>
      <c r="U235" s="7">
        <f t="shared" si="232"/>
        <v>7.158729627641561E-5</v>
      </c>
      <c r="V235" s="43">
        <f t="shared" si="252"/>
        <v>99.999998287324956</v>
      </c>
      <c r="W235" s="7">
        <f t="shared" si="253"/>
        <v>1.9029723226291515E-9</v>
      </c>
      <c r="X235" s="43">
        <f t="shared" si="229"/>
        <v>199.93556459593526</v>
      </c>
      <c r="Y235" s="7">
        <f t="shared" si="298"/>
        <v>3.5781783865825515E-5</v>
      </c>
      <c r="Z235" s="121">
        <f t="shared" si="254"/>
        <v>1.902972232439513E-7</v>
      </c>
      <c r="AA235" s="121">
        <f t="shared" si="299"/>
        <v>7.1536048866483693E-3</v>
      </c>
      <c r="AC235" s="3">
        <f t="shared" si="269"/>
        <v>218</v>
      </c>
      <c r="AD235" s="45">
        <f t="shared" si="235"/>
        <v>199.19741317406266</v>
      </c>
      <c r="AE235" s="7">
        <f t="shared" si="236"/>
        <v>2.1116012409090403E-4</v>
      </c>
      <c r="AF235" s="43">
        <f t="shared" si="243"/>
        <v>4.2053670426150824E-2</v>
      </c>
      <c r="AG235" s="107"/>
      <c r="AH235" s="3">
        <f t="shared" si="270"/>
        <v>218</v>
      </c>
      <c r="AI235" s="122">
        <f t="shared" si="271"/>
        <v>97.941663017060975</v>
      </c>
      <c r="AJ235" s="123">
        <f t="shared" si="255"/>
        <v>9.9220097832544664E-4</v>
      </c>
      <c r="AK235" s="114">
        <f t="shared" si="272"/>
        <v>9.7081489515475711E-2</v>
      </c>
      <c r="AL235" s="115">
        <f t="shared" si="273"/>
        <v>99.825521121925973</v>
      </c>
      <c r="AM235" s="123">
        <f t="shared" si="295"/>
        <v>9.1822113406780063E-5</v>
      </c>
      <c r="AN235" s="116">
        <f t="shared" si="256"/>
        <v>9.1653487396632025E-3</v>
      </c>
      <c r="AO235" s="122">
        <f t="shared" si="274"/>
        <v>99.825521121925973</v>
      </c>
      <c r="AP235" s="123">
        <f t="shared" si="275"/>
        <v>9.1822113406780063E-5</v>
      </c>
      <c r="AQ235" s="116">
        <f t="shared" si="276"/>
        <v>9.1653487396632025E-3</v>
      </c>
      <c r="AS235" s="3">
        <f t="shared" si="277"/>
        <v>218</v>
      </c>
      <c r="AT235" s="122">
        <f t="shared" si="278"/>
        <v>223.14981144971577</v>
      </c>
      <c r="AU235" s="123">
        <f t="shared" si="257"/>
        <v>5.6194312655875201E-3</v>
      </c>
      <c r="AV235" s="114">
        <f t="shared" si="279"/>
        <v>1.246967777653575</v>
      </c>
      <c r="AW235" s="115">
        <f t="shared" si="300"/>
        <v>250</v>
      </c>
      <c r="AX235" s="123">
        <f t="shared" si="296"/>
        <v>0</v>
      </c>
      <c r="AY235" s="116">
        <f t="shared" si="258"/>
        <v>-18.75</v>
      </c>
      <c r="AZ235" s="122">
        <f t="shared" si="280"/>
        <v>99.825521121925973</v>
      </c>
      <c r="BA235" s="123">
        <f t="shared" si="281"/>
        <v>9.1822113406780063E-5</v>
      </c>
      <c r="BB235" s="116">
        <f t="shared" si="282"/>
        <v>9.1653487396632025E-3</v>
      </c>
      <c r="BC235" s="107"/>
      <c r="BD235" s="3">
        <f t="shared" si="283"/>
        <v>218</v>
      </c>
      <c r="BE235" s="45">
        <f t="shared" si="284"/>
        <v>73.128821111843834</v>
      </c>
      <c r="BF235" s="7">
        <f t="shared" si="285"/>
        <v>-9.0270822547509747E-4</v>
      </c>
      <c r="BG235" s="43">
        <f t="shared" si="286"/>
        <v>-6.6073633549446759E-2</v>
      </c>
      <c r="BH235" s="45">
        <f t="shared" si="287"/>
        <v>71.896857060310367</v>
      </c>
      <c r="BI235" s="7">
        <f t="shared" si="288"/>
        <v>-9.4113716596992052E-4</v>
      </c>
      <c r="BJ235" s="43">
        <f t="shared" si="289"/>
        <v>-6.7728546147859642E-2</v>
      </c>
      <c r="BK235" s="117">
        <f t="shared" si="244"/>
        <v>70.470353879533207</v>
      </c>
      <c r="BL235" s="107"/>
      <c r="BM235" s="118">
        <f t="shared" si="290"/>
        <v>218</v>
      </c>
      <c r="BN235" s="45">
        <f t="shared" si="291"/>
        <v>89.886801370796746</v>
      </c>
      <c r="BO235" s="7">
        <f t="shared" si="292"/>
        <v>1.5809723450476412E-16</v>
      </c>
      <c r="BP235" s="45">
        <f t="shared" si="293"/>
        <v>7.2234126760680166E-15</v>
      </c>
      <c r="BQ235" s="107"/>
      <c r="BR235" s="107"/>
      <c r="BS235" s="40">
        <f t="shared" si="259"/>
        <v>218</v>
      </c>
      <c r="BT235" s="124">
        <f t="shared" ca="1" si="260"/>
        <v>11315.084828174417</v>
      </c>
      <c r="BU235" s="7">
        <f t="shared" ca="1" si="237"/>
        <v>5.1950527803125916E-2</v>
      </c>
      <c r="BV235" s="43">
        <f t="shared" ca="1" si="261"/>
        <v>558.79493704747301</v>
      </c>
      <c r="BW235" s="44">
        <f t="shared" ca="1" si="262"/>
        <v>9.7526390156298121E-3</v>
      </c>
      <c r="BX235" s="107"/>
      <c r="BY235" s="107"/>
      <c r="BZ235" s="40">
        <f t="shared" si="263"/>
        <v>218</v>
      </c>
      <c r="CA235" s="124">
        <f t="shared" ca="1" si="264"/>
        <v>5.8315800594555203</v>
      </c>
      <c r="CB235" s="7">
        <f t="shared" ca="1" si="294"/>
        <v>5.4876319507814943E-2</v>
      </c>
      <c r="CC235" s="43">
        <f t="shared" ca="1" si="265"/>
        <v>0.30336793485647356</v>
      </c>
      <c r="CD235" s="44">
        <f t="shared" ca="1" si="266"/>
        <v>9.7526390156298121E-3</v>
      </c>
      <c r="CE235" s="107"/>
      <c r="CF235" s="107"/>
      <c r="CG235" s="40">
        <f t="shared" si="267"/>
        <v>218</v>
      </c>
      <c r="CH235" s="45">
        <f t="shared" ca="1" si="238"/>
        <v>106.02168162444254</v>
      </c>
      <c r="CI235" s="7">
        <f t="shared" ca="1" si="239"/>
        <v>-7.0502320532947116E-3</v>
      </c>
      <c r="CJ235" s="43">
        <f t="shared" ca="1" si="240"/>
        <v>-0.75278476541521944</v>
      </c>
      <c r="CK235" s="43">
        <f t="shared" ca="1" si="241"/>
        <v>0.10487631950781491</v>
      </c>
      <c r="CL235" s="3">
        <f t="shared" ca="1" si="242"/>
        <v>100.04876319507815</v>
      </c>
      <c r="CM235" s="44">
        <f t="shared" ca="1" si="245"/>
        <v>9.7526390156298121E-3</v>
      </c>
      <c r="CO235" s="40">
        <v>218</v>
      </c>
      <c r="CP235" s="45">
        <v>104.48301803889873</v>
      </c>
      <c r="CQ235" s="7">
        <v>8.6488746959111908E-4</v>
      </c>
      <c r="CR235" s="43">
        <v>9.0287964158045617E-2</v>
      </c>
      <c r="CS235" s="43">
        <v>-1.5412439552777338E-2</v>
      </c>
      <c r="CT235" s="3">
        <v>98.845875604472226</v>
      </c>
      <c r="CU235" s="44">
        <v>-0.23082487910555469</v>
      </c>
      <c r="CV235" s="44"/>
      <c r="CW235" s="40">
        <v>218</v>
      </c>
      <c r="CX235" s="45">
        <v>100.52829608015224</v>
      </c>
      <c r="CY235" s="7">
        <v>-3.5485228089816341E-4</v>
      </c>
      <c r="CZ235" s="43">
        <v>-3.5685358189594396E-2</v>
      </c>
      <c r="DA235" s="43">
        <v>0.12875959635413603</v>
      </c>
      <c r="DB235" s="3">
        <v>100.28759596354136</v>
      </c>
      <c r="DC235" s="44">
        <v>0.14379798177068015</v>
      </c>
      <c r="DD235" s="44"/>
    </row>
    <row r="236" spans="8:108" ht="15.9" customHeight="1" x14ac:dyDescent="0.65">
      <c r="H236" s="3">
        <f t="shared" si="268"/>
        <v>219</v>
      </c>
      <c r="I236" s="124">
        <f t="shared" si="246"/>
        <v>43697.49046941752</v>
      </c>
      <c r="J236" s="119">
        <f t="shared" si="233"/>
        <v>4.9999999999999913E-2</v>
      </c>
      <c r="K236" s="43">
        <f t="shared" si="234"/>
        <v>2080.8328794960726</v>
      </c>
      <c r="M236" s="109">
        <f t="shared" si="247"/>
        <v>219</v>
      </c>
      <c r="N236" s="45">
        <f t="shared" si="248"/>
        <v>99.834229844390222</v>
      </c>
      <c r="O236" s="7">
        <f t="shared" si="249"/>
        <v>8.723943903695784E-5</v>
      </c>
      <c r="P236" s="43">
        <f t="shared" si="250"/>
        <v>8.7087224642542517E-3</v>
      </c>
      <c r="R236" s="109">
        <f t="shared" si="251"/>
        <v>219</v>
      </c>
      <c r="S236" s="109">
        <v>119</v>
      </c>
      <c r="T236" s="41">
        <f t="shared" si="297"/>
        <v>99.942005526048675</v>
      </c>
      <c r="U236" s="7">
        <f t="shared" si="232"/>
        <v>6.4433691389701524E-5</v>
      </c>
      <c r="V236" s="43">
        <f t="shared" si="252"/>
        <v>99.999998458592458</v>
      </c>
      <c r="W236" s="7">
        <f t="shared" si="253"/>
        <v>1.7126750444744982E-9</v>
      </c>
      <c r="X236" s="43">
        <f t="shared" si="229"/>
        <v>199.94200398464113</v>
      </c>
      <c r="Y236" s="7">
        <f t="shared" si="298"/>
        <v>3.220731998774302E-5</v>
      </c>
      <c r="Z236" s="121">
        <f t="shared" si="254"/>
        <v>1.7126750168956268E-7</v>
      </c>
      <c r="AA236" s="121">
        <f t="shared" si="299"/>
        <v>6.4392174383848186E-3</v>
      </c>
      <c r="AC236" s="3">
        <f t="shared" si="269"/>
        <v>219</v>
      </c>
      <c r="AD236" s="45">
        <f t="shared" si="235"/>
        <v>199.23738147895622</v>
      </c>
      <c r="AE236" s="7">
        <f t="shared" si="236"/>
        <v>2.006467064842742E-4</v>
      </c>
      <c r="AF236" s="43">
        <f t="shared" si="243"/>
        <v>3.9968304893575252E-2</v>
      </c>
      <c r="AG236" s="107"/>
      <c r="AH236" s="3">
        <f t="shared" si="270"/>
        <v>219</v>
      </c>
      <c r="AI236" s="122">
        <f t="shared" si="271"/>
        <v>98.034497480114609</v>
      </c>
      <c r="AJ236" s="123">
        <f t="shared" si="255"/>
        <v>9.4785467383235139E-4</v>
      </c>
      <c r="AK236" s="114">
        <f t="shared" si="272"/>
        <v>9.2834463053637989E-2</v>
      </c>
      <c r="AL236" s="115">
        <f t="shared" si="273"/>
        <v>99.834229844390222</v>
      </c>
      <c r="AM236" s="123">
        <f t="shared" si="295"/>
        <v>8.723943903695784E-5</v>
      </c>
      <c r="AN236" s="116">
        <f t="shared" si="256"/>
        <v>8.7087224642542517E-3</v>
      </c>
      <c r="AO236" s="122">
        <f t="shared" si="274"/>
        <v>99.834229844390222</v>
      </c>
      <c r="AP236" s="123">
        <f t="shared" si="275"/>
        <v>8.723943903695784E-5</v>
      </c>
      <c r="AQ236" s="116">
        <f t="shared" si="276"/>
        <v>8.7087224642542517E-3</v>
      </c>
      <c r="AS236" s="3">
        <f t="shared" si="277"/>
        <v>219</v>
      </c>
      <c r="AT236" s="122">
        <f t="shared" si="278"/>
        <v>224.34813435219283</v>
      </c>
      <c r="AU236" s="123">
        <f t="shared" si="257"/>
        <v>5.3700377100568946E-3</v>
      </c>
      <c r="AV236" s="114">
        <f t="shared" si="279"/>
        <v>1.1983229024770488</v>
      </c>
      <c r="AW236" s="115">
        <f t="shared" si="300"/>
        <v>250</v>
      </c>
      <c r="AX236" s="123">
        <f t="shared" si="296"/>
        <v>0</v>
      </c>
      <c r="AY236" s="116">
        <f t="shared" si="258"/>
        <v>-18.75</v>
      </c>
      <c r="AZ236" s="122">
        <f t="shared" si="280"/>
        <v>99.834229844390222</v>
      </c>
      <c r="BA236" s="123">
        <f t="shared" si="281"/>
        <v>8.723943903695784E-5</v>
      </c>
      <c r="BB236" s="116">
        <f t="shared" si="282"/>
        <v>8.7087224642542517E-3</v>
      </c>
      <c r="BC236" s="107"/>
      <c r="BD236" s="3">
        <f t="shared" si="283"/>
        <v>219</v>
      </c>
      <c r="BE236" s="45">
        <f t="shared" si="284"/>
        <v>73.062668658323915</v>
      </c>
      <c r="BF236" s="7">
        <f t="shared" si="285"/>
        <v>-9.046016674977578E-4</v>
      </c>
      <c r="BG236" s="43">
        <f t="shared" si="286"/>
        <v>-6.6152453519914597E-2</v>
      </c>
      <c r="BH236" s="45">
        <f t="shared" si="287"/>
        <v>71.829283322470417</v>
      </c>
      <c r="BI236" s="7">
        <f t="shared" si="288"/>
        <v>-9.3987053958793248E-4</v>
      </c>
      <c r="BJ236" s="43">
        <f t="shared" si="289"/>
        <v>-6.7573737839948592E-2</v>
      </c>
      <c r="BK236" s="117">
        <f t="shared" si="244"/>
        <v>70.402702826102512</v>
      </c>
      <c r="BL236" s="107"/>
      <c r="BM236" s="118">
        <f t="shared" si="290"/>
        <v>219</v>
      </c>
      <c r="BN236" s="45">
        <f t="shared" si="291"/>
        <v>89.886801370796746</v>
      </c>
      <c r="BO236" s="7">
        <f t="shared" si="292"/>
        <v>0</v>
      </c>
      <c r="BP236" s="45">
        <f t="shared" si="293"/>
        <v>6.0941391305549071E-15</v>
      </c>
      <c r="BQ236" s="107"/>
      <c r="BR236" s="107"/>
      <c r="BS236" s="40">
        <f t="shared" si="259"/>
        <v>219</v>
      </c>
      <c r="BT236" s="124">
        <f t="shared" ca="1" si="260"/>
        <v>13546.566478402172</v>
      </c>
      <c r="BU236" s="7">
        <f t="shared" ca="1" si="237"/>
        <v>0.19721298462309311</v>
      </c>
      <c r="BV236" s="43">
        <f t="shared" ca="1" si="261"/>
        <v>2231.4816502277563</v>
      </c>
      <c r="BW236" s="44">
        <f t="shared" ca="1" si="262"/>
        <v>0.73606492311546601</v>
      </c>
      <c r="BX236" s="107"/>
      <c r="BY236" s="107"/>
      <c r="BZ236" s="40">
        <f t="shared" si="263"/>
        <v>219</v>
      </c>
      <c r="CA236" s="124">
        <f t="shared" ca="1" si="264"/>
        <v>8.2693698264807018</v>
      </c>
      <c r="CB236" s="7">
        <f t="shared" ca="1" si="294"/>
        <v>0.41803246155773294</v>
      </c>
      <c r="CC236" s="43">
        <f t="shared" ca="1" si="265"/>
        <v>2.437789767025182</v>
      </c>
      <c r="CD236" s="44">
        <f t="shared" ca="1" si="266"/>
        <v>0.73606492311546601</v>
      </c>
      <c r="CE236" s="107"/>
      <c r="CF236" s="107"/>
      <c r="CG236" s="40">
        <f t="shared" si="267"/>
        <v>219</v>
      </c>
      <c r="CH236" s="45">
        <f t="shared" ca="1" si="238"/>
        <v>104.90110397618837</v>
      </c>
      <c r="CI236" s="7">
        <f t="shared" ca="1" si="239"/>
        <v>-1.0569325359538801E-2</v>
      </c>
      <c r="CJ236" s="43">
        <f t="shared" ca="1" si="240"/>
        <v>-1.1205776482541656</v>
      </c>
      <c r="CK236" s="43">
        <f t="shared" ca="1" si="241"/>
        <v>0.46803246155773304</v>
      </c>
      <c r="CL236" s="3">
        <f t="shared" ca="1" si="242"/>
        <v>103.68032461557733</v>
      </c>
      <c r="CM236" s="44">
        <f t="shared" ca="1" si="245"/>
        <v>0.73606492311546601</v>
      </c>
      <c r="CO236" s="40">
        <v>219</v>
      </c>
      <c r="CP236" s="45">
        <v>104.09215159228253</v>
      </c>
      <c r="CQ236" s="7">
        <v>-3.7409567023674829E-3</v>
      </c>
      <c r="CR236" s="43">
        <v>-0.39086644661619985</v>
      </c>
      <c r="CS236" s="43">
        <v>7.9663815485948461E-2</v>
      </c>
      <c r="CT236" s="3">
        <v>99.79663815485948</v>
      </c>
      <c r="CU236" s="44">
        <v>-4.0672369028103089E-2</v>
      </c>
      <c r="CV236" s="44"/>
      <c r="CW236" s="40">
        <v>219</v>
      </c>
      <c r="CX236" s="45">
        <v>100.53980877577112</v>
      </c>
      <c r="CY236" s="7">
        <v>1.1452194126215799E-4</v>
      </c>
      <c r="CZ236" s="43">
        <v>1.151269561888039E-2</v>
      </c>
      <c r="DA236" s="43">
        <v>0.16002889558192585</v>
      </c>
      <c r="DB236" s="3">
        <v>100.60028895581925</v>
      </c>
      <c r="DC236" s="44">
        <v>0.30014447790962923</v>
      </c>
      <c r="DD236" s="44"/>
    </row>
    <row r="237" spans="8:108" ht="15.9" customHeight="1" x14ac:dyDescent="0.65">
      <c r="H237" s="3">
        <f t="shared" si="268"/>
        <v>220</v>
      </c>
      <c r="I237" s="124">
        <f t="shared" si="246"/>
        <v>45882.364992888397</v>
      </c>
      <c r="J237" s="119">
        <f t="shared" si="233"/>
        <v>5.0000000000000017E-2</v>
      </c>
      <c r="K237" s="43">
        <f t="shared" si="234"/>
        <v>2184.8745234708763</v>
      </c>
      <c r="M237" s="109">
        <f t="shared" si="247"/>
        <v>220</v>
      </c>
      <c r="N237" s="45">
        <f t="shared" si="248"/>
        <v>99.84250461229847</v>
      </c>
      <c r="O237" s="7">
        <f t="shared" si="249"/>
        <v>8.2885077804927787E-5</v>
      </c>
      <c r="P237" s="43">
        <f t="shared" si="250"/>
        <v>8.274767908243507E-3</v>
      </c>
      <c r="R237" s="109">
        <f t="shared" si="251"/>
        <v>220</v>
      </c>
      <c r="S237" s="109">
        <v>120</v>
      </c>
      <c r="T237" s="41">
        <f t="shared" si="297"/>
        <v>99.947801610084795</v>
      </c>
      <c r="U237" s="7">
        <f t="shared" si="232"/>
        <v>5.7994473951293082E-5</v>
      </c>
      <c r="V237" s="43">
        <f t="shared" si="252"/>
        <v>99.999998612733208</v>
      </c>
      <c r="W237" s="7">
        <f t="shared" si="253"/>
        <v>1.5414075231762632E-9</v>
      </c>
      <c r="X237" s="43">
        <f t="shared" si="229"/>
        <v>199.94780022281799</v>
      </c>
      <c r="Y237" s="7">
        <f t="shared" si="298"/>
        <v>2.8989597289929121E-5</v>
      </c>
      <c r="Z237" s="121">
        <f t="shared" si="254"/>
        <v>1.5414075222868863E-7</v>
      </c>
      <c r="AA237" s="121">
        <f t="shared" si="299"/>
        <v>5.7960840361239371E-3</v>
      </c>
      <c r="AC237" s="3">
        <f t="shared" si="269"/>
        <v>220</v>
      </c>
      <c r="AD237" s="45">
        <f t="shared" si="235"/>
        <v>199.27536700825624</v>
      </c>
      <c r="AE237" s="7">
        <f t="shared" si="236"/>
        <v>1.9065463026087949E-4</v>
      </c>
      <c r="AF237" s="43">
        <f t="shared" si="243"/>
        <v>3.7985529300029179E-2</v>
      </c>
      <c r="AG237" s="107"/>
      <c r="AH237" s="3">
        <f t="shared" si="270"/>
        <v>220</v>
      </c>
      <c r="AI237" s="122">
        <f t="shared" si="271"/>
        <v>98.123260813592864</v>
      </c>
      <c r="AJ237" s="123">
        <f t="shared" si="255"/>
        <v>9.0542957591290506E-4</v>
      </c>
      <c r="AK237" s="114">
        <f t="shared" si="272"/>
        <v>8.8763333478252535E-2</v>
      </c>
      <c r="AL237" s="115">
        <f t="shared" si="273"/>
        <v>99.84250461229847</v>
      </c>
      <c r="AM237" s="123">
        <f t="shared" si="295"/>
        <v>8.2885077804927787E-5</v>
      </c>
      <c r="AN237" s="116">
        <f t="shared" si="256"/>
        <v>8.274767908243507E-3</v>
      </c>
      <c r="AO237" s="122">
        <f t="shared" si="274"/>
        <v>99.84250461229847</v>
      </c>
      <c r="AP237" s="123">
        <f t="shared" si="275"/>
        <v>8.2885077804927787E-5</v>
      </c>
      <c r="AQ237" s="116">
        <f t="shared" si="276"/>
        <v>8.274767908243507E-3</v>
      </c>
      <c r="AS237" s="3">
        <f t="shared" si="277"/>
        <v>220</v>
      </c>
      <c r="AT237" s="122">
        <f t="shared" si="278"/>
        <v>225.49912399234057</v>
      </c>
      <c r="AU237" s="123">
        <f t="shared" si="257"/>
        <v>5.130373129561494E-3</v>
      </c>
      <c r="AV237" s="114">
        <f t="shared" si="279"/>
        <v>1.1509896401477284</v>
      </c>
      <c r="AW237" s="115">
        <f t="shared" si="300"/>
        <v>250</v>
      </c>
      <c r="AX237" s="123">
        <f t="shared" si="296"/>
        <v>0</v>
      </c>
      <c r="AY237" s="116">
        <f t="shared" si="258"/>
        <v>-18.75</v>
      </c>
      <c r="AZ237" s="122">
        <f t="shared" si="280"/>
        <v>99.84250461229847</v>
      </c>
      <c r="BA237" s="123">
        <f t="shared" si="281"/>
        <v>8.2885077804927787E-5</v>
      </c>
      <c r="BB237" s="116">
        <f t="shared" si="282"/>
        <v>8.274767908243507E-3</v>
      </c>
      <c r="BC237" s="107"/>
      <c r="BD237" s="3">
        <f t="shared" si="283"/>
        <v>220</v>
      </c>
      <c r="BE237" s="45">
        <f t="shared" si="284"/>
        <v>72.996449427231582</v>
      </c>
      <c r="BF237" s="7">
        <f t="shared" si="285"/>
        <v>-9.0633468922420512E-4</v>
      </c>
      <c r="BG237" s="43">
        <f t="shared" si="286"/>
        <v>-6.6219231092337391E-2</v>
      </c>
      <c r="BH237" s="45">
        <f t="shared" si="287"/>
        <v>71.761863336224096</v>
      </c>
      <c r="BI237" s="7">
        <f t="shared" si="288"/>
        <v>-9.386142131426518E-4</v>
      </c>
      <c r="BJ237" s="43">
        <f t="shared" si="289"/>
        <v>-6.7419986246324212E-2</v>
      </c>
      <c r="BK237" s="117">
        <f t="shared" si="244"/>
        <v>70.335206051617348</v>
      </c>
      <c r="BL237" s="107"/>
      <c r="BM237" s="118">
        <f t="shared" si="290"/>
        <v>220</v>
      </c>
      <c r="BN237" s="45">
        <f t="shared" si="291"/>
        <v>89.886801370796746</v>
      </c>
      <c r="BO237" s="7">
        <f t="shared" si="292"/>
        <v>0</v>
      </c>
      <c r="BP237" s="45">
        <f t="shared" si="293"/>
        <v>5.1414107718924417E-15</v>
      </c>
      <c r="BQ237" s="107"/>
      <c r="BR237" s="107"/>
      <c r="BS237" s="40">
        <f t="shared" si="259"/>
        <v>220</v>
      </c>
      <c r="BT237" s="124">
        <f t="shared" ca="1" si="260"/>
        <v>17313.120496249008</v>
      </c>
      <c r="BU237" s="7">
        <f t="shared" ca="1" si="237"/>
        <v>0.27804492185174767</v>
      </c>
      <c r="BV237" s="43">
        <f t="shared" ca="1" si="261"/>
        <v>3766.5540178468382</v>
      </c>
      <c r="BW237" s="44">
        <f t="shared" ca="1" si="262"/>
        <v>1.1402246092587387</v>
      </c>
      <c r="BX237" s="107"/>
      <c r="BY237" s="107"/>
      <c r="BZ237" s="40">
        <f t="shared" si="263"/>
        <v>220</v>
      </c>
      <c r="CA237" s="124">
        <f t="shared" ca="1" si="264"/>
        <v>13.397307807412218</v>
      </c>
      <c r="CB237" s="7">
        <f t="shared" ca="1" si="294"/>
        <v>0.62011230462936939</v>
      </c>
      <c r="CC237" s="43">
        <f t="shared" ca="1" si="265"/>
        <v>5.1279379809315158</v>
      </c>
      <c r="CD237" s="44">
        <f t="shared" ca="1" si="266"/>
        <v>1.1402246092587387</v>
      </c>
      <c r="CE237" s="107"/>
      <c r="CF237" s="107"/>
      <c r="CG237" s="40">
        <f t="shared" si="267"/>
        <v>220</v>
      </c>
      <c r="CH237" s="45">
        <f t="shared" ca="1" si="238"/>
        <v>105.43314900425557</v>
      </c>
      <c r="CI237" s="7">
        <f t="shared" ca="1" si="239"/>
        <v>5.0718725342296829E-3</v>
      </c>
      <c r="CJ237" s="43">
        <f t="shared" ca="1" si="240"/>
        <v>0.532045028067198</v>
      </c>
      <c r="CK237" s="43">
        <f t="shared" ca="1" si="241"/>
        <v>0.67011230462936933</v>
      </c>
      <c r="CL237" s="3">
        <f t="shared" ca="1" si="242"/>
        <v>105.70112304629369</v>
      </c>
      <c r="CM237" s="44">
        <f t="shared" ca="1" si="245"/>
        <v>1.1402246092587387</v>
      </c>
      <c r="CO237" s="40">
        <v>220</v>
      </c>
      <c r="CP237" s="45">
        <v>103.66314196927136</v>
      </c>
      <c r="CQ237" s="7">
        <v>-4.1214406316775155E-3</v>
      </c>
      <c r="CR237" s="43">
        <v>-0.42900962301116552</v>
      </c>
      <c r="CS237" s="43">
        <v>0.10096304127069573</v>
      </c>
      <c r="CT237" s="3">
        <v>100.00963041270695</v>
      </c>
      <c r="CU237" s="44">
        <v>1.9260825413914457E-3</v>
      </c>
      <c r="CV237" s="44"/>
      <c r="CW237" s="40">
        <v>220</v>
      </c>
      <c r="CX237" s="45">
        <v>100.64725249354069</v>
      </c>
      <c r="CY237" s="7">
        <v>1.0686684118247755E-3</v>
      </c>
      <c r="CZ237" s="43">
        <v>0.10744371776956622</v>
      </c>
      <c r="DA237" s="43">
        <v>0.20632658860631847</v>
      </c>
      <c r="DB237" s="3">
        <v>101.06326588606318</v>
      </c>
      <c r="DC237" s="44">
        <v>0.53163294303159236</v>
      </c>
      <c r="DD237" s="44"/>
    </row>
    <row r="238" spans="8:108" ht="15.9" customHeight="1" x14ac:dyDescent="0.65">
      <c r="H238" s="3">
        <f t="shared" si="268"/>
        <v>221</v>
      </c>
      <c r="I238" s="124">
        <f t="shared" si="246"/>
        <v>48176.48324253282</v>
      </c>
      <c r="J238" s="119">
        <f t="shared" si="233"/>
        <v>5.0000000000000079E-2</v>
      </c>
      <c r="K238" s="43">
        <f t="shared" si="234"/>
        <v>2294.1182496444198</v>
      </c>
      <c r="M238" s="109">
        <f t="shared" si="247"/>
        <v>221</v>
      </c>
      <c r="N238" s="45">
        <f t="shared" si="248"/>
        <v>99.850366979284971</v>
      </c>
      <c r="O238" s="7">
        <f t="shared" si="249"/>
        <v>7.8747693850746264E-5</v>
      </c>
      <c r="P238" s="43">
        <f t="shared" si="250"/>
        <v>7.8623669865030693E-3</v>
      </c>
      <c r="R238" s="109">
        <f t="shared" si="251"/>
        <v>221</v>
      </c>
      <c r="S238" s="109">
        <v>121</v>
      </c>
      <c r="T238" s="41">
        <f t="shared" si="297"/>
        <v>99.953018724404401</v>
      </c>
      <c r="U238" s="7">
        <f t="shared" si="232"/>
        <v>5.2198389915159904E-5</v>
      </c>
      <c r="V238" s="43">
        <f t="shared" si="252"/>
        <v>99.999998751459884</v>
      </c>
      <c r="W238" s="7">
        <f t="shared" si="253"/>
        <v>1.3872667829311482E-9</v>
      </c>
      <c r="X238" s="43">
        <f t="shared" si="229"/>
        <v>199.95301747586427</v>
      </c>
      <c r="Y238" s="7">
        <f t="shared" si="298"/>
        <v>2.6093075495047282E-5</v>
      </c>
      <c r="Z238" s="121">
        <f t="shared" si="254"/>
        <v>1.3872667710863183E-7</v>
      </c>
      <c r="AA238" s="121">
        <f t="shared" si="299"/>
        <v>5.2171143196106029E-3</v>
      </c>
      <c r="AC238" s="3">
        <f t="shared" si="269"/>
        <v>221</v>
      </c>
      <c r="AD238" s="45">
        <f t="shared" si="235"/>
        <v>199.31146738460023</v>
      </c>
      <c r="AE238" s="7">
        <f t="shared" si="236"/>
        <v>1.8115824793588079E-4</v>
      </c>
      <c r="AF238" s="43">
        <f t="shared" si="243"/>
        <v>3.6100376344007513E-2</v>
      </c>
      <c r="AG238" s="107"/>
      <c r="AH238" s="3">
        <f t="shared" si="270"/>
        <v>221</v>
      </c>
      <c r="AI238" s="122">
        <f t="shared" si="271"/>
        <v>98.208122438980851</v>
      </c>
      <c r="AJ238" s="123">
        <f t="shared" si="255"/>
        <v>8.6484717980582092E-4</v>
      </c>
      <c r="AK238" s="114">
        <f t="shared" si="272"/>
        <v>8.486162538798149E-2</v>
      </c>
      <c r="AL238" s="115">
        <f t="shared" si="273"/>
        <v>99.850366979284971</v>
      </c>
      <c r="AM238" s="123">
        <f t="shared" si="295"/>
        <v>7.8747693850746264E-5</v>
      </c>
      <c r="AN238" s="116">
        <f t="shared" si="256"/>
        <v>7.8623669865030693E-3</v>
      </c>
      <c r="AO238" s="122">
        <f t="shared" si="274"/>
        <v>99.850366979284971</v>
      </c>
      <c r="AP238" s="123">
        <f t="shared" si="275"/>
        <v>7.8747693850746264E-5</v>
      </c>
      <c r="AQ238" s="116">
        <f t="shared" si="276"/>
        <v>7.8623669865030693E-3</v>
      </c>
      <c r="AS238" s="3">
        <f t="shared" si="277"/>
        <v>221</v>
      </c>
      <c r="AT238" s="122">
        <f t="shared" si="278"/>
        <v>226.60410920769499</v>
      </c>
      <c r="AU238" s="123">
        <f t="shared" si="257"/>
        <v>4.9001752015318274E-3</v>
      </c>
      <c r="AV238" s="114">
        <f t="shared" si="279"/>
        <v>1.1049852153544315</v>
      </c>
      <c r="AW238" s="115">
        <f t="shared" si="300"/>
        <v>250</v>
      </c>
      <c r="AX238" s="123">
        <f t="shared" si="296"/>
        <v>0</v>
      </c>
      <c r="AY238" s="116">
        <f t="shared" si="258"/>
        <v>-18.75</v>
      </c>
      <c r="AZ238" s="122">
        <f t="shared" si="280"/>
        <v>99.850366979284971</v>
      </c>
      <c r="BA238" s="123">
        <f t="shared" si="281"/>
        <v>7.8747693850746264E-5</v>
      </c>
      <c r="BB238" s="116">
        <f t="shared" si="282"/>
        <v>7.8623669865030693E-3</v>
      </c>
      <c r="BC238" s="107"/>
      <c r="BD238" s="3">
        <f t="shared" si="283"/>
        <v>221</v>
      </c>
      <c r="BE238" s="45">
        <f t="shared" si="284"/>
        <v>72.930174785249307</v>
      </c>
      <c r="BF238" s="7">
        <f t="shared" si="285"/>
        <v>-9.0791596717786787E-4</v>
      </c>
      <c r="BG238" s="43">
        <f t="shared" si="286"/>
        <v>-6.627464198227255E-2</v>
      </c>
      <c r="BH238" s="45">
        <f t="shared" si="287"/>
        <v>71.694596056824466</v>
      </c>
      <c r="BI238" s="7">
        <f t="shared" si="288"/>
        <v>-9.3736807089949868E-4</v>
      </c>
      <c r="BJ238" s="43">
        <f t="shared" si="289"/>
        <v>-6.7267279399631244E-2</v>
      </c>
      <c r="BK238" s="117">
        <f t="shared" si="244"/>
        <v>70.267862505362984</v>
      </c>
      <c r="BL238" s="107"/>
      <c r="BM238" s="118">
        <f t="shared" si="290"/>
        <v>221</v>
      </c>
      <c r="BN238" s="45">
        <f t="shared" si="291"/>
        <v>89.886801370796746</v>
      </c>
      <c r="BO238" s="7">
        <f t="shared" si="292"/>
        <v>0</v>
      </c>
      <c r="BP238" s="45">
        <f t="shared" si="293"/>
        <v>4.3376273759153318E-15</v>
      </c>
      <c r="BQ238" s="107"/>
      <c r="BR238" s="107"/>
      <c r="BS238" s="40">
        <f t="shared" si="259"/>
        <v>221</v>
      </c>
      <c r="BT238" s="124">
        <f t="shared" ca="1" si="260"/>
        <v>14567.705875425139</v>
      </c>
      <c r="BU238" s="7">
        <f t="shared" ca="1" si="237"/>
        <v>-0.1585742224469979</v>
      </c>
      <c r="BV238" s="43">
        <f t="shared" ca="1" si="261"/>
        <v>-2745.4146208238694</v>
      </c>
      <c r="BW238" s="44">
        <f t="shared" ca="1" si="262"/>
        <v>-1.0428711122349896</v>
      </c>
      <c r="BX238" s="107"/>
      <c r="BY238" s="107"/>
      <c r="BZ238" s="40">
        <f t="shared" si="263"/>
        <v>221</v>
      </c>
      <c r="CA238" s="124">
        <f t="shared" ca="1" si="264"/>
        <v>7.0813405507475844</v>
      </c>
      <c r="CB238" s="7">
        <f t="shared" ca="1" si="294"/>
        <v>-0.47143555611749477</v>
      </c>
      <c r="CC238" s="43">
        <f t="shared" ca="1" si="265"/>
        <v>-6.3159672566646341</v>
      </c>
      <c r="CD238" s="44">
        <f t="shared" ca="1" si="266"/>
        <v>-1.0428711122349896</v>
      </c>
      <c r="CE238" s="107"/>
      <c r="CF238" s="107"/>
      <c r="CG238" s="40">
        <f t="shared" si="267"/>
        <v>221</v>
      </c>
      <c r="CH238" s="45">
        <f t="shared" ca="1" si="238"/>
        <v>110.42444838151184</v>
      </c>
      <c r="CI238" s="7">
        <f t="shared" ca="1" si="239"/>
        <v>4.7340892540872571E-2</v>
      </c>
      <c r="CJ238" s="43">
        <f t="shared" ca="1" si="240"/>
        <v>4.9912993772562739</v>
      </c>
      <c r="CK238" s="43">
        <f t="shared" ca="1" si="241"/>
        <v>-0.42143555611749484</v>
      </c>
      <c r="CL238" s="3">
        <f t="shared" ca="1" si="242"/>
        <v>94.785644438825045</v>
      </c>
      <c r="CM238" s="44">
        <f t="shared" ca="1" si="245"/>
        <v>-1.0428711122349896</v>
      </c>
      <c r="CO238" s="40">
        <v>221</v>
      </c>
      <c r="CP238" s="45">
        <v>103.11755747085587</v>
      </c>
      <c r="CQ238" s="7">
        <v>-5.2630519203944251E-3</v>
      </c>
      <c r="CR238" s="43">
        <v>-0.5455844984154975</v>
      </c>
      <c r="CS238" s="43">
        <v>0.19831027231694193</v>
      </c>
      <c r="CT238" s="3">
        <v>100.98310272316942</v>
      </c>
      <c r="CU238" s="44">
        <v>0.19662054463388381</v>
      </c>
      <c r="CV238" s="44"/>
      <c r="CW238" s="40">
        <v>221</v>
      </c>
      <c r="CX238" s="45">
        <v>100.57965830847465</v>
      </c>
      <c r="CY238" s="7">
        <v>-6.715949356926583E-4</v>
      </c>
      <c r="CZ238" s="43">
        <v>-6.7594185066039036E-2</v>
      </c>
      <c r="DA238" s="43">
        <v>7.310435453346581E-2</v>
      </c>
      <c r="DB238" s="3">
        <v>99.731043545334657</v>
      </c>
      <c r="DC238" s="44">
        <v>-0.13447822733267095</v>
      </c>
      <c r="DD238" s="44"/>
    </row>
    <row r="239" spans="8:108" ht="15.9" customHeight="1" x14ac:dyDescent="0.65">
      <c r="H239" s="3">
        <f t="shared" si="268"/>
        <v>222</v>
      </c>
      <c r="I239" s="124">
        <f t="shared" si="246"/>
        <v>50585.307404659463</v>
      </c>
      <c r="J239" s="119">
        <f t="shared" si="233"/>
        <v>5.0000000000000031E-2</v>
      </c>
      <c r="K239" s="43">
        <f t="shared" si="234"/>
        <v>2408.8241621266411</v>
      </c>
      <c r="M239" s="109">
        <f t="shared" si="247"/>
        <v>222</v>
      </c>
      <c r="N239" s="45">
        <f t="shared" si="248"/>
        <v>99.857837435300283</v>
      </c>
      <c r="O239" s="7">
        <f t="shared" si="249"/>
        <v>7.4816510357564257E-5</v>
      </c>
      <c r="P239" s="43">
        <f t="shared" si="250"/>
        <v>7.4704560153075611E-3</v>
      </c>
      <c r="R239" s="109">
        <f t="shared" si="251"/>
        <v>222</v>
      </c>
      <c r="S239" s="109">
        <v>122</v>
      </c>
      <c r="T239" s="41">
        <f t="shared" si="297"/>
        <v>99.957714644723708</v>
      </c>
      <c r="U239" s="7">
        <f t="shared" si="232"/>
        <v>4.6981275595634702E-5</v>
      </c>
      <c r="V239" s="43">
        <f t="shared" si="252"/>
        <v>99.999998876313896</v>
      </c>
      <c r="W239" s="7">
        <f t="shared" si="253"/>
        <v>1.2485401313276851E-9</v>
      </c>
      <c r="X239" s="43">
        <f t="shared" si="229"/>
        <v>199.95771352103759</v>
      </c>
      <c r="Y239" s="7">
        <f t="shared" si="298"/>
        <v>2.3485742964020526E-5</v>
      </c>
      <c r="Z239" s="121">
        <f t="shared" si="254"/>
        <v>1.2485401001506366E-7</v>
      </c>
      <c r="AA239" s="121">
        <f t="shared" si="299"/>
        <v>4.6959203193037494E-3</v>
      </c>
      <c r="AC239" s="3">
        <f t="shared" si="269"/>
        <v>222</v>
      </c>
      <c r="AD239" s="45">
        <f t="shared" si="235"/>
        <v>199.3457754960796</v>
      </c>
      <c r="AE239" s="7">
        <f t="shared" si="236"/>
        <v>1.7213315384989624E-4</v>
      </c>
      <c r="AF239" s="43">
        <f t="shared" si="243"/>
        <v>3.4308111479370781E-2</v>
      </c>
      <c r="AG239" s="107"/>
      <c r="AH239" s="3">
        <f t="shared" si="270"/>
        <v>222</v>
      </c>
      <c r="AI239" s="122">
        <f t="shared" si="271"/>
        <v>98.289245471738766</v>
      </c>
      <c r="AJ239" s="123">
        <f t="shared" si="255"/>
        <v>8.2603180616062672E-4</v>
      </c>
      <c r="AK239" s="114">
        <f t="shared" si="272"/>
        <v>8.1123032757911481E-2</v>
      </c>
      <c r="AL239" s="115">
        <f t="shared" si="273"/>
        <v>99.857837435300283</v>
      </c>
      <c r="AM239" s="123">
        <f t="shared" si="295"/>
        <v>7.4816510357564257E-5</v>
      </c>
      <c r="AN239" s="116">
        <f t="shared" si="256"/>
        <v>7.4704560153075611E-3</v>
      </c>
      <c r="AO239" s="122">
        <f t="shared" si="274"/>
        <v>99.857837435300283</v>
      </c>
      <c r="AP239" s="123">
        <f t="shared" si="275"/>
        <v>7.4816510357564257E-5</v>
      </c>
      <c r="AQ239" s="116">
        <f t="shared" si="276"/>
        <v>7.4704560153075611E-3</v>
      </c>
      <c r="AS239" s="3">
        <f t="shared" si="277"/>
        <v>222</v>
      </c>
      <c r="AT239" s="122">
        <f t="shared" si="278"/>
        <v>227.66443020611715</v>
      </c>
      <c r="AU239" s="123">
        <f t="shared" si="257"/>
        <v>4.6791781584609952E-3</v>
      </c>
      <c r="AV239" s="114">
        <f t="shared" si="279"/>
        <v>1.0603209984221578</v>
      </c>
      <c r="AW239" s="115">
        <f t="shared" si="300"/>
        <v>250</v>
      </c>
      <c r="AX239" s="123">
        <f t="shared" si="296"/>
        <v>0</v>
      </c>
      <c r="AY239" s="116">
        <f t="shared" si="258"/>
        <v>-18.75</v>
      </c>
      <c r="AZ239" s="122">
        <f t="shared" si="280"/>
        <v>99.857837435300283</v>
      </c>
      <c r="BA239" s="123">
        <f t="shared" si="281"/>
        <v>7.4816510357564257E-5</v>
      </c>
      <c r="BB239" s="116">
        <f t="shared" si="282"/>
        <v>7.4704560153075611E-3</v>
      </c>
      <c r="BC239" s="107"/>
      <c r="BD239" s="3">
        <f t="shared" si="283"/>
        <v>222</v>
      </c>
      <c r="BE239" s="45">
        <f t="shared" si="284"/>
        <v>72.863855458597129</v>
      </c>
      <c r="BF239" s="7">
        <f t="shared" si="285"/>
        <v>-9.0935373249086083E-4</v>
      </c>
      <c r="BG239" s="43">
        <f t="shared" si="286"/>
        <v>-6.6319326652181196E-2</v>
      </c>
      <c r="BH239" s="45">
        <f t="shared" si="287"/>
        <v>71.627480451303057</v>
      </c>
      <c r="BI239" s="7">
        <f t="shared" si="288"/>
        <v>-9.3613199896144448E-4</v>
      </c>
      <c r="BJ239" s="43">
        <f t="shared" si="289"/>
        <v>-6.711560552140243E-2</v>
      </c>
      <c r="BK239" s="117">
        <f t="shared" si="244"/>
        <v>70.200671148497321</v>
      </c>
      <c r="BL239" s="107"/>
      <c r="BM239" s="118">
        <f t="shared" si="290"/>
        <v>222</v>
      </c>
      <c r="BN239" s="45">
        <f t="shared" si="291"/>
        <v>89.886801370796746</v>
      </c>
      <c r="BO239" s="7">
        <f t="shared" si="292"/>
        <v>0</v>
      </c>
      <c r="BP239" s="45">
        <f t="shared" si="293"/>
        <v>3.659503604565055E-15</v>
      </c>
      <c r="BQ239" s="107"/>
      <c r="BR239" s="107"/>
      <c r="BS239" s="40">
        <f t="shared" si="259"/>
        <v>222</v>
      </c>
      <c r="BT239" s="124">
        <f t="shared" ca="1" si="260"/>
        <v>13163.541127660435</v>
      </c>
      <c r="BU239" s="7">
        <f t="shared" ca="1" si="237"/>
        <v>-9.6388872741688655E-2</v>
      </c>
      <c r="BV239" s="43">
        <f t="shared" ca="1" si="261"/>
        <v>-1404.1647477647045</v>
      </c>
      <c r="BW239" s="44">
        <f t="shared" ca="1" si="262"/>
        <v>-0.7319443637084434</v>
      </c>
      <c r="BX239" s="107"/>
      <c r="BY239" s="107"/>
      <c r="BZ239" s="40">
        <f t="shared" si="263"/>
        <v>222</v>
      </c>
      <c r="CA239" s="124">
        <f t="shared" ca="1" si="264"/>
        <v>4.843833926475094</v>
      </c>
      <c r="CB239" s="7">
        <f t="shared" ca="1" si="294"/>
        <v>-0.31597218185422171</v>
      </c>
      <c r="CC239" s="43">
        <f t="shared" ca="1" si="265"/>
        <v>-2.2375066242724904</v>
      </c>
      <c r="CD239" s="44">
        <f t="shared" ca="1" si="266"/>
        <v>-0.7319443637084434</v>
      </c>
      <c r="CE239" s="107"/>
      <c r="CF239" s="107"/>
      <c r="CG239" s="40">
        <f t="shared" si="267"/>
        <v>222</v>
      </c>
      <c r="CH239" s="45">
        <f t="shared" ca="1" si="238"/>
        <v>114.71808042122896</v>
      </c>
      <c r="CI239" s="7">
        <f t="shared" ca="1" si="239"/>
        <v>3.8882983819695488E-2</v>
      </c>
      <c r="CJ239" s="43">
        <f t="shared" ca="1" si="240"/>
        <v>4.2936320397171261</v>
      </c>
      <c r="CK239" s="43">
        <f t="shared" ca="1" si="241"/>
        <v>-0.26597218185422167</v>
      </c>
      <c r="CL239" s="3">
        <f t="shared" ca="1" si="242"/>
        <v>96.340278181457776</v>
      </c>
      <c r="CM239" s="44">
        <f t="shared" ca="1" si="245"/>
        <v>-0.7319443637084434</v>
      </c>
      <c r="CO239" s="40">
        <v>222</v>
      </c>
      <c r="CP239" s="45">
        <v>103.314751884394</v>
      </c>
      <c r="CQ239" s="7">
        <v>1.9123262650384337E-3</v>
      </c>
      <c r="CR239" s="43">
        <v>0.1971944135381212</v>
      </c>
      <c r="CS239" s="43">
        <v>0.45525373949955328</v>
      </c>
      <c r="CT239" s="3">
        <v>103.55253739499554</v>
      </c>
      <c r="CU239" s="44">
        <v>0.71050747899910649</v>
      </c>
      <c r="CV239" s="44"/>
      <c r="CW239" s="40">
        <v>222</v>
      </c>
      <c r="CX239" s="45">
        <v>100.55253148053363</v>
      </c>
      <c r="CY239" s="7">
        <v>-2.6970491247664438E-4</v>
      </c>
      <c r="CZ239" s="43">
        <v>-2.7126827941022388E-2</v>
      </c>
      <c r="DA239" s="43">
        <v>0.13840424149001609</v>
      </c>
      <c r="DB239" s="3">
        <v>100.38404241490016</v>
      </c>
      <c r="DC239" s="44">
        <v>0.19202120745008044</v>
      </c>
      <c r="DD239" s="44"/>
    </row>
    <row r="240" spans="8:108" ht="15.9" customHeight="1" x14ac:dyDescent="0.65">
      <c r="H240" s="3">
        <f t="shared" si="268"/>
        <v>223</v>
      </c>
      <c r="I240" s="124">
        <f t="shared" si="246"/>
        <v>53114.57277489244</v>
      </c>
      <c r="J240" s="119">
        <f t="shared" si="233"/>
        <v>5.0000000000000079E-2</v>
      </c>
      <c r="K240" s="43">
        <f t="shared" si="234"/>
        <v>2529.2653702329735</v>
      </c>
      <c r="M240" s="109">
        <f t="shared" si="247"/>
        <v>223</v>
      </c>
      <c r="N240" s="45">
        <f t="shared" si="248"/>
        <v>99.86493545843787</v>
      </c>
      <c r="O240" s="7">
        <f t="shared" si="249"/>
        <v>7.1081282349880095E-5</v>
      </c>
      <c r="P240" s="43">
        <f t="shared" si="250"/>
        <v>7.0980231375850763E-3</v>
      </c>
      <c r="R240" s="109">
        <f t="shared" si="251"/>
        <v>223</v>
      </c>
      <c r="S240" s="109">
        <v>123</v>
      </c>
      <c r="T240" s="41">
        <f t="shared" si="297"/>
        <v>99.96194139220006</v>
      </c>
      <c r="U240" s="7">
        <f t="shared" si="232"/>
        <v>4.2285355276228283E-5</v>
      </c>
      <c r="V240" s="43">
        <f t="shared" si="252"/>
        <v>99.999998988682506</v>
      </c>
      <c r="W240" s="7">
        <f t="shared" si="253"/>
        <v>1.1236861167919493E-9</v>
      </c>
      <c r="X240" s="43">
        <f t="shared" si="229"/>
        <v>199.96194038088257</v>
      </c>
      <c r="Y240" s="7">
        <f t="shared" si="298"/>
        <v>2.1138768645361146E-5</v>
      </c>
      <c r="Z240" s="121">
        <f t="shared" si="254"/>
        <v>1.123686087097648E-7</v>
      </c>
      <c r="AA240" s="121">
        <f t="shared" si="299"/>
        <v>4.2267474763586308E-3</v>
      </c>
      <c r="AC240" s="3">
        <f t="shared" si="269"/>
        <v>223</v>
      </c>
      <c r="AD240" s="45">
        <f t="shared" si="235"/>
        <v>199.37837971885023</v>
      </c>
      <c r="AE240" s="7">
        <f t="shared" si="236"/>
        <v>1.6355612598006013E-4</v>
      </c>
      <c r="AF240" s="43">
        <f t="shared" ref="AF240:AF271" si="301">$AD$4*AD239*(1-AD239/$AF$14)</f>
        <v>3.2604222770637958E-2</v>
      </c>
      <c r="AG240" s="107"/>
      <c r="AH240" s="3">
        <f t="shared" si="270"/>
        <v>223</v>
      </c>
      <c r="AI240" s="122">
        <f t="shared" si="271"/>
        <v>98.366786892648449</v>
      </c>
      <c r="AJ240" s="123">
        <f t="shared" si="255"/>
        <v>7.8891053174253822E-4</v>
      </c>
      <c r="AK240" s="114">
        <f t="shared" si="272"/>
        <v>7.7541420909687103E-2</v>
      </c>
      <c r="AL240" s="115">
        <f t="shared" si="273"/>
        <v>99.86493545843787</v>
      </c>
      <c r="AM240" s="123">
        <f t="shared" si="295"/>
        <v>7.1081282349880095E-5</v>
      </c>
      <c r="AN240" s="116">
        <f t="shared" si="256"/>
        <v>7.0980231375850763E-3</v>
      </c>
      <c r="AO240" s="122">
        <f t="shared" si="274"/>
        <v>99.86493545843787</v>
      </c>
      <c r="AP240" s="123">
        <f t="shared" si="275"/>
        <v>7.1081282349880095E-5</v>
      </c>
      <c r="AQ240" s="116">
        <f t="shared" si="276"/>
        <v>7.0980231375850763E-3</v>
      </c>
      <c r="AS240" s="3">
        <f t="shared" si="277"/>
        <v>223</v>
      </c>
      <c r="AT240" s="122">
        <f t="shared" si="278"/>
        <v>228.6814331602078</v>
      </c>
      <c r="AU240" s="123">
        <f t="shared" si="257"/>
        <v>4.4671139587765555E-3</v>
      </c>
      <c r="AV240" s="114">
        <f t="shared" si="279"/>
        <v>1.0170029540906602</v>
      </c>
      <c r="AW240" s="115">
        <f t="shared" si="300"/>
        <v>250</v>
      </c>
      <c r="AX240" s="123">
        <f t="shared" si="296"/>
        <v>0</v>
      </c>
      <c r="AY240" s="116">
        <f t="shared" si="258"/>
        <v>-18.75</v>
      </c>
      <c r="AZ240" s="122">
        <f t="shared" si="280"/>
        <v>99.86493545843787</v>
      </c>
      <c r="BA240" s="123">
        <f t="shared" si="281"/>
        <v>7.1081282349880095E-5</v>
      </c>
      <c r="BB240" s="116">
        <f t="shared" si="282"/>
        <v>7.0980231375850763E-3</v>
      </c>
      <c r="BC240" s="107"/>
      <c r="BD240" s="3">
        <f t="shared" si="283"/>
        <v>223</v>
      </c>
      <c r="BE240" s="45">
        <f t="shared" si="284"/>
        <v>72.79750156649591</v>
      </c>
      <c r="BF240" s="7">
        <f t="shared" si="285"/>
        <v>-9.1065579337786711E-4</v>
      </c>
      <c r="BG240" s="43">
        <f t="shared" si="286"/>
        <v>-6.6353892101215034E-2</v>
      </c>
      <c r="BH240" s="45">
        <f t="shared" si="287"/>
        <v>71.560515498284815</v>
      </c>
      <c r="BI240" s="7">
        <f t="shared" si="288"/>
        <v>-9.3490588523171116E-4</v>
      </c>
      <c r="BJ240" s="43">
        <f t="shared" si="289"/>
        <v>-6.6964953018242512E-2</v>
      </c>
      <c r="BK240" s="117">
        <f t="shared" si="244"/>
        <v>70.133630953863843</v>
      </c>
      <c r="BL240" s="107"/>
      <c r="BM240" s="118">
        <f t="shared" si="290"/>
        <v>223</v>
      </c>
      <c r="BN240" s="45">
        <f t="shared" si="291"/>
        <v>89.886801370796746</v>
      </c>
      <c r="BO240" s="7">
        <f t="shared" si="292"/>
        <v>0</v>
      </c>
      <c r="BP240" s="45">
        <f t="shared" si="293"/>
        <v>3.0873944373791767E-15</v>
      </c>
      <c r="BQ240" s="107"/>
      <c r="BR240" s="107"/>
      <c r="BS240" s="40">
        <f t="shared" si="259"/>
        <v>223</v>
      </c>
      <c r="BT240" s="124">
        <f t="shared" ca="1" si="260"/>
        <v>12663.594934688592</v>
      </c>
      <c r="BU240" s="7">
        <f t="shared" ca="1" si="237"/>
        <v>-3.7979612637917846E-2</v>
      </c>
      <c r="BV240" s="43">
        <f t="shared" ca="1" si="261"/>
        <v>-499.94619297184408</v>
      </c>
      <c r="BW240" s="44">
        <f t="shared" ca="1" si="262"/>
        <v>-0.43989806318958941</v>
      </c>
      <c r="BX240" s="107"/>
      <c r="BY240" s="107"/>
      <c r="BZ240" s="40">
        <f t="shared" si="263"/>
        <v>223</v>
      </c>
      <c r="CA240" s="124">
        <f t="shared" ca="1" si="264"/>
        <v>4.0206290414646393</v>
      </c>
      <c r="CB240" s="7">
        <f t="shared" ca="1" si="294"/>
        <v>-0.1699490315947948</v>
      </c>
      <c r="CC240" s="43">
        <f t="shared" ca="1" si="265"/>
        <v>-0.8232048850104543</v>
      </c>
      <c r="CD240" s="44">
        <f t="shared" ca="1" si="266"/>
        <v>-0.43989806318958941</v>
      </c>
      <c r="CE240" s="107"/>
      <c r="CF240" s="107"/>
      <c r="CG240" s="40">
        <f t="shared" si="267"/>
        <v>223</v>
      </c>
      <c r="CH240" s="45">
        <f t="shared" ca="1" si="238"/>
        <v>117.09834646073666</v>
      </c>
      <c r="CI240" s="7">
        <f t="shared" ca="1" si="239"/>
        <v>2.07488307925629E-2</v>
      </c>
      <c r="CJ240" s="43">
        <f t="shared" ca="1" si="240"/>
        <v>2.3802660395077035</v>
      </c>
      <c r="CK240" s="43">
        <f t="shared" ca="1" si="241"/>
        <v>-0.1199490315947947</v>
      </c>
      <c r="CL240" s="3">
        <f t="shared" ca="1" si="242"/>
        <v>97.800509684052059</v>
      </c>
      <c r="CM240" s="44">
        <f t="shared" ca="1" si="245"/>
        <v>-0.43989806318958941</v>
      </c>
      <c r="CO240" s="40">
        <v>223</v>
      </c>
      <c r="CP240" s="45">
        <v>105.27749952873312</v>
      </c>
      <c r="CQ240" s="7">
        <v>1.8997748226074928E-2</v>
      </c>
      <c r="CR240" s="43">
        <v>1.9627476443391125</v>
      </c>
      <c r="CS240" s="43">
        <v>-0.26344458727014297</v>
      </c>
      <c r="CT240" s="3">
        <v>96.365554127298566</v>
      </c>
      <c r="CU240" s="44">
        <v>-0.72688917454028601</v>
      </c>
      <c r="CV240" s="44"/>
      <c r="CW240" s="40">
        <v>223</v>
      </c>
      <c r="CX240" s="45">
        <v>100.58955609037095</v>
      </c>
      <c r="CY240" s="7">
        <v>3.6821161329473836E-4</v>
      </c>
      <c r="CZ240" s="43">
        <v>3.7024609837322232E-2</v>
      </c>
      <c r="DA240" s="43">
        <v>0.17629822659810068</v>
      </c>
      <c r="DB240" s="3">
        <v>100.76298226598101</v>
      </c>
      <c r="DC240" s="44">
        <v>0.38149113299050341</v>
      </c>
      <c r="DD240" s="44"/>
    </row>
    <row r="241" spans="8:108" ht="15.9" customHeight="1" x14ac:dyDescent="0.65">
      <c r="H241" s="3">
        <f t="shared" si="268"/>
        <v>224</v>
      </c>
      <c r="I241" s="124">
        <f t="shared" si="246"/>
        <v>55770.301413637062</v>
      </c>
      <c r="J241" s="119">
        <f t="shared" si="233"/>
        <v>0.05</v>
      </c>
      <c r="K241" s="43">
        <f t="shared" si="234"/>
        <v>2655.728638744622</v>
      </c>
      <c r="M241" s="109">
        <f t="shared" si="247"/>
        <v>224</v>
      </c>
      <c r="N241" s="45">
        <f t="shared" si="248"/>
        <v>99.871679564300777</v>
      </c>
      <c r="O241" s="7">
        <f t="shared" si="249"/>
        <v>6.753227078100877E-5</v>
      </c>
      <c r="P241" s="43">
        <f t="shared" si="250"/>
        <v>6.7441058629130772E-3</v>
      </c>
      <c r="R241" s="109">
        <f t="shared" si="251"/>
        <v>224</v>
      </c>
      <c r="S241" s="109">
        <v>124</v>
      </c>
      <c r="T241" s="41">
        <f t="shared" si="297"/>
        <v>99.965745804522427</v>
      </c>
      <c r="U241" s="7">
        <f t="shared" si="232"/>
        <v>3.8058607799947268E-5</v>
      </c>
      <c r="V241" s="43">
        <f t="shared" si="252"/>
        <v>99.999999089814253</v>
      </c>
      <c r="W241" s="7">
        <f t="shared" si="253"/>
        <v>1.0113174755546414E-9</v>
      </c>
      <c r="X241" s="43">
        <f t="shared" si="229"/>
        <v>199.96574489433669</v>
      </c>
      <c r="Y241" s="7">
        <f t="shared" si="298"/>
        <v>1.9026187917966073E-5</v>
      </c>
      <c r="Z241" s="121">
        <f t="shared" si="254"/>
        <v>1.0113174861856248E-7</v>
      </c>
      <c r="AA241" s="121">
        <f t="shared" si="299"/>
        <v>3.804412322366339E-3</v>
      </c>
      <c r="AC241" s="3">
        <f t="shared" si="269"/>
        <v>224</v>
      </c>
      <c r="AD241" s="45">
        <f t="shared" si="235"/>
        <v>199.40936412996422</v>
      </c>
      <c r="AE241" s="7">
        <f t="shared" si="236"/>
        <v>1.5540507028737556E-4</v>
      </c>
      <c r="AF241" s="43">
        <f t="shared" si="301"/>
        <v>3.0984411114004906E-2</v>
      </c>
      <c r="AG241" s="107"/>
      <c r="AH241" s="3">
        <f t="shared" si="270"/>
        <v>224</v>
      </c>
      <c r="AI241" s="122">
        <f t="shared" si="271"/>
        <v>98.440897720349824</v>
      </c>
      <c r="AJ241" s="123">
        <f t="shared" si="255"/>
        <v>7.5341311882287242E-4</v>
      </c>
      <c r="AK241" s="114">
        <f t="shared" si="272"/>
        <v>7.4110827701373339E-2</v>
      </c>
      <c r="AL241" s="115">
        <f t="shared" si="273"/>
        <v>99.871679564300777</v>
      </c>
      <c r="AM241" s="123">
        <f t="shared" si="295"/>
        <v>6.753227078100877E-5</v>
      </c>
      <c r="AN241" s="116">
        <f t="shared" si="256"/>
        <v>6.7441058629130772E-3</v>
      </c>
      <c r="AO241" s="122">
        <f t="shared" si="274"/>
        <v>99.871679564300777</v>
      </c>
      <c r="AP241" s="123">
        <f t="shared" si="275"/>
        <v>6.753227078100877E-5</v>
      </c>
      <c r="AQ241" s="116">
        <f t="shared" si="276"/>
        <v>6.7441058629130772E-3</v>
      </c>
      <c r="AS241" s="3">
        <f t="shared" si="277"/>
        <v>224</v>
      </c>
      <c r="AT241" s="122">
        <f t="shared" si="278"/>
        <v>229.65646524377686</v>
      </c>
      <c r="AU241" s="123">
        <f t="shared" si="257"/>
        <v>4.2637133679583926E-3</v>
      </c>
      <c r="AV241" s="114">
        <f t="shared" si="279"/>
        <v>0.97503208356907212</v>
      </c>
      <c r="AW241" s="115">
        <f t="shared" si="300"/>
        <v>250</v>
      </c>
      <c r="AX241" s="123">
        <f t="shared" si="296"/>
        <v>0</v>
      </c>
      <c r="AY241" s="116">
        <f t="shared" si="258"/>
        <v>-18.75</v>
      </c>
      <c r="AZ241" s="122">
        <f t="shared" si="280"/>
        <v>99.871679564300777</v>
      </c>
      <c r="BA241" s="123">
        <f t="shared" si="281"/>
        <v>6.753227078100877E-5</v>
      </c>
      <c r="BB241" s="116">
        <f t="shared" si="282"/>
        <v>6.7441058629130772E-3</v>
      </c>
      <c r="BC241" s="107"/>
      <c r="BD241" s="3">
        <f t="shared" si="283"/>
        <v>224</v>
      </c>
      <c r="BE241" s="45">
        <f t="shared" si="284"/>
        <v>72.731122652928562</v>
      </c>
      <c r="BF241" s="7">
        <f t="shared" si="285"/>
        <v>-9.1182955649536028E-4</v>
      </c>
      <c r="BG241" s="43">
        <f t="shared" si="286"/>
        <v>-6.6378913567348111E-2</v>
      </c>
      <c r="BH241" s="45">
        <f t="shared" si="287"/>
        <v>71.493700187806709</v>
      </c>
      <c r="BI241" s="7">
        <f t="shared" si="288"/>
        <v>-9.3368961937825845E-4</v>
      </c>
      <c r="BJ241" s="43">
        <f t="shared" si="289"/>
        <v>-6.6815310478106099E-2</v>
      </c>
      <c r="BK241" s="117">
        <f t="shared" si="244"/>
        <v>70.066740905808473</v>
      </c>
      <c r="BL241" s="107"/>
      <c r="BM241" s="118">
        <f t="shared" si="290"/>
        <v>224</v>
      </c>
      <c r="BN241" s="45">
        <f t="shared" si="291"/>
        <v>89.886801370796746</v>
      </c>
      <c r="BO241" s="7">
        <f t="shared" si="292"/>
        <v>0</v>
      </c>
      <c r="BP241" s="45">
        <f t="shared" si="293"/>
        <v>2.6047260617721941E-15</v>
      </c>
      <c r="BQ241" s="107"/>
      <c r="BR241" s="107"/>
      <c r="BS241" s="40">
        <f t="shared" si="259"/>
        <v>224</v>
      </c>
      <c r="BT241" s="124">
        <f t="shared" ca="1" si="260"/>
        <v>15029.758740821231</v>
      </c>
      <c r="BU241" s="7">
        <f t="shared" ca="1" si="237"/>
        <v>0.186847717282172</v>
      </c>
      <c r="BV241" s="43">
        <f t="shared" ca="1" si="261"/>
        <v>2366.1638061326403</v>
      </c>
      <c r="BW241" s="44">
        <f t="shared" ca="1" si="262"/>
        <v>0.68423858641086033</v>
      </c>
      <c r="BX241" s="107"/>
      <c r="BY241" s="107"/>
      <c r="BZ241" s="40">
        <f t="shared" si="263"/>
        <v>224</v>
      </c>
      <c r="CA241" s="124">
        <f t="shared" ca="1" si="264"/>
        <v>5.5971952594449803</v>
      </c>
      <c r="CB241" s="7">
        <f t="shared" ca="1" si="294"/>
        <v>0.39211929320543026</v>
      </c>
      <c r="CC241" s="43">
        <f t="shared" ca="1" si="265"/>
        <v>1.5765662179803406</v>
      </c>
      <c r="CD241" s="44">
        <f t="shared" ca="1" si="266"/>
        <v>0.68423858641086033</v>
      </c>
      <c r="CE241" s="107"/>
      <c r="CF241" s="107"/>
      <c r="CG241" s="40">
        <f t="shared" si="267"/>
        <v>224</v>
      </c>
      <c r="CH241" s="45">
        <f t="shared" ca="1" si="238"/>
        <v>110.25172355672002</v>
      </c>
      <c r="CI241" s="7">
        <f t="shared" ca="1" si="239"/>
        <v>-5.846899730827821E-2</v>
      </c>
      <c r="CJ241" s="43">
        <f t="shared" ca="1" si="240"/>
        <v>-6.8466229040166366</v>
      </c>
      <c r="CK241" s="43">
        <f t="shared" ca="1" si="241"/>
        <v>0.4421192932054302</v>
      </c>
      <c r="CL241" s="3">
        <f t="shared" ca="1" si="242"/>
        <v>103.4211929320543</v>
      </c>
      <c r="CM241" s="44">
        <f t="shared" ca="1" si="245"/>
        <v>0.68423858641086033</v>
      </c>
      <c r="CO241" s="40">
        <v>224</v>
      </c>
      <c r="CP241" s="45">
        <v>104.28531766209176</v>
      </c>
      <c r="CQ241" s="7">
        <v>-9.4244436948330672E-3</v>
      </c>
      <c r="CR241" s="43">
        <v>-0.99218186664135677</v>
      </c>
      <c r="CS241" s="43">
        <v>0.26141742763089343</v>
      </c>
      <c r="CT241" s="3">
        <v>101.61417427630893</v>
      </c>
      <c r="CU241" s="44">
        <v>0.32283485526178685</v>
      </c>
      <c r="CV241" s="44"/>
      <c r="CW241" s="40">
        <v>224</v>
      </c>
      <c r="CX241" s="45">
        <v>100.79738586126082</v>
      </c>
      <c r="CY241" s="7">
        <v>2.066116791520147E-3</v>
      </c>
      <c r="CZ241" s="43">
        <v>0.20782977088987847</v>
      </c>
      <c r="DA241" s="43">
        <v>0.2446344604963015</v>
      </c>
      <c r="DB241" s="3">
        <v>101.44634460496302</v>
      </c>
      <c r="DC241" s="44">
        <v>0.72317230248150743</v>
      </c>
      <c r="DD241" s="44"/>
    </row>
    <row r="242" spans="8:108" ht="15.9" customHeight="1" x14ac:dyDescent="0.65">
      <c r="H242" s="3">
        <f t="shared" si="268"/>
        <v>225</v>
      </c>
      <c r="I242" s="124">
        <f t="shared" si="246"/>
        <v>58558.816484318915</v>
      </c>
      <c r="J242" s="119">
        <f t="shared" si="233"/>
        <v>0.05</v>
      </c>
      <c r="K242" s="43">
        <f t="shared" si="234"/>
        <v>2788.5150706818531</v>
      </c>
      <c r="M242" s="109">
        <f t="shared" si="247"/>
        <v>225</v>
      </c>
      <c r="N242" s="45">
        <f t="shared" si="248"/>
        <v>99.878087353018628</v>
      </c>
      <c r="O242" s="7">
        <f t="shared" si="249"/>
        <v>6.4160217849603221E-5</v>
      </c>
      <c r="P242" s="43">
        <f t="shared" si="250"/>
        <v>6.4077887178522371E-3</v>
      </c>
      <c r="R242" s="109">
        <f t="shared" si="251"/>
        <v>225</v>
      </c>
      <c r="S242" s="109">
        <v>125</v>
      </c>
      <c r="T242" s="41">
        <f t="shared" si="297"/>
        <v>99.96917005072028</v>
      </c>
      <c r="U242" s="7">
        <f t="shared" si="232"/>
        <v>3.4254195477600152E-5</v>
      </c>
      <c r="V242" s="43">
        <f t="shared" si="252"/>
        <v>99.99999918083283</v>
      </c>
      <c r="W242" s="7">
        <f t="shared" si="253"/>
        <v>9.1018578392210981E-10</v>
      </c>
      <c r="X242" s="43">
        <f t="shared" si="229"/>
        <v>199.96916923155311</v>
      </c>
      <c r="Y242" s="7">
        <f t="shared" si="298"/>
        <v>1.7124619110263087E-5</v>
      </c>
      <c r="Z242" s="121">
        <f t="shared" si="254"/>
        <v>9.1018574070799506E-8</v>
      </c>
      <c r="AA242" s="121">
        <f t="shared" si="299"/>
        <v>3.4242461978489539E-3</v>
      </c>
      <c r="AC242" s="3">
        <f t="shared" si="269"/>
        <v>225</v>
      </c>
      <c r="AD242" s="45">
        <f t="shared" si="235"/>
        <v>199.43880871078326</v>
      </c>
      <c r="AE242" s="7">
        <f t="shared" si="236"/>
        <v>1.4765896750894614E-4</v>
      </c>
      <c r="AF242" s="43">
        <f t="shared" si="301"/>
        <v>2.9444580819045905E-2</v>
      </c>
      <c r="AG242" s="107"/>
      <c r="AH242" s="3">
        <f t="shared" si="270"/>
        <v>225</v>
      </c>
      <c r="AI242" s="122">
        <f t="shared" si="271"/>
        <v>98.511723184364897</v>
      </c>
      <c r="AJ242" s="123">
        <f t="shared" si="255"/>
        <v>7.1947194362523162E-4</v>
      </c>
      <c r="AK242" s="114">
        <f t="shared" si="272"/>
        <v>7.0825464015066286E-2</v>
      </c>
      <c r="AL242" s="115">
        <f t="shared" si="273"/>
        <v>99.878087353018628</v>
      </c>
      <c r="AM242" s="123">
        <f t="shared" si="295"/>
        <v>6.4160217849603221E-5</v>
      </c>
      <c r="AN242" s="116">
        <f t="shared" si="256"/>
        <v>6.4077887178522371E-3</v>
      </c>
      <c r="AO242" s="122">
        <f t="shared" si="274"/>
        <v>99.878087353018628</v>
      </c>
      <c r="AP242" s="123">
        <f t="shared" si="275"/>
        <v>6.4160217849603221E-5</v>
      </c>
      <c r="AQ242" s="116">
        <f t="shared" si="276"/>
        <v>6.4077887178522371E-3</v>
      </c>
      <c r="AS242" s="3">
        <f t="shared" si="277"/>
        <v>225</v>
      </c>
      <c r="AT242" s="122">
        <f t="shared" si="278"/>
        <v>230.59087010031249</v>
      </c>
      <c r="AU242" s="123">
        <f t="shared" si="257"/>
        <v>4.0687069512446127E-3</v>
      </c>
      <c r="AV242" s="114">
        <f t="shared" si="279"/>
        <v>0.93440485653562522</v>
      </c>
      <c r="AW242" s="115">
        <f t="shared" si="300"/>
        <v>250</v>
      </c>
      <c r="AX242" s="123">
        <f t="shared" si="296"/>
        <v>0</v>
      </c>
      <c r="AY242" s="116">
        <f t="shared" si="258"/>
        <v>-18.75</v>
      </c>
      <c r="AZ242" s="122">
        <f t="shared" si="280"/>
        <v>99.878087353018628</v>
      </c>
      <c r="BA242" s="123">
        <f t="shared" si="281"/>
        <v>6.4160217849603221E-5</v>
      </c>
      <c r="BB242" s="116">
        <f t="shared" si="282"/>
        <v>6.4077887178522371E-3</v>
      </c>
      <c r="BC242" s="107"/>
      <c r="BD242" s="3">
        <f t="shared" si="283"/>
        <v>225</v>
      </c>
      <c r="BE242" s="45">
        <f t="shared" si="284"/>
        <v>72.664727716782721</v>
      </c>
      <c r="BF242" s="7">
        <f t="shared" si="285"/>
        <v>-9.1288204724511088E-4</v>
      </c>
      <c r="BG242" s="43">
        <f t="shared" si="286"/>
        <v>-6.6394936145843159E-2</v>
      </c>
      <c r="BH242" s="45">
        <f t="shared" si="287"/>
        <v>71.427033521140046</v>
      </c>
      <c r="BI242" s="7">
        <f t="shared" si="288"/>
        <v>-9.3248309279749539E-4</v>
      </c>
      <c r="BJ242" s="43">
        <f t="shared" si="289"/>
        <v>-6.6666666666666666E-2</v>
      </c>
      <c r="BK242" s="117">
        <f t="shared" si="244"/>
        <v>70</v>
      </c>
      <c r="BL242" s="107"/>
      <c r="BM242" s="118">
        <f t="shared" si="290"/>
        <v>225</v>
      </c>
      <c r="BN242" s="45">
        <f t="shared" si="291"/>
        <v>89.886801370796746</v>
      </c>
      <c r="BO242" s="7">
        <f t="shared" si="292"/>
        <v>0</v>
      </c>
      <c r="BP242" s="45">
        <f t="shared" si="293"/>
        <v>2.1975157351888709E-15</v>
      </c>
      <c r="BQ242" s="107"/>
      <c r="BR242" s="107"/>
      <c r="BS242" s="40">
        <f t="shared" si="259"/>
        <v>225</v>
      </c>
      <c r="BT242" s="124">
        <f t="shared" ca="1" si="260"/>
        <v>18137.965277560528</v>
      </c>
      <c r="BU242" s="7">
        <f t="shared" ca="1" si="237"/>
        <v>0.20680348835522716</v>
      </c>
      <c r="BV242" s="43">
        <f t="shared" ca="1" si="261"/>
        <v>3108.2065367392952</v>
      </c>
      <c r="BW242" s="44">
        <f t="shared" ca="1" si="262"/>
        <v>0.78401744177613508</v>
      </c>
      <c r="BX242" s="107"/>
      <c r="BY242" s="107"/>
      <c r="BZ242" s="40">
        <f t="shared" si="263"/>
        <v>225</v>
      </c>
      <c r="CA242" s="124">
        <f t="shared" ca="1" si="264"/>
        <v>8.0712043766330108</v>
      </c>
      <c r="CB242" s="7">
        <f t="shared" ca="1" si="294"/>
        <v>0.44200872088806742</v>
      </c>
      <c r="CC242" s="43">
        <f t="shared" ca="1" si="265"/>
        <v>2.474009117188031</v>
      </c>
      <c r="CD242" s="44">
        <f t="shared" ca="1" si="266"/>
        <v>0.78401744177613508</v>
      </c>
      <c r="CE242" s="107"/>
      <c r="CF242" s="107"/>
      <c r="CG242" s="40">
        <f t="shared" si="267"/>
        <v>225</v>
      </c>
      <c r="CH242" s="45">
        <f t="shared" ca="1" si="238"/>
        <v>106.946699315229</v>
      </c>
      <c r="CI242" s="7">
        <f t="shared" ca="1" si="239"/>
        <v>-2.9977075503864803E-2</v>
      </c>
      <c r="CJ242" s="43">
        <f t="shared" ca="1" si="240"/>
        <v>-3.3050242414910307</v>
      </c>
      <c r="CK242" s="43">
        <f t="shared" ca="1" si="241"/>
        <v>0.49200872088806757</v>
      </c>
      <c r="CL242" s="3">
        <f t="shared" ca="1" si="242"/>
        <v>103.92008720888067</v>
      </c>
      <c r="CM242" s="44">
        <f t="shared" ca="1" si="245"/>
        <v>0.78401744177613508</v>
      </c>
      <c r="CO242" s="40">
        <v>225</v>
      </c>
      <c r="CP242" s="45">
        <v>104.59336136718458</v>
      </c>
      <c r="CQ242" s="7">
        <v>2.9538549816855346E-3</v>
      </c>
      <c r="CR242" s="43">
        <v>0.30804370509282242</v>
      </c>
      <c r="CS242" s="43">
        <v>-5.0267324846211769E-2</v>
      </c>
      <c r="CT242" s="3">
        <v>98.497326751537884</v>
      </c>
      <c r="CU242" s="44">
        <v>-0.30053464969242355</v>
      </c>
      <c r="CV242" s="44"/>
      <c r="CW242" s="40">
        <v>225</v>
      </c>
      <c r="CX242" s="45">
        <v>100.79470111808253</v>
      </c>
      <c r="CY242" s="7">
        <v>-2.6635047678596716E-5</v>
      </c>
      <c r="CZ242" s="43">
        <v>-2.6847431782874632E-3</v>
      </c>
      <c r="DA242" s="43">
        <v>0.1782324959961874</v>
      </c>
      <c r="DB242" s="3">
        <v>100.78232495996187</v>
      </c>
      <c r="DC242" s="44">
        <v>0.39116247998093695</v>
      </c>
      <c r="DD242" s="44"/>
    </row>
    <row r="243" spans="8:108" ht="15.9" customHeight="1" x14ac:dyDescent="0.65">
      <c r="H243" s="3">
        <f t="shared" si="268"/>
        <v>226</v>
      </c>
      <c r="I243" s="124">
        <f t="shared" si="246"/>
        <v>61486.757308534863</v>
      </c>
      <c r="J243" s="119">
        <f t="shared" si="233"/>
        <v>5.0000000000000037E-2</v>
      </c>
      <c r="K243" s="43">
        <f t="shared" si="234"/>
        <v>2927.9408242159461</v>
      </c>
      <c r="M243" s="109">
        <f t="shared" si="247"/>
        <v>226</v>
      </c>
      <c r="N243" s="45">
        <f t="shared" si="248"/>
        <v>99.884175554020956</v>
      </c>
      <c r="O243" s="7">
        <f t="shared" si="249"/>
        <v>6.0956323490747743E-5</v>
      </c>
      <c r="P243" s="43">
        <f t="shared" si="250"/>
        <v>6.0882010023215116E-3</v>
      </c>
      <c r="R243" s="109">
        <f t="shared" si="251"/>
        <v>226</v>
      </c>
      <c r="S243" s="109">
        <v>126</v>
      </c>
      <c r="T243" s="41">
        <f t="shared" si="297"/>
        <v>99.972252095162474</v>
      </c>
      <c r="U243" s="7">
        <f t="shared" si="232"/>
        <v>3.0829949279674309E-5</v>
      </c>
      <c r="V243" s="43">
        <f t="shared" si="252"/>
        <v>99.99999926274954</v>
      </c>
      <c r="W243" s="7">
        <f t="shared" si="253"/>
        <v>8.1916710530832062E-10</v>
      </c>
      <c r="X243" s="43">
        <f t="shared" si="229"/>
        <v>199.972251357912</v>
      </c>
      <c r="Y243" s="7">
        <f t="shared" si="298"/>
        <v>1.5413007768820411E-5</v>
      </c>
      <c r="Z243" s="121">
        <f t="shared" si="254"/>
        <v>8.1916716072145165E-8</v>
      </c>
      <c r="AA243" s="121">
        <f t="shared" si="299"/>
        <v>3.082044442199448E-3</v>
      </c>
      <c r="AC243" s="3">
        <f t="shared" si="269"/>
        <v>226</v>
      </c>
      <c r="AD243" s="45">
        <f t="shared" si="235"/>
        <v>199.46678954132832</v>
      </c>
      <c r="AE243" s="7">
        <f t="shared" si="236"/>
        <v>1.4029782230417343E-4</v>
      </c>
      <c r="AF243" s="43">
        <f t="shared" si="301"/>
        <v>2.7980830545064055E-2</v>
      </c>
      <c r="AG243" s="107"/>
      <c r="AH243" s="3">
        <f t="shared" si="270"/>
        <v>226</v>
      </c>
      <c r="AI243" s="122">
        <f t="shared" si="271"/>
        <v>98.579402897979875</v>
      </c>
      <c r="AJ243" s="123">
        <f t="shared" si="255"/>
        <v>6.8702192416547202E-4</v>
      </c>
      <c r="AK243" s="114">
        <f t="shared" si="272"/>
        <v>6.7679713614976392E-2</v>
      </c>
      <c r="AL243" s="115">
        <f t="shared" si="273"/>
        <v>99.884175554020956</v>
      </c>
      <c r="AM243" s="123">
        <f t="shared" si="295"/>
        <v>6.0956323490747743E-5</v>
      </c>
      <c r="AN243" s="116">
        <f t="shared" si="256"/>
        <v>6.0882010023215116E-3</v>
      </c>
      <c r="AO243" s="122">
        <f t="shared" si="274"/>
        <v>99.884175554020956</v>
      </c>
      <c r="AP243" s="123">
        <f t="shared" si="275"/>
        <v>6.0956323490747743E-5</v>
      </c>
      <c r="AQ243" s="116">
        <f t="shared" si="276"/>
        <v>6.0882010023215116E-3</v>
      </c>
      <c r="AS243" s="3">
        <f t="shared" si="277"/>
        <v>226</v>
      </c>
      <c r="AT243" s="122">
        <f t="shared" si="278"/>
        <v>231.48598373060426</v>
      </c>
      <c r="AU243" s="123">
        <f t="shared" si="257"/>
        <v>3.8818259799374491E-3</v>
      </c>
      <c r="AV243" s="114">
        <f t="shared" si="279"/>
        <v>0.89511363029178703</v>
      </c>
      <c r="AW243" s="115">
        <f t="shared" si="300"/>
        <v>250</v>
      </c>
      <c r="AX243" s="123">
        <f t="shared" si="296"/>
        <v>0</v>
      </c>
      <c r="AY243" s="116">
        <f t="shared" si="258"/>
        <v>-18.75</v>
      </c>
      <c r="AZ243" s="122">
        <f t="shared" si="280"/>
        <v>99.884175554020956</v>
      </c>
      <c r="BA243" s="123">
        <f t="shared" si="281"/>
        <v>6.0956323490747743E-5</v>
      </c>
      <c r="BB243" s="116">
        <f t="shared" si="282"/>
        <v>6.0882010023215116E-3</v>
      </c>
      <c r="BC243" s="107"/>
      <c r="BD243" s="3">
        <f t="shared" si="283"/>
        <v>226</v>
      </c>
      <c r="BE243" s="45">
        <f t="shared" si="284"/>
        <v>72.598325240454855</v>
      </c>
      <c r="BF243" s="7">
        <f t="shared" si="285"/>
        <v>-9.1381992906758975E-4</v>
      </c>
      <c r="BG243" s="43">
        <f t="shared" si="286"/>
        <v>-6.6402476327870469E-2</v>
      </c>
      <c r="BH243" s="45">
        <f t="shared" si="287"/>
        <v>71.360514510616269</v>
      </c>
      <c r="BI243" s="7">
        <f t="shared" si="288"/>
        <v>-9.3128619858039499E-4</v>
      </c>
      <c r="BJ243" s="43">
        <f t="shared" si="289"/>
        <v>-6.651901052377393E-2</v>
      </c>
      <c r="BK243" s="117">
        <f t="shared" si="244"/>
        <v>69.93340724325418</v>
      </c>
      <c r="BL243" s="107"/>
      <c r="BM243" s="118">
        <f t="shared" si="290"/>
        <v>226</v>
      </c>
      <c r="BN243" s="45">
        <f t="shared" si="291"/>
        <v>89.886801370796746</v>
      </c>
      <c r="BO243" s="7">
        <f t="shared" si="292"/>
        <v>0</v>
      </c>
      <c r="BP243" s="45">
        <f t="shared" si="293"/>
        <v>1.8539667096957827E-15</v>
      </c>
      <c r="BQ243" s="107"/>
      <c r="BR243" s="107"/>
      <c r="BS243" s="40">
        <f t="shared" si="259"/>
        <v>226</v>
      </c>
      <c r="BT243" s="124">
        <f t="shared" ca="1" si="260"/>
        <v>18366.188410569932</v>
      </c>
      <c r="BU243" s="7">
        <f t="shared" ca="1" si="237"/>
        <v>1.2582620460286747E-2</v>
      </c>
      <c r="BV243" s="43">
        <f t="shared" ca="1" si="261"/>
        <v>228.22313300940209</v>
      </c>
      <c r="BW243" s="44">
        <f t="shared" ca="1" si="262"/>
        <v>-0.18708689769856671</v>
      </c>
      <c r="BX243" s="107"/>
      <c r="BY243" s="107"/>
      <c r="BZ243" s="40">
        <f t="shared" si="263"/>
        <v>226</v>
      </c>
      <c r="CA243" s="124">
        <f t="shared" ca="1" si="264"/>
        <v>7.7197563017069797</v>
      </c>
      <c r="CB243" s="7">
        <f t="shared" ca="1" si="294"/>
        <v>-4.3543448849283316E-2</v>
      </c>
      <c r="CC243" s="43">
        <f t="shared" ca="1" si="265"/>
        <v>-0.35144807492603142</v>
      </c>
      <c r="CD243" s="44">
        <f t="shared" ca="1" si="266"/>
        <v>-0.18708689769856671</v>
      </c>
      <c r="CE243" s="107"/>
      <c r="CF243" s="107"/>
      <c r="CG243" s="40">
        <f t="shared" si="267"/>
        <v>226</v>
      </c>
      <c r="CH243" s="45">
        <f t="shared" ca="1" si="238"/>
        <v>106.89175870923087</v>
      </c>
      <c r="CI243" s="7">
        <f t="shared" ca="1" si="239"/>
        <v>-5.1371951027854798E-4</v>
      </c>
      <c r="CJ243" s="43">
        <f t="shared" ca="1" si="240"/>
        <v>-5.494060599812034E-2</v>
      </c>
      <c r="CK243" s="43">
        <f t="shared" ca="1" si="241"/>
        <v>6.4565511507166523E-3</v>
      </c>
      <c r="CL243" s="3">
        <f t="shared" ca="1" si="242"/>
        <v>99.064565511507169</v>
      </c>
      <c r="CM243" s="44">
        <f t="shared" ca="1" si="245"/>
        <v>-0.18708689769856671</v>
      </c>
      <c r="CO243" s="40">
        <v>226</v>
      </c>
      <c r="CP243" s="45">
        <v>104.25387219857978</v>
      </c>
      <c r="CQ243" s="7">
        <v>-3.2458003468594145E-3</v>
      </c>
      <c r="CR243" s="43">
        <v>-0.33948916860479439</v>
      </c>
      <c r="CS243" s="43">
        <v>0.49059090942180217</v>
      </c>
      <c r="CT243" s="3">
        <v>103.90590909421802</v>
      </c>
      <c r="CU243" s="44">
        <v>0.78118181884360427</v>
      </c>
      <c r="CV243" s="44"/>
      <c r="CW243" s="40">
        <v>226</v>
      </c>
      <c r="CX243" s="45">
        <v>100.71860757898605</v>
      </c>
      <c r="CY243" s="7">
        <v>-7.5493590687204229E-4</v>
      </c>
      <c r="CZ243" s="43">
        <v>-7.6093539096469501E-2</v>
      </c>
      <c r="DA243" s="43">
        <v>6.6754202223486159E-2</v>
      </c>
      <c r="DB243" s="3">
        <v>99.667542022234855</v>
      </c>
      <c r="DC243" s="44">
        <v>-0.16622898888256923</v>
      </c>
      <c r="DD243" s="44"/>
    </row>
    <row r="244" spans="8:108" ht="15.9" customHeight="1" x14ac:dyDescent="0.65">
      <c r="H244" s="3">
        <f t="shared" si="268"/>
        <v>227</v>
      </c>
      <c r="I244" s="124">
        <f t="shared" si="246"/>
        <v>64561.095173961607</v>
      </c>
      <c r="J244" s="119">
        <f t="shared" si="233"/>
        <v>0.05</v>
      </c>
      <c r="K244" s="43">
        <f t="shared" si="234"/>
        <v>3074.3378654267435</v>
      </c>
      <c r="M244" s="109">
        <f t="shared" si="247"/>
        <v>227</v>
      </c>
      <c r="N244" s="45">
        <f t="shared" si="248"/>
        <v>99.889960068668771</v>
      </c>
      <c r="O244" s="7">
        <f t="shared" si="249"/>
        <v>5.7912222989575586E-5</v>
      </c>
      <c r="P244" s="43">
        <f t="shared" si="250"/>
        <v>5.7845146478088388E-3</v>
      </c>
      <c r="R244" s="109">
        <f t="shared" si="251"/>
        <v>227</v>
      </c>
      <c r="S244" s="109">
        <v>127</v>
      </c>
      <c r="T244" s="41">
        <f t="shared" si="297"/>
        <v>99.975026115700004</v>
      </c>
      <c r="U244" s="7">
        <f t="shared" si="232"/>
        <v>2.7747904837523813E-5</v>
      </c>
      <c r="V244" s="43">
        <f t="shared" si="252"/>
        <v>99.999999336474588</v>
      </c>
      <c r="W244" s="7">
        <f t="shared" si="253"/>
        <v>7.3725047943868628E-10</v>
      </c>
      <c r="X244" s="43">
        <f t="shared" si="229"/>
        <v>199.97502545217458</v>
      </c>
      <c r="Y244" s="7">
        <f t="shared" si="298"/>
        <v>1.3872396013643975E-5</v>
      </c>
      <c r="Z244" s="121">
        <f t="shared" si="254"/>
        <v>7.3725045524524502E-8</v>
      </c>
      <c r="AA244" s="121">
        <f t="shared" si="299"/>
        <v>2.7740205375298595E-3</v>
      </c>
      <c r="AC244" s="3">
        <f t="shared" si="269"/>
        <v>227</v>
      </c>
      <c r="AD244" s="45">
        <f t="shared" si="235"/>
        <v>199.49337898591361</v>
      </c>
      <c r="AE244" s="7">
        <f t="shared" si="236"/>
        <v>1.3330261466796455E-4</v>
      </c>
      <c r="AF244" s="43">
        <f t="shared" si="301"/>
        <v>2.6589444585274465E-2</v>
      </c>
      <c r="AG244" s="107"/>
      <c r="AH244" s="3">
        <f t="shared" si="270"/>
        <v>227</v>
      </c>
      <c r="AI244" s="122">
        <f t="shared" si="271"/>
        <v>98.644071030423504</v>
      </c>
      <c r="AJ244" s="123">
        <f t="shared" si="255"/>
        <v>6.5600044778678487E-4</v>
      </c>
      <c r="AK244" s="114">
        <f t="shared" si="272"/>
        <v>6.4668132443622808E-2</v>
      </c>
      <c r="AL244" s="115">
        <f t="shared" si="273"/>
        <v>99.889960068668771</v>
      </c>
      <c r="AM244" s="123">
        <f t="shared" si="295"/>
        <v>5.7912222989575586E-5</v>
      </c>
      <c r="AN244" s="116">
        <f t="shared" si="256"/>
        <v>5.7845146478088388E-3</v>
      </c>
      <c r="AO244" s="122">
        <f t="shared" si="274"/>
        <v>99.889960068668771</v>
      </c>
      <c r="AP244" s="123">
        <f t="shared" si="275"/>
        <v>5.7912222989575586E-5</v>
      </c>
      <c r="AQ244" s="116">
        <f t="shared" si="276"/>
        <v>5.7845146478088388E-3</v>
      </c>
      <c r="AS244" s="3">
        <f t="shared" si="277"/>
        <v>227</v>
      </c>
      <c r="AT244" s="122">
        <f t="shared" si="278"/>
        <v>232.34313078438936</v>
      </c>
      <c r="AU244" s="123">
        <f t="shared" si="257"/>
        <v>3.7028032538791544E-3</v>
      </c>
      <c r="AV244" s="114">
        <f t="shared" si="279"/>
        <v>0.85714705378509748</v>
      </c>
      <c r="AW244" s="115">
        <f t="shared" si="300"/>
        <v>250</v>
      </c>
      <c r="AX244" s="123">
        <f t="shared" si="296"/>
        <v>0</v>
      </c>
      <c r="AY244" s="116">
        <f t="shared" si="258"/>
        <v>-18.75</v>
      </c>
      <c r="AZ244" s="122">
        <f t="shared" si="280"/>
        <v>99.889960068668771</v>
      </c>
      <c r="BA244" s="123">
        <f t="shared" si="281"/>
        <v>5.7912222989575586E-5</v>
      </c>
      <c r="BB244" s="116">
        <f t="shared" si="282"/>
        <v>5.7845146478088388E-3</v>
      </c>
      <c r="BC244" s="107"/>
      <c r="BD244" s="3">
        <f t="shared" si="283"/>
        <v>227</v>
      </c>
      <c r="BE244" s="45">
        <f t="shared" si="284"/>
        <v>72.531923216991871</v>
      </c>
      <c r="BF244" s="7">
        <f t="shared" si="285"/>
        <v>-9.1464952177688116E-4</v>
      </c>
      <c r="BG244" s="43">
        <f t="shared" si="286"/>
        <v>-6.6402023462981061E-2</v>
      </c>
      <c r="BH244" s="45">
        <f t="shared" si="287"/>
        <v>71.294142179456273</v>
      </c>
      <c r="BI244" s="7">
        <f t="shared" si="288"/>
        <v>-9.3009883147805012E-4</v>
      </c>
      <c r="BJ244" s="43">
        <f t="shared" si="289"/>
        <v>-6.6372331159997203E-2</v>
      </c>
      <c r="BK244" s="117">
        <f t="shared" si="244"/>
        <v>69.866961653361273</v>
      </c>
      <c r="BL244" s="107"/>
      <c r="BM244" s="118">
        <f t="shared" si="290"/>
        <v>227</v>
      </c>
      <c r="BN244" s="45">
        <f t="shared" si="291"/>
        <v>89.886801370796746</v>
      </c>
      <c r="BO244" s="7">
        <f t="shared" si="292"/>
        <v>0</v>
      </c>
      <c r="BP244" s="45">
        <f t="shared" si="293"/>
        <v>1.5641264841112911E-15</v>
      </c>
      <c r="BQ244" s="107"/>
      <c r="BR244" s="107"/>
      <c r="BS244" s="40">
        <f t="shared" si="259"/>
        <v>227</v>
      </c>
      <c r="BT244" s="124">
        <f t="shared" ca="1" si="260"/>
        <v>23759.555521491427</v>
      </c>
      <c r="BU244" s="7">
        <f t="shared" ca="1" si="237"/>
        <v>0.29365739860414136</v>
      </c>
      <c r="BV244" s="43">
        <f t="shared" ca="1" si="261"/>
        <v>5393.3671109214956</v>
      </c>
      <c r="BW244" s="44">
        <f t="shared" ca="1" si="262"/>
        <v>1.2182869930207065</v>
      </c>
      <c r="BX244" s="107"/>
      <c r="BY244" s="107"/>
      <c r="BZ244" s="40">
        <f t="shared" si="263"/>
        <v>227</v>
      </c>
      <c r="CA244" s="124">
        <f t="shared" ca="1" si="264"/>
        <v>12.808183462621951</v>
      </c>
      <c r="CB244" s="7">
        <f t="shared" ca="1" si="294"/>
        <v>0.6591434965103532</v>
      </c>
      <c r="CC244" s="43">
        <f t="shared" ca="1" si="265"/>
        <v>5.0884271609149723</v>
      </c>
      <c r="CD244" s="44">
        <f t="shared" ca="1" si="266"/>
        <v>1.2182869930207065</v>
      </c>
      <c r="CE244" s="107"/>
      <c r="CF244" s="107"/>
      <c r="CG244" s="40">
        <f t="shared" si="267"/>
        <v>227</v>
      </c>
      <c r="CH244" s="45">
        <f t="shared" ca="1" si="238"/>
        <v>106.31993293689862</v>
      </c>
      <c r="CI244" s="7">
        <f t="shared" ca="1" si="239"/>
        <v>-5.3495777339368014E-3</v>
      </c>
      <c r="CJ244" s="43">
        <f t="shared" ca="1" si="240"/>
        <v>-0.5718257723322494</v>
      </c>
      <c r="CK244" s="43">
        <f t="shared" ca="1" si="241"/>
        <v>0.70914349651035324</v>
      </c>
      <c r="CL244" s="3">
        <f t="shared" ca="1" si="242"/>
        <v>106.09143496510353</v>
      </c>
      <c r="CM244" s="44">
        <f t="shared" ca="1" si="245"/>
        <v>1.2182869930207065</v>
      </c>
      <c r="CO244" s="40">
        <v>227</v>
      </c>
      <c r="CP244" s="45">
        <v>103.80273646681974</v>
      </c>
      <c r="CQ244" s="7">
        <v>-4.327280342170281E-3</v>
      </c>
      <c r="CR244" s="43">
        <v>-0.45113573176004673</v>
      </c>
      <c r="CS244" s="43">
        <v>0.10230295008500292</v>
      </c>
      <c r="CT244" s="3">
        <v>100.02302950085003</v>
      </c>
      <c r="CU244" s="44">
        <v>4.6059001700058414E-3</v>
      </c>
      <c r="CV244" s="44"/>
      <c r="CW244" s="40">
        <v>227</v>
      </c>
      <c r="CX244" s="45">
        <v>100.6502669341961</v>
      </c>
      <c r="CY244" s="7">
        <v>-6.7853047646991419E-4</v>
      </c>
      <c r="CZ244" s="43">
        <v>-6.8340644789955191E-2</v>
      </c>
      <c r="DA244" s="43">
        <v>6.0925610893390547E-2</v>
      </c>
      <c r="DB244" s="3">
        <v>99.609256108933906</v>
      </c>
      <c r="DC244" s="44">
        <v>-0.19537194553304726</v>
      </c>
      <c r="DD244" s="44"/>
    </row>
    <row r="245" spans="8:108" ht="15.9" customHeight="1" x14ac:dyDescent="0.65">
      <c r="H245" s="3">
        <f t="shared" si="268"/>
        <v>228</v>
      </c>
      <c r="I245" s="124">
        <f t="shared" si="246"/>
        <v>67789.149932659682</v>
      </c>
      <c r="J245" s="119">
        <f t="shared" si="233"/>
        <v>4.9999999999999926E-2</v>
      </c>
      <c r="K245" s="43">
        <f t="shared" si="234"/>
        <v>3228.0547586980806</v>
      </c>
      <c r="M245" s="109">
        <f t="shared" si="247"/>
        <v>228</v>
      </c>
      <c r="N245" s="45">
        <f t="shared" si="248"/>
        <v>99.895456010842082</v>
      </c>
      <c r="O245" s="7">
        <f t="shared" si="249"/>
        <v>5.5019965665553031E-5</v>
      </c>
      <c r="P245" s="43">
        <f t="shared" si="250"/>
        <v>5.4959421733177822E-3</v>
      </c>
      <c r="R245" s="109">
        <f t="shared" si="251"/>
        <v>228</v>
      </c>
      <c r="S245" s="109">
        <v>128</v>
      </c>
      <c r="T245" s="41">
        <f t="shared" si="297"/>
        <v>99.977522880435103</v>
      </c>
      <c r="U245" s="7">
        <f t="shared" si="232"/>
        <v>2.4973884299961059E-5</v>
      </c>
      <c r="V245" s="43">
        <f t="shared" si="252"/>
        <v>99.999999402827129</v>
      </c>
      <c r="W245" s="7">
        <f t="shared" si="253"/>
        <v>6.6352541679477837E-10</v>
      </c>
      <c r="X245" s="43">
        <f t="shared" si="229"/>
        <v>199.97752228326223</v>
      </c>
      <c r="Y245" s="7">
        <f t="shared" si="298"/>
        <v>1.248571456365016E-5</v>
      </c>
      <c r="Z245" s="121">
        <f t="shared" si="254"/>
        <v>6.6352540798945892E-8</v>
      </c>
      <c r="AA245" s="121">
        <f t="shared" si="299"/>
        <v>2.4967647351024401E-3</v>
      </c>
      <c r="AC245" s="3">
        <f t="shared" si="269"/>
        <v>228</v>
      </c>
      <c r="AD245" s="45">
        <f t="shared" si="235"/>
        <v>199.51864587040495</v>
      </c>
      <c r="AE245" s="7">
        <f t="shared" si="236"/>
        <v>1.2665525352161444E-4</v>
      </c>
      <c r="AF245" s="43">
        <f t="shared" si="301"/>
        <v>2.5266884491340704E-2</v>
      </c>
      <c r="AG245" s="107"/>
      <c r="AH245" s="3">
        <f t="shared" si="270"/>
        <v>228</v>
      </c>
      <c r="AI245" s="122">
        <f t="shared" si="271"/>
        <v>98.70585647784236</v>
      </c>
      <c r="AJ245" s="123">
        <f t="shared" si="255"/>
        <v>6.2634729866126962E-4</v>
      </c>
      <c r="AK245" s="114">
        <f t="shared" si="272"/>
        <v>6.1785447418858677E-2</v>
      </c>
      <c r="AL245" s="115">
        <f t="shared" si="273"/>
        <v>99.895456010842082</v>
      </c>
      <c r="AM245" s="123">
        <f t="shared" si="295"/>
        <v>5.5019965665553031E-5</v>
      </c>
      <c r="AN245" s="116">
        <f t="shared" si="256"/>
        <v>5.4959421733177822E-3</v>
      </c>
      <c r="AO245" s="122">
        <f t="shared" si="274"/>
        <v>99.895456010842082</v>
      </c>
      <c r="AP245" s="123">
        <f t="shared" si="275"/>
        <v>5.5019965665553031E-5</v>
      </c>
      <c r="AQ245" s="116">
        <f t="shared" si="276"/>
        <v>5.4959421733177822E-3</v>
      </c>
      <c r="AS245" s="3">
        <f t="shared" si="277"/>
        <v>228</v>
      </c>
      <c r="AT245" s="122">
        <f t="shared" si="278"/>
        <v>233.16362123907047</v>
      </c>
      <c r="AU245" s="123">
        <f t="shared" si="257"/>
        <v>3.5313738431221719E-3</v>
      </c>
      <c r="AV245" s="114">
        <f t="shared" si="279"/>
        <v>0.82049045468109594</v>
      </c>
      <c r="AW245" s="115">
        <f t="shared" si="300"/>
        <v>250</v>
      </c>
      <c r="AX245" s="123">
        <f t="shared" si="296"/>
        <v>0</v>
      </c>
      <c r="AY245" s="116">
        <f t="shared" si="258"/>
        <v>-18.75</v>
      </c>
      <c r="AZ245" s="122">
        <f t="shared" si="280"/>
        <v>99.895456010842082</v>
      </c>
      <c r="BA245" s="123">
        <f t="shared" si="281"/>
        <v>5.5019965665553031E-5</v>
      </c>
      <c r="BB245" s="116">
        <f t="shared" si="282"/>
        <v>5.4959421733177822E-3</v>
      </c>
      <c r="BC245" s="107"/>
      <c r="BD245" s="3">
        <f t="shared" si="283"/>
        <v>228</v>
      </c>
      <c r="BE245" s="45">
        <f t="shared" si="284"/>
        <v>72.465529175842917</v>
      </c>
      <c r="BF245" s="7">
        <f t="shared" si="285"/>
        <v>-9.1537681898112768E-4</v>
      </c>
      <c r="BG245" s="43">
        <f t="shared" si="286"/>
        <v>-6.639404114895911E-2</v>
      </c>
      <c r="BH245" s="45">
        <f t="shared" si="287"/>
        <v>71.227915561603027</v>
      </c>
      <c r="BI245" s="7">
        <f t="shared" si="288"/>
        <v>-9.2892088786965916E-4</v>
      </c>
      <c r="BJ245" s="43">
        <f t="shared" si="289"/>
        <v>-6.6226617853252193E-2</v>
      </c>
      <c r="BK245" s="117">
        <f t="shared" si="244"/>
        <v>69.800662258917001</v>
      </c>
      <c r="BL245" s="107"/>
      <c r="BM245" s="118">
        <f t="shared" si="290"/>
        <v>228</v>
      </c>
      <c r="BN245" s="45">
        <f t="shared" si="291"/>
        <v>89.886801370796746</v>
      </c>
      <c r="BO245" s="7">
        <f t="shared" si="292"/>
        <v>0</v>
      </c>
      <c r="BP245" s="45">
        <f t="shared" si="293"/>
        <v>1.3195984833512963E-15</v>
      </c>
      <c r="BQ245" s="107"/>
      <c r="BR245" s="107"/>
      <c r="BS245" s="40">
        <f t="shared" si="259"/>
        <v>228</v>
      </c>
      <c r="BT245" s="124">
        <f t="shared" ca="1" si="260"/>
        <v>24216.204549500144</v>
      </c>
      <c r="BU245" s="7">
        <f t="shared" ca="1" si="237"/>
        <v>1.9219594726663125E-2</v>
      </c>
      <c r="BV245" s="43">
        <f t="shared" ca="1" si="261"/>
        <v>456.6490280087155</v>
      </c>
      <c r="BW245" s="44">
        <f t="shared" ca="1" si="262"/>
        <v>-0.15390202636668457</v>
      </c>
      <c r="BX245" s="107"/>
      <c r="BY245" s="107"/>
      <c r="BZ245" s="40">
        <f t="shared" si="263"/>
        <v>228</v>
      </c>
      <c r="CA245" s="124">
        <f t="shared" ca="1" si="264"/>
        <v>12.46298994126616</v>
      </c>
      <c r="CB245" s="7">
        <f t="shared" ca="1" si="294"/>
        <v>-2.6951013183342268E-2</v>
      </c>
      <c r="CC245" s="43">
        <f t="shared" ca="1" si="265"/>
        <v>-0.34519352135579084</v>
      </c>
      <c r="CD245" s="44">
        <f t="shared" ca="1" si="266"/>
        <v>-0.15390202636668457</v>
      </c>
      <c r="CE245" s="107"/>
      <c r="CF245" s="107"/>
      <c r="CG245" s="40">
        <f t="shared" si="267"/>
        <v>228</v>
      </c>
      <c r="CH245" s="45">
        <f t="shared" ca="1" si="238"/>
        <v>106.14485415456014</v>
      </c>
      <c r="CI245" s="7">
        <f t="shared" ca="1" si="239"/>
        <v>-1.6467164481978969E-3</v>
      </c>
      <c r="CJ245" s="43">
        <f t="shared" ca="1" si="240"/>
        <v>-0.17507878233849439</v>
      </c>
      <c r="CK245" s="43">
        <f t="shared" ca="1" si="241"/>
        <v>2.3048986816657721E-2</v>
      </c>
      <c r="CL245" s="3">
        <f t="shared" ca="1" si="242"/>
        <v>99.230489868166572</v>
      </c>
      <c r="CM245" s="44">
        <f t="shared" ca="1" si="245"/>
        <v>-0.15390202636668457</v>
      </c>
      <c r="CO245" s="40">
        <v>228</v>
      </c>
      <c r="CP245" s="45">
        <v>104.30920030483426</v>
      </c>
      <c r="CQ245" s="7">
        <v>4.8790990994386279E-3</v>
      </c>
      <c r="CR245" s="43">
        <v>0.50646383801453143</v>
      </c>
      <c r="CS245" s="43">
        <v>-8.4755840264757298E-2</v>
      </c>
      <c r="CT245" s="3">
        <v>98.152441597352421</v>
      </c>
      <c r="CU245" s="44">
        <v>-0.36951168052951461</v>
      </c>
      <c r="CV245" s="44"/>
      <c r="CW245" s="40">
        <v>228</v>
      </c>
      <c r="CX245" s="45">
        <v>100.62034883188296</v>
      </c>
      <c r="CY245" s="7">
        <v>-2.9724811691450961E-4</v>
      </c>
      <c r="CZ245" s="43">
        <v>-2.9918102313127949E-2</v>
      </c>
      <c r="DA245" s="43">
        <v>2.0387378565139655E-2</v>
      </c>
      <c r="DB245" s="3">
        <v>99.203873785651396</v>
      </c>
      <c r="DC245" s="44">
        <v>-0.39806310717430171</v>
      </c>
      <c r="DD245" s="44"/>
    </row>
    <row r="246" spans="8:108" ht="15.9" customHeight="1" x14ac:dyDescent="0.65">
      <c r="H246" s="3">
        <f t="shared" si="268"/>
        <v>229</v>
      </c>
      <c r="I246" s="124">
        <f t="shared" si="246"/>
        <v>71178.607429292664</v>
      </c>
      <c r="J246" s="119">
        <f t="shared" si="233"/>
        <v>4.9999999999999968E-2</v>
      </c>
      <c r="K246" s="43">
        <f t="shared" si="234"/>
        <v>3389.4574966329842</v>
      </c>
      <c r="M246" s="109">
        <f t="shared" si="247"/>
        <v>229</v>
      </c>
      <c r="N246" s="45">
        <f t="shared" si="248"/>
        <v>99.900677745577141</v>
      </c>
      <c r="O246" s="7">
        <f t="shared" si="249"/>
        <v>5.2271994578936815E-5</v>
      </c>
      <c r="P246" s="43">
        <f t="shared" si="250"/>
        <v>5.2217347350611018E-3</v>
      </c>
      <c r="R246" s="109">
        <f t="shared" si="251"/>
        <v>229</v>
      </c>
      <c r="S246" s="109">
        <v>129</v>
      </c>
      <c r="T246" s="41">
        <f t="shared" ref="T246:T277" si="302">T245+AA246*$S$14</f>
        <v>99.979770087170692</v>
      </c>
      <c r="U246" s="7">
        <f t="shared" si="232"/>
        <v>2.2477119564931376E-5</v>
      </c>
      <c r="V246" s="43">
        <f t="shared" si="252"/>
        <v>99.999999462544409</v>
      </c>
      <c r="W246" s="7">
        <f t="shared" si="253"/>
        <v>5.9717280366478718E-10</v>
      </c>
      <c r="X246" s="43">
        <f t="shared" ref="X246:X277" si="303">SUM(T246+V246)</f>
        <v>199.97976954971512</v>
      </c>
      <c r="Y246" s="7">
        <f t="shared" ref="Y246:Y277" si="304">(X246-X245)/X245</f>
        <v>1.1237595241830412E-5</v>
      </c>
      <c r="Z246" s="121">
        <f t="shared" si="254"/>
        <v>5.9717286314586035E-8</v>
      </c>
      <c r="AA246" s="121">
        <f t="shared" ref="AA246:AA277" si="305">$S$10*T245*(1-T245/$U$11)</f>
        <v>2.2472067355861604E-3</v>
      </c>
      <c r="AC246" s="3">
        <f t="shared" si="269"/>
        <v>229</v>
      </c>
      <c r="AD246" s="45">
        <f t="shared" si="235"/>
        <v>199.54265565143518</v>
      </c>
      <c r="AE246" s="7">
        <f t="shared" si="236"/>
        <v>1.203385323987488E-4</v>
      </c>
      <c r="AF246" s="43">
        <f t="shared" si="301"/>
        <v>2.4009781030232765E-2</v>
      </c>
      <c r="AG246" s="107"/>
      <c r="AH246" s="3">
        <f t="shared" si="270"/>
        <v>229</v>
      </c>
      <c r="AI246" s="122">
        <f t="shared" si="271"/>
        <v>98.764883032632142</v>
      </c>
      <c r="AJ246" s="123">
        <f t="shared" si="255"/>
        <v>5.9800458550331149E-4</v>
      </c>
      <c r="AK246" s="114">
        <f t="shared" si="272"/>
        <v>5.9026554789776843E-2</v>
      </c>
      <c r="AL246" s="115">
        <f t="shared" si="273"/>
        <v>99.900677745577141</v>
      </c>
      <c r="AM246" s="123">
        <f t="shared" si="295"/>
        <v>5.2271994578936815E-5</v>
      </c>
      <c r="AN246" s="116">
        <f t="shared" si="256"/>
        <v>5.2217347350611018E-3</v>
      </c>
      <c r="AO246" s="122">
        <f t="shared" si="274"/>
        <v>99.900677745577141</v>
      </c>
      <c r="AP246" s="123">
        <f t="shared" si="275"/>
        <v>5.2271994578936815E-5</v>
      </c>
      <c r="AQ246" s="116">
        <f t="shared" si="276"/>
        <v>5.2217347350611018E-3</v>
      </c>
      <c r="AS246" s="3">
        <f t="shared" si="277"/>
        <v>229</v>
      </c>
      <c r="AT246" s="122">
        <f t="shared" si="278"/>
        <v>233.94874744716066</v>
      </c>
      <c r="AU246" s="123">
        <f t="shared" si="257"/>
        <v>3.3672757521859475E-3</v>
      </c>
      <c r="AV246" s="114">
        <f t="shared" si="279"/>
        <v>0.78512620809018063</v>
      </c>
      <c r="AW246" s="115">
        <f t="shared" si="300"/>
        <v>250</v>
      </c>
      <c r="AX246" s="123">
        <f t="shared" si="296"/>
        <v>0</v>
      </c>
      <c r="AY246" s="116">
        <f t="shared" si="258"/>
        <v>-18.75</v>
      </c>
      <c r="AZ246" s="122">
        <f t="shared" si="280"/>
        <v>99.900677745577141</v>
      </c>
      <c r="BA246" s="123">
        <f t="shared" si="281"/>
        <v>5.2271994578936815E-5</v>
      </c>
      <c r="BB246" s="116">
        <f t="shared" si="282"/>
        <v>5.2217347350611018E-3</v>
      </c>
      <c r="BC246" s="107"/>
      <c r="BD246" s="3">
        <f t="shared" si="283"/>
        <v>229</v>
      </c>
      <c r="BE246" s="45">
        <f t="shared" si="284"/>
        <v>72.399150207290447</v>
      </c>
      <c r="BF246" s="7">
        <f t="shared" si="285"/>
        <v>-9.1600750463571531E-4</v>
      </c>
      <c r="BG246" s="43">
        <f t="shared" si="286"/>
        <v>-6.6378968552475562E-2</v>
      </c>
      <c r="BH246" s="45">
        <f t="shared" si="287"/>
        <v>71.161833701557512</v>
      </c>
      <c r="BI246" s="7">
        <f t="shared" si="288"/>
        <v>-9.2775226573016964E-4</v>
      </c>
      <c r="BJ246" s="43">
        <f t="shared" si="289"/>
        <v>-6.6081860045508978E-2</v>
      </c>
      <c r="BK246" s="117">
        <f t="shared" si="244"/>
        <v>69.734508099156884</v>
      </c>
      <c r="BL246" s="107"/>
      <c r="BM246" s="118">
        <f t="shared" si="290"/>
        <v>229</v>
      </c>
      <c r="BN246" s="45">
        <f t="shared" si="291"/>
        <v>89.886801370796746</v>
      </c>
      <c r="BO246" s="7">
        <f t="shared" si="292"/>
        <v>0</v>
      </c>
      <c r="BP246" s="45">
        <f t="shared" si="293"/>
        <v>1.1132988124374435E-15</v>
      </c>
      <c r="BQ246" s="107"/>
      <c r="BR246" s="107"/>
      <c r="BS246" s="40">
        <f t="shared" si="259"/>
        <v>229</v>
      </c>
      <c r="BT246" s="124">
        <f t="shared" ca="1" si="260"/>
        <v>25128.390497601442</v>
      </c>
      <c r="BU246" s="7">
        <f t="shared" ca="1" si="237"/>
        <v>3.7668411093766001E-2</v>
      </c>
      <c r="BV246" s="43">
        <f t="shared" ca="1" si="261"/>
        <v>912.18594810129707</v>
      </c>
      <c r="BW246" s="44">
        <f t="shared" ca="1" si="262"/>
        <v>-6.1657944531170183E-2</v>
      </c>
      <c r="BX246" s="107"/>
      <c r="BY246" s="107"/>
      <c r="BZ246" s="40">
        <f t="shared" si="263"/>
        <v>229</v>
      </c>
      <c r="CA246" s="124">
        <f t="shared" ca="1" si="264"/>
        <v>12.701918267083908</v>
      </c>
      <c r="CB246" s="7">
        <f t="shared" ca="1" si="294"/>
        <v>1.9171027734414901E-2</v>
      </c>
      <c r="CC246" s="43">
        <f t="shared" ca="1" si="265"/>
        <v>0.23892832581774759</v>
      </c>
      <c r="CD246" s="44">
        <f t="shared" ca="1" si="266"/>
        <v>-6.1657944531170183E-2</v>
      </c>
      <c r="CE246" s="107"/>
      <c r="CF246" s="107"/>
      <c r="CG246" s="40">
        <f t="shared" si="267"/>
        <v>229</v>
      </c>
      <c r="CH246" s="45">
        <f t="shared" ca="1" si="238"/>
        <v>105.66958954651643</v>
      </c>
      <c r="CI246" s="7">
        <f t="shared" ca="1" si="239"/>
        <v>-4.4775096431114523E-3</v>
      </c>
      <c r="CJ246" s="43">
        <f t="shared" ca="1" si="240"/>
        <v>-0.47526460804369675</v>
      </c>
      <c r="CK246" s="43">
        <f t="shared" ca="1" si="241"/>
        <v>6.9171027734414914E-2</v>
      </c>
      <c r="CL246" s="3">
        <f t="shared" ca="1" si="242"/>
        <v>99.691710277344143</v>
      </c>
      <c r="CM246" s="44">
        <f t="shared" ca="1" si="245"/>
        <v>-6.1657944531170183E-2</v>
      </c>
      <c r="CO246" s="40">
        <v>229</v>
      </c>
      <c r="CP246" s="45">
        <v>104.59362847324425</v>
      </c>
      <c r="CQ246" s="7">
        <v>2.7267793021015646E-3</v>
      </c>
      <c r="CR246" s="43">
        <v>0.2844281684099878</v>
      </c>
      <c r="CS246" s="43">
        <v>-4.6529183239795296E-2</v>
      </c>
      <c r="CT246" s="3">
        <v>98.534708167602048</v>
      </c>
      <c r="CU246" s="44">
        <v>-0.2930583664795906</v>
      </c>
      <c r="CV246" s="44"/>
      <c r="CW246" s="40">
        <v>229</v>
      </c>
      <c r="CX246" s="45">
        <v>101.99103123593235</v>
      </c>
      <c r="CY246" s="7">
        <v>1.3622318148981313E-2</v>
      </c>
      <c r="CZ246" s="43">
        <v>1.3706824040493846</v>
      </c>
      <c r="DA246" s="43">
        <v>-0.28976220002746622</v>
      </c>
      <c r="DB246" s="3">
        <v>96.102377999725334</v>
      </c>
      <c r="DC246" s="44">
        <v>-1.9488110001373311</v>
      </c>
      <c r="DD246" s="44"/>
    </row>
    <row r="247" spans="8:108" ht="15.9" customHeight="1" x14ac:dyDescent="0.65">
      <c r="H247" s="3">
        <f t="shared" si="268"/>
        <v>230</v>
      </c>
      <c r="I247" s="124">
        <f t="shared" si="246"/>
        <v>74737.537800757302</v>
      </c>
      <c r="J247" s="119">
        <f t="shared" si="233"/>
        <v>5.0000000000000058E-2</v>
      </c>
      <c r="K247" s="43">
        <f t="shared" si="234"/>
        <v>3558.9303714646335</v>
      </c>
      <c r="M247" s="109">
        <f t="shared" si="247"/>
        <v>230</v>
      </c>
      <c r="N247" s="45">
        <f t="shared" si="248"/>
        <v>99.905638925843178</v>
      </c>
      <c r="O247" s="7">
        <f t="shared" si="249"/>
        <v>4.9661127211483607E-5</v>
      </c>
      <c r="P247" s="43">
        <f t="shared" si="250"/>
        <v>4.9611802660312933E-3</v>
      </c>
      <c r="R247" s="109">
        <f t="shared" si="251"/>
        <v>230</v>
      </c>
      <c r="S247" s="109">
        <v>130</v>
      </c>
      <c r="T247" s="41">
        <f t="shared" si="302"/>
        <v>99.981792669204253</v>
      </c>
      <c r="U247" s="7">
        <f t="shared" si="232"/>
        <v>2.0229912829341753E-5</v>
      </c>
      <c r="V247" s="43">
        <f t="shared" si="252"/>
        <v>99.999999516289961</v>
      </c>
      <c r="W247" s="7">
        <f t="shared" si="253"/>
        <v>5.3745552297735464E-10</v>
      </c>
      <c r="X247" s="43">
        <f t="shared" si="303"/>
        <v>199.98179218549421</v>
      </c>
      <c r="Y247" s="7">
        <f t="shared" si="304"/>
        <v>1.0114201969795064E-5</v>
      </c>
      <c r="Z247" s="121">
        <f t="shared" si="254"/>
        <v>5.3745558825445831E-8</v>
      </c>
      <c r="AA247" s="121">
        <f t="shared" si="305"/>
        <v>2.0225820335575163E-3</v>
      </c>
      <c r="AC247" s="3">
        <f t="shared" si="269"/>
        <v>230</v>
      </c>
      <c r="AD247" s="45">
        <f t="shared" si="235"/>
        <v>199.56547057790013</v>
      </c>
      <c r="AE247" s="7">
        <f t="shared" si="236"/>
        <v>1.1433608714118509E-4</v>
      </c>
      <c r="AF247" s="43">
        <f t="shared" si="301"/>
        <v>2.2814926464949672E-2</v>
      </c>
      <c r="AG247" s="107"/>
      <c r="AH247" s="3">
        <f t="shared" si="270"/>
        <v>230</v>
      </c>
      <c r="AI247" s="122">
        <f t="shared" si="271"/>
        <v>98.821269550737199</v>
      </c>
      <c r="AJ247" s="123">
        <f t="shared" si="255"/>
        <v>5.7091666970766441E-4</v>
      </c>
      <c r="AK247" s="114">
        <f t="shared" si="272"/>
        <v>5.6386518105050409E-2</v>
      </c>
      <c r="AL247" s="115">
        <f t="shared" si="273"/>
        <v>99.905638925843178</v>
      </c>
      <c r="AM247" s="123">
        <f t="shared" si="295"/>
        <v>4.9661127211483607E-5</v>
      </c>
      <c r="AN247" s="116">
        <f t="shared" si="256"/>
        <v>4.9611802660312933E-3</v>
      </c>
      <c r="AO247" s="122">
        <f t="shared" si="274"/>
        <v>99.905638925843178</v>
      </c>
      <c r="AP247" s="123">
        <f t="shared" si="275"/>
        <v>4.9661127211483607E-5</v>
      </c>
      <c r="AQ247" s="116">
        <f t="shared" si="276"/>
        <v>4.9611802660312933E-3</v>
      </c>
      <c r="AS247" s="3">
        <f t="shared" si="277"/>
        <v>230</v>
      </c>
      <c r="AT247" s="122">
        <f t="shared" si="278"/>
        <v>234.69978153309961</v>
      </c>
      <c r="AU247" s="123">
        <f t="shared" si="257"/>
        <v>3.210250510567841E-3</v>
      </c>
      <c r="AV247" s="114">
        <f t="shared" si="279"/>
        <v>0.75103408593896104</v>
      </c>
      <c r="AW247" s="115">
        <f t="shared" si="300"/>
        <v>250</v>
      </c>
      <c r="AX247" s="123">
        <f t="shared" si="296"/>
        <v>0</v>
      </c>
      <c r="AY247" s="116">
        <f t="shared" si="258"/>
        <v>-18.75</v>
      </c>
      <c r="AZ247" s="122">
        <f t="shared" si="280"/>
        <v>99.905638925843178</v>
      </c>
      <c r="BA247" s="123">
        <f t="shared" si="281"/>
        <v>4.9661127211483607E-5</v>
      </c>
      <c r="BB247" s="116">
        <f t="shared" si="282"/>
        <v>4.9611802660312933E-3</v>
      </c>
      <c r="BC247" s="107"/>
      <c r="BD247" s="3">
        <f t="shared" si="283"/>
        <v>230</v>
      </c>
      <c r="BE247" s="45">
        <f t="shared" si="284"/>
        <v>72.332792985626668</v>
      </c>
      <c r="BF247" s="7">
        <f t="shared" si="285"/>
        <v>-9.1654696876672522E-4</v>
      </c>
      <c r="BG247" s="43">
        <f t="shared" si="286"/>
        <v>-6.6357221663775973E-2</v>
      </c>
      <c r="BH247" s="45">
        <f t="shared" si="287"/>
        <v>71.095895654217927</v>
      </c>
      <c r="BI247" s="7">
        <f t="shared" si="288"/>
        <v>-9.2659286459818217E-4</v>
      </c>
      <c r="BJ247" s="43">
        <f t="shared" si="289"/>
        <v>-6.5938047339578698E-2</v>
      </c>
      <c r="BK247" s="117">
        <f t="shared" si="244"/>
        <v>69.66849822379379</v>
      </c>
      <c r="BL247" s="107"/>
      <c r="BM247" s="118">
        <f t="shared" si="290"/>
        <v>230</v>
      </c>
      <c r="BN247" s="45">
        <f t="shared" si="291"/>
        <v>89.886801370796746</v>
      </c>
      <c r="BO247" s="7">
        <f t="shared" si="292"/>
        <v>0</v>
      </c>
      <c r="BP247" s="45">
        <f t="shared" si="293"/>
        <v>9.3925103841200588E-16</v>
      </c>
      <c r="BQ247" s="107"/>
      <c r="BR247" s="107"/>
      <c r="BS247" s="40">
        <f t="shared" si="259"/>
        <v>230</v>
      </c>
      <c r="BT247" s="124">
        <f t="shared" ca="1" si="260"/>
        <v>29350.787670259189</v>
      </c>
      <c r="BU247" s="7">
        <f t="shared" ca="1" si="237"/>
        <v>0.16803293362783359</v>
      </c>
      <c r="BV247" s="43">
        <f t="shared" ca="1" si="261"/>
        <v>4222.3971726577465</v>
      </c>
      <c r="BW247" s="44">
        <f t="shared" ca="1" si="262"/>
        <v>0.59016466813916768</v>
      </c>
      <c r="BX247" s="107"/>
      <c r="BY247" s="107"/>
      <c r="BZ247" s="40">
        <f t="shared" si="263"/>
        <v>230</v>
      </c>
      <c r="CA247" s="124">
        <f t="shared" ca="1" si="264"/>
        <v>17.085125869850305</v>
      </c>
      <c r="CB247" s="7">
        <f t="shared" ca="1" si="294"/>
        <v>0.34508233406958372</v>
      </c>
      <c r="CC247" s="43">
        <f t="shared" ca="1" si="265"/>
        <v>4.3832076027663982</v>
      </c>
      <c r="CD247" s="44">
        <f t="shared" ca="1" si="266"/>
        <v>0.59016466813916768</v>
      </c>
      <c r="CE247" s="107"/>
      <c r="CF247" s="107"/>
      <c r="CG247" s="40">
        <f t="shared" si="267"/>
        <v>230</v>
      </c>
      <c r="CH247" s="45">
        <f t="shared" ca="1" si="238"/>
        <v>104.56708682513782</v>
      </c>
      <c r="CI247" s="7">
        <f t="shared" ca="1" si="239"/>
        <v>-1.0433491093417036E-2</v>
      </c>
      <c r="CJ247" s="43">
        <f t="shared" ca="1" si="240"/>
        <v>-1.1025027213786178</v>
      </c>
      <c r="CK247" s="43">
        <f t="shared" ca="1" si="241"/>
        <v>0.39508233406958382</v>
      </c>
      <c r="CL247" s="3">
        <f t="shared" ca="1" si="242"/>
        <v>102.95082334069583</v>
      </c>
      <c r="CM247" s="44">
        <f t="shared" ca="1" si="245"/>
        <v>0.59016466813916768</v>
      </c>
      <c r="CO247" s="40">
        <v>230</v>
      </c>
      <c r="CP247" s="45">
        <v>106.13893353821406</v>
      </c>
      <c r="CQ247" s="7">
        <v>1.4774370939479448E-2</v>
      </c>
      <c r="CR247" s="43">
        <v>1.5453050649698095</v>
      </c>
      <c r="CS247" s="43">
        <v>-0.19113078301508915</v>
      </c>
      <c r="CT247" s="3">
        <v>97.088692169849111</v>
      </c>
      <c r="CU247" s="44">
        <v>-0.58226156603017831</v>
      </c>
      <c r="CV247" s="44"/>
      <c r="CW247" s="40">
        <v>230</v>
      </c>
      <c r="CX247" s="45">
        <v>102.5352786058246</v>
      </c>
      <c r="CY247" s="7">
        <v>5.3362277378415576E-3</v>
      </c>
      <c r="CZ247" s="43">
        <v>0.54424736989224143</v>
      </c>
      <c r="DA247" s="43">
        <v>-0.12346036398977023</v>
      </c>
      <c r="DB247" s="3">
        <v>97.765396360102301</v>
      </c>
      <c r="DC247" s="44">
        <v>-1.1173018199488511</v>
      </c>
      <c r="DD247" s="44"/>
    </row>
    <row r="248" spans="8:108" ht="15.9" customHeight="1" x14ac:dyDescent="0.65">
      <c r="H248" s="3">
        <f t="shared" si="268"/>
        <v>231</v>
      </c>
      <c r="I248" s="124">
        <f t="shared" si="246"/>
        <v>78474.414690795165</v>
      </c>
      <c r="J248" s="119">
        <f t="shared" si="233"/>
        <v>4.9999999999999982E-2</v>
      </c>
      <c r="K248" s="43">
        <f t="shared" si="234"/>
        <v>3736.8768900378655</v>
      </c>
      <c r="M248" s="109">
        <f t="shared" si="247"/>
        <v>231</v>
      </c>
      <c r="N248" s="45">
        <f t="shared" si="248"/>
        <v>99.910352527544859</v>
      </c>
      <c r="O248" s="7">
        <f t="shared" si="249"/>
        <v>4.7180537078391267E-5</v>
      </c>
      <c r="P248" s="43">
        <f t="shared" si="250"/>
        <v>4.7136017016831608E-3</v>
      </c>
      <c r="R248" s="109">
        <f t="shared" si="251"/>
        <v>231</v>
      </c>
      <c r="S248" s="109">
        <v>131</v>
      </c>
      <c r="T248" s="41">
        <f t="shared" si="302"/>
        <v>99.98361307077694</v>
      </c>
      <c r="U248" s="7">
        <f t="shared" ref="U248:U277" si="306">(T248-T247)/T247</f>
        <v>1.8207330795812987E-5</v>
      </c>
      <c r="V248" s="43">
        <f t="shared" si="252"/>
        <v>99.999999564660968</v>
      </c>
      <c r="W248" s="7">
        <f t="shared" si="253"/>
        <v>4.8371006989563005E-10</v>
      </c>
      <c r="X248" s="43">
        <f t="shared" si="303"/>
        <v>199.98361263543791</v>
      </c>
      <c r="Y248" s="7">
        <f t="shared" si="304"/>
        <v>9.1030784542863743E-6</v>
      </c>
      <c r="Z248" s="121">
        <f t="shared" si="254"/>
        <v>4.8371003635032321E-8</v>
      </c>
      <c r="AA248" s="121">
        <f t="shared" si="305"/>
        <v>1.8204015726802707E-3</v>
      </c>
      <c r="AC248" s="3">
        <f t="shared" si="269"/>
        <v>231</v>
      </c>
      <c r="AD248" s="45">
        <f t="shared" si="235"/>
        <v>199.58714984505045</v>
      </c>
      <c r="AE248" s="7">
        <f t="shared" si="236"/>
        <v>1.0863235552493066E-4</v>
      </c>
      <c r="AF248" s="43">
        <f t="shared" si="301"/>
        <v>2.1679267150325983E-2</v>
      </c>
      <c r="AG248" s="107"/>
      <c r="AH248" s="3">
        <f t="shared" si="270"/>
        <v>231</v>
      </c>
      <c r="AI248" s="122">
        <f t="shared" si="271"/>
        <v>98.875130116580237</v>
      </c>
      <c r="AJ248" s="123">
        <f t="shared" si="255"/>
        <v>5.450300941072726E-4</v>
      </c>
      <c r="AK248" s="114">
        <f t="shared" si="272"/>
        <v>5.3860565843042968E-2</v>
      </c>
      <c r="AL248" s="115">
        <f t="shared" si="273"/>
        <v>99.910352527544859</v>
      </c>
      <c r="AM248" s="123">
        <f t="shared" si="295"/>
        <v>4.7180537078391267E-5</v>
      </c>
      <c r="AN248" s="116">
        <f t="shared" si="256"/>
        <v>4.7136017016831608E-3</v>
      </c>
      <c r="AO248" s="122">
        <f t="shared" si="274"/>
        <v>99.910352527544859</v>
      </c>
      <c r="AP248" s="123">
        <f t="shared" si="275"/>
        <v>4.7180537078391267E-5</v>
      </c>
      <c r="AQ248" s="116">
        <f t="shared" si="276"/>
        <v>4.7136017016831608E-3</v>
      </c>
      <c r="AS248" s="3">
        <f t="shared" si="277"/>
        <v>231</v>
      </c>
      <c r="AT248" s="122">
        <f t="shared" si="278"/>
        <v>235.41797311941767</v>
      </c>
      <c r="AU248" s="123">
        <f t="shared" si="257"/>
        <v>3.0600436933801325E-3</v>
      </c>
      <c r="AV248" s="114">
        <f t="shared" si="279"/>
        <v>0.71819158631804336</v>
      </c>
      <c r="AW248" s="115">
        <f t="shared" si="300"/>
        <v>250</v>
      </c>
      <c r="AX248" s="123">
        <f t="shared" si="296"/>
        <v>0</v>
      </c>
      <c r="AY248" s="116">
        <f t="shared" si="258"/>
        <v>-18.75</v>
      </c>
      <c r="AZ248" s="122">
        <f t="shared" si="280"/>
        <v>99.910352527544859</v>
      </c>
      <c r="BA248" s="123">
        <f t="shared" si="281"/>
        <v>4.7180537078391267E-5</v>
      </c>
      <c r="BB248" s="116">
        <f t="shared" si="282"/>
        <v>4.7136017016831608E-3</v>
      </c>
      <c r="BC248" s="107"/>
      <c r="BD248" s="3">
        <f t="shared" si="283"/>
        <v>231</v>
      </c>
      <c r="BE248" s="45">
        <f t="shared" si="284"/>
        <v>72.266463791138108</v>
      </c>
      <c r="BF248" s="7">
        <f t="shared" si="285"/>
        <v>-9.1700032240895713E-4</v>
      </c>
      <c r="BG248" s="43">
        <f t="shared" si="286"/>
        <v>-6.6329194488564766E-2</v>
      </c>
      <c r="BH248" s="45">
        <f t="shared" si="287"/>
        <v>71.030100484721956</v>
      </c>
      <c r="BI248" s="7">
        <f t="shared" si="288"/>
        <v>-9.2544258554631755E-4</v>
      </c>
      <c r="BJ248" s="43">
        <f t="shared" si="289"/>
        <v>-6.5795169495976899E-2</v>
      </c>
      <c r="BK248" s="117">
        <f t="shared" si="244"/>
        <v>69.602631692858665</v>
      </c>
      <c r="BL248" s="107"/>
      <c r="BM248" s="118">
        <f t="shared" si="290"/>
        <v>231</v>
      </c>
      <c r="BN248" s="45">
        <f t="shared" si="291"/>
        <v>89.886801370796746</v>
      </c>
      <c r="BO248" s="7">
        <f t="shared" si="292"/>
        <v>0</v>
      </c>
      <c r="BP248" s="45">
        <f t="shared" si="293"/>
        <v>7.9241305505982665E-16</v>
      </c>
      <c r="BQ248" s="107"/>
      <c r="BR248" s="107"/>
      <c r="BS248" s="40">
        <f t="shared" si="259"/>
        <v>231</v>
      </c>
      <c r="BT248" s="124">
        <f t="shared" ca="1" si="260"/>
        <v>26798.013112151475</v>
      </c>
      <c r="BU248" s="7">
        <f t="shared" ca="1" si="237"/>
        <v>-8.6974652496103574E-2</v>
      </c>
      <c r="BV248" s="43">
        <f t="shared" ca="1" si="261"/>
        <v>-2552.7745581077133</v>
      </c>
      <c r="BW248" s="44">
        <f t="shared" ca="1" si="262"/>
        <v>-0.68487326248051772</v>
      </c>
      <c r="BX248" s="107"/>
      <c r="BY248" s="107"/>
      <c r="BZ248" s="40">
        <f t="shared" si="263"/>
        <v>231</v>
      </c>
      <c r="CA248" s="124">
        <f t="shared" ca="1" si="264"/>
        <v>12.088809216155484</v>
      </c>
      <c r="CB248" s="7">
        <f t="shared" ca="1" si="294"/>
        <v>-0.29243663124025887</v>
      </c>
      <c r="CC248" s="43">
        <f t="shared" ca="1" si="265"/>
        <v>-4.9963166536948211</v>
      </c>
      <c r="CD248" s="44">
        <f t="shared" ca="1" si="266"/>
        <v>-0.68487326248051772</v>
      </c>
      <c r="CE248" s="107"/>
      <c r="CF248" s="107"/>
      <c r="CG248" s="40">
        <f t="shared" si="267"/>
        <v>231</v>
      </c>
      <c r="CH248" s="45">
        <f t="shared" ca="1" si="238"/>
        <v>106.66482576634782</v>
      </c>
      <c r="CI248" s="7">
        <f t="shared" ca="1" si="239"/>
        <v>2.0061177994926242E-2</v>
      </c>
      <c r="CJ248" s="43">
        <f t="shared" ca="1" si="240"/>
        <v>2.0977389412100012</v>
      </c>
      <c r="CK248" s="43">
        <f t="shared" ca="1" si="241"/>
        <v>-0.24243663124025885</v>
      </c>
      <c r="CL248" s="3">
        <f t="shared" ca="1" si="242"/>
        <v>96.575633687597417</v>
      </c>
      <c r="CM248" s="44">
        <f t="shared" ca="1" si="245"/>
        <v>-0.68487326248051772</v>
      </c>
      <c r="CO248" s="40">
        <v>231</v>
      </c>
      <c r="CP248" s="45">
        <v>107.07768096263938</v>
      </c>
      <c r="CQ248" s="7">
        <v>8.8445153265774117E-3</v>
      </c>
      <c r="CR248" s="43">
        <v>0.93874742442531145</v>
      </c>
      <c r="CS248" s="43">
        <v>-0.10569445363820573</v>
      </c>
      <c r="CT248" s="3">
        <v>97.943055463617938</v>
      </c>
      <c r="CU248" s="44">
        <v>-0.41138890727641148</v>
      </c>
      <c r="CV248" s="44"/>
      <c r="CW248" s="40">
        <v>231</v>
      </c>
      <c r="CX248" s="45">
        <v>103.33784707640368</v>
      </c>
      <c r="CY248" s="7">
        <v>7.8272423061762145E-3</v>
      </c>
      <c r="CZ248" s="43">
        <v>0.80256847057907243</v>
      </c>
      <c r="DA248" s="43">
        <v>-0.15118699385550552</v>
      </c>
      <c r="DB248" s="3">
        <v>97.488130061444949</v>
      </c>
      <c r="DC248" s="44">
        <v>-1.2559349692775277</v>
      </c>
      <c r="DD248" s="44"/>
    </row>
    <row r="249" spans="8:108" ht="15.9" customHeight="1" x14ac:dyDescent="0.65">
      <c r="H249" s="3">
        <f t="shared" si="268"/>
        <v>232</v>
      </c>
      <c r="I249" s="124">
        <f t="shared" si="246"/>
        <v>82398.135425334927</v>
      </c>
      <c r="J249" s="119">
        <f t="shared" si="233"/>
        <v>5.0000000000000044E-2</v>
      </c>
      <c r="K249" s="43">
        <f t="shared" si="234"/>
        <v>3923.7207345397583</v>
      </c>
      <c r="M249" s="109">
        <f t="shared" si="247"/>
        <v>232</v>
      </c>
      <c r="N249" s="45">
        <f t="shared" si="248"/>
        <v>99.914830882832959</v>
      </c>
      <c r="O249" s="7">
        <f t="shared" si="249"/>
        <v>4.4823736227588328E-5</v>
      </c>
      <c r="P249" s="43">
        <f t="shared" si="250"/>
        <v>4.4783552880984763E-3</v>
      </c>
      <c r="R249" s="109">
        <f t="shared" si="251"/>
        <v>232</v>
      </c>
      <c r="S249" s="109">
        <v>132</v>
      </c>
      <c r="T249" s="41">
        <f t="shared" si="302"/>
        <v>99.985251495167802</v>
      </c>
      <c r="U249" s="7">
        <f t="shared" si="306"/>
        <v>1.6386929223111771E-5</v>
      </c>
      <c r="V249" s="43">
        <f t="shared" si="252"/>
        <v>99.999999608194869</v>
      </c>
      <c r="W249" s="7">
        <f t="shared" si="253"/>
        <v>4.3533902006292481E-10</v>
      </c>
      <c r="X249" s="43">
        <f t="shared" si="303"/>
        <v>199.98525110336266</v>
      </c>
      <c r="Y249" s="7">
        <f t="shared" si="304"/>
        <v>8.1930109330322058E-6</v>
      </c>
      <c r="Z249" s="121">
        <f t="shared" si="254"/>
        <v>4.3533902959519975E-8</v>
      </c>
      <c r="AA249" s="121">
        <f t="shared" si="305"/>
        <v>1.6384243908562008E-3</v>
      </c>
      <c r="AC249" s="3">
        <f t="shared" si="269"/>
        <v>232</v>
      </c>
      <c r="AD249" s="45">
        <f t="shared" si="235"/>
        <v>199.60774974148532</v>
      </c>
      <c r="AE249" s="7">
        <f t="shared" si="236"/>
        <v>1.032125387374209E-4</v>
      </c>
      <c r="AF249" s="43">
        <f t="shared" si="301"/>
        <v>2.0599896434867645E-2</v>
      </c>
      <c r="AG249" s="107"/>
      <c r="AH249" s="3">
        <f t="shared" si="270"/>
        <v>232</v>
      </c>
      <c r="AI249" s="122">
        <f t="shared" si="271"/>
        <v>98.926574205329231</v>
      </c>
      <c r="AJ249" s="123">
        <f t="shared" si="255"/>
        <v>5.202935125176375E-4</v>
      </c>
      <c r="AK249" s="114">
        <f t="shared" si="272"/>
        <v>5.1444088748995212E-2</v>
      </c>
      <c r="AL249" s="115">
        <f t="shared" si="273"/>
        <v>99.914830882832959</v>
      </c>
      <c r="AM249" s="123">
        <f t="shared" si="295"/>
        <v>4.4823736227588328E-5</v>
      </c>
      <c r="AN249" s="116">
        <f t="shared" si="256"/>
        <v>4.4783552880984763E-3</v>
      </c>
      <c r="AO249" s="122">
        <f t="shared" si="274"/>
        <v>99.914830882832959</v>
      </c>
      <c r="AP249" s="123">
        <f t="shared" si="275"/>
        <v>4.4823736227588328E-5</v>
      </c>
      <c r="AQ249" s="116">
        <f t="shared" si="276"/>
        <v>4.4783552880984763E-3</v>
      </c>
      <c r="AS249" s="3">
        <f t="shared" si="277"/>
        <v>232</v>
      </c>
      <c r="AT249" s="122">
        <f t="shared" si="278"/>
        <v>236.10454736185758</v>
      </c>
      <c r="AU249" s="123">
        <f t="shared" si="257"/>
        <v>2.9164053761164912E-3</v>
      </c>
      <c r="AV249" s="114">
        <f t="shared" si="279"/>
        <v>0.68657424243991128</v>
      </c>
      <c r="AW249" s="115">
        <f t="shared" si="300"/>
        <v>250</v>
      </c>
      <c r="AX249" s="123">
        <f t="shared" si="296"/>
        <v>0</v>
      </c>
      <c r="AY249" s="116">
        <f t="shared" si="258"/>
        <v>-18.75</v>
      </c>
      <c r="AZ249" s="122">
        <f t="shared" si="280"/>
        <v>99.914830882832959</v>
      </c>
      <c r="BA249" s="123">
        <f t="shared" si="281"/>
        <v>4.4823736227588328E-5</v>
      </c>
      <c r="BB249" s="116">
        <f t="shared" si="282"/>
        <v>4.4783552880984763E-3</v>
      </c>
      <c r="BC249" s="107"/>
      <c r="BD249" s="3">
        <f t="shared" si="283"/>
        <v>232</v>
      </c>
      <c r="BE249" s="45">
        <f t="shared" si="284"/>
        <v>72.200168530958052</v>
      </c>
      <c r="BF249" s="7">
        <f t="shared" si="285"/>
        <v>-9.1737241179614976E-4</v>
      </c>
      <c r="BG249" s="43">
        <f t="shared" si="286"/>
        <v>-6.6295260180062501E-2</v>
      </c>
      <c r="BH249" s="45">
        <f t="shared" si="287"/>
        <v>70.964447268292091</v>
      </c>
      <c r="BI249" s="7">
        <f t="shared" si="288"/>
        <v>-9.2430133115166911E-4</v>
      </c>
      <c r="BJ249" s="43">
        <f t="shared" si="289"/>
        <v>-6.5653216429861272E-2</v>
      </c>
      <c r="BK249" s="117">
        <f t="shared" si="244"/>
        <v>69.536907576544365</v>
      </c>
      <c r="BL249" s="107"/>
      <c r="BM249" s="118">
        <f t="shared" si="290"/>
        <v>232</v>
      </c>
      <c r="BN249" s="45">
        <f t="shared" si="291"/>
        <v>89.886801370796746</v>
      </c>
      <c r="BO249" s="7">
        <f t="shared" si="292"/>
        <v>0</v>
      </c>
      <c r="BP249" s="45">
        <f t="shared" si="293"/>
        <v>6.6853101476562751E-16</v>
      </c>
      <c r="BQ249" s="107"/>
      <c r="BR249" s="107"/>
      <c r="BS249" s="40">
        <f t="shared" si="259"/>
        <v>232</v>
      </c>
      <c r="BT249" s="124">
        <f t="shared" ca="1" si="260"/>
        <v>32358.175242272693</v>
      </c>
      <c r="BU249" s="7">
        <f t="shared" ca="1" si="237"/>
        <v>0.20748411857444685</v>
      </c>
      <c r="BV249" s="43">
        <f t="shared" ca="1" si="261"/>
        <v>5560.1621301212163</v>
      </c>
      <c r="BW249" s="44">
        <f t="shared" ca="1" si="262"/>
        <v>0.78742059287223387</v>
      </c>
      <c r="BX249" s="107"/>
      <c r="BY249" s="107"/>
      <c r="BZ249" s="40">
        <f t="shared" si="263"/>
        <v>232</v>
      </c>
      <c r="CA249" s="124">
        <f t="shared" ca="1" si="264"/>
        <v>17.452738337015496</v>
      </c>
      <c r="CB249" s="7">
        <f t="shared" ca="1" si="294"/>
        <v>0.44371029643611692</v>
      </c>
      <c r="CC249" s="43">
        <f t="shared" ca="1" si="265"/>
        <v>5.3639291208600124</v>
      </c>
      <c r="CD249" s="44">
        <f t="shared" ca="1" si="266"/>
        <v>0.78742059287223387</v>
      </c>
      <c r="CE249" s="107"/>
      <c r="CF249" s="107"/>
      <c r="CG249" s="40">
        <f t="shared" si="267"/>
        <v>232</v>
      </c>
      <c r="CH249" s="45">
        <f t="shared" ca="1" si="238"/>
        <v>105.28277804429969</v>
      </c>
      <c r="CI249" s="7">
        <f t="shared" ca="1" si="239"/>
        <v>-1.2956921010451383E-2</v>
      </c>
      <c r="CJ249" s="43">
        <f t="shared" ca="1" si="240"/>
        <v>-1.3820477220481266</v>
      </c>
      <c r="CK249" s="43">
        <f t="shared" ca="1" si="241"/>
        <v>0.49371029643611697</v>
      </c>
      <c r="CL249" s="3">
        <f t="shared" ca="1" si="242"/>
        <v>103.93710296436117</v>
      </c>
      <c r="CM249" s="44">
        <f t="shared" ca="1" si="245"/>
        <v>0.78742059287223387</v>
      </c>
      <c r="CO249" s="40">
        <v>232</v>
      </c>
      <c r="CP249" s="45">
        <v>105.42967876727981</v>
      </c>
      <c r="CQ249" s="7">
        <v>-1.539071616553382E-2</v>
      </c>
      <c r="CR249" s="43">
        <v>-1.6480021953595707</v>
      </c>
      <c r="CS249" s="43">
        <v>0.32838464825140479</v>
      </c>
      <c r="CT249" s="3">
        <v>102.28384648251405</v>
      </c>
      <c r="CU249" s="44">
        <v>0.45676929650280951</v>
      </c>
      <c r="CV249" s="44"/>
      <c r="CW249" s="40">
        <v>232</v>
      </c>
      <c r="CX249" s="45">
        <v>103.73064161169276</v>
      </c>
      <c r="CY249" s="7">
        <v>3.8010714022198339E-3</v>
      </c>
      <c r="CZ249" s="43">
        <v>0.39279453528908326</v>
      </c>
      <c r="DA249" s="43">
        <v>-7.3612540296713047E-2</v>
      </c>
      <c r="DB249" s="3">
        <v>98.263874597032867</v>
      </c>
      <c r="DC249" s="44">
        <v>-0.86806270148356524</v>
      </c>
      <c r="DD249" s="44"/>
    </row>
    <row r="250" spans="8:108" ht="15.9" customHeight="1" x14ac:dyDescent="0.65">
      <c r="H250" s="3">
        <f t="shared" si="268"/>
        <v>233</v>
      </c>
      <c r="I250" s="124">
        <f t="shared" si="246"/>
        <v>86518.042196601673</v>
      </c>
      <c r="J250" s="119">
        <f t="shared" si="233"/>
        <v>4.9999999999999989E-2</v>
      </c>
      <c r="K250" s="43">
        <f t="shared" si="234"/>
        <v>4119.9067712667465</v>
      </c>
      <c r="M250" s="109">
        <f t="shared" si="247"/>
        <v>233</v>
      </c>
      <c r="N250" s="45">
        <f t="shared" si="248"/>
        <v>99.919085711802055</v>
      </c>
      <c r="O250" s="7">
        <f t="shared" si="249"/>
        <v>4.258455858355079E-5</v>
      </c>
      <c r="P250" s="43">
        <f t="shared" si="250"/>
        <v>4.2548289690924326E-3</v>
      </c>
      <c r="R250" s="109">
        <f t="shared" si="251"/>
        <v>233</v>
      </c>
      <c r="S250" s="109">
        <v>133</v>
      </c>
      <c r="T250" s="41">
        <f t="shared" si="302"/>
        <v>99.986726128132631</v>
      </c>
      <c r="U250" s="7">
        <f t="shared" si="306"/>
        <v>1.4748504832237562E-5</v>
      </c>
      <c r="V250" s="43">
        <f t="shared" si="252"/>
        <v>99.99999964737539</v>
      </c>
      <c r="W250" s="7">
        <f t="shared" si="253"/>
        <v>3.9180520315119292E-10</v>
      </c>
      <c r="X250" s="43">
        <f t="shared" si="303"/>
        <v>199.98672577550803</v>
      </c>
      <c r="Y250" s="7">
        <f t="shared" si="304"/>
        <v>7.3739045116650485E-6</v>
      </c>
      <c r="Z250" s="121">
        <f t="shared" si="254"/>
        <v>3.9180513124713987E-8</v>
      </c>
      <c r="AA250" s="121">
        <f t="shared" si="305"/>
        <v>1.4746329648248177E-3</v>
      </c>
      <c r="AC250" s="3">
        <f t="shared" si="269"/>
        <v>233</v>
      </c>
      <c r="AD250" s="45">
        <f t="shared" si="235"/>
        <v>199.62732378934473</v>
      </c>
      <c r="AE250" s="7">
        <f t="shared" si="236"/>
        <v>9.8062564628668687E-5</v>
      </c>
      <c r="AF250" s="43">
        <f t="shared" si="301"/>
        <v>1.9574047859407865E-2</v>
      </c>
      <c r="AG250" s="107"/>
      <c r="AH250" s="3">
        <f t="shared" si="270"/>
        <v>233</v>
      </c>
      <c r="AI250" s="122">
        <f t="shared" si="271"/>
        <v>98.975706842250034</v>
      </c>
      <c r="AJ250" s="123">
        <f t="shared" si="255"/>
        <v>4.9665762021460652E-4</v>
      </c>
      <c r="AK250" s="114">
        <f t="shared" si="272"/>
        <v>4.9132636920800977E-2</v>
      </c>
      <c r="AL250" s="115">
        <f t="shared" si="273"/>
        <v>99.919085711802055</v>
      </c>
      <c r="AM250" s="123">
        <f t="shared" si="295"/>
        <v>4.258455858355079E-5</v>
      </c>
      <c r="AN250" s="116">
        <f t="shared" si="256"/>
        <v>4.2548289690924326E-3</v>
      </c>
      <c r="AO250" s="122">
        <f t="shared" si="274"/>
        <v>99.919085711802055</v>
      </c>
      <c r="AP250" s="123">
        <f t="shared" si="275"/>
        <v>4.258455858355079E-5</v>
      </c>
      <c r="AQ250" s="116">
        <f t="shared" si="276"/>
        <v>4.2548289690924326E-3</v>
      </c>
      <c r="AS250" s="3">
        <f t="shared" si="277"/>
        <v>233</v>
      </c>
      <c r="AT250" s="122">
        <f t="shared" si="278"/>
        <v>236.76070327296094</v>
      </c>
      <c r="AU250" s="123">
        <f t="shared" si="257"/>
        <v>2.779090527628507E-3</v>
      </c>
      <c r="AV250" s="114">
        <f t="shared" si="279"/>
        <v>0.65615591110334837</v>
      </c>
      <c r="AW250" s="115">
        <f t="shared" si="300"/>
        <v>250</v>
      </c>
      <c r="AX250" s="123">
        <f t="shared" si="296"/>
        <v>0</v>
      </c>
      <c r="AY250" s="116">
        <f t="shared" si="258"/>
        <v>-18.75</v>
      </c>
      <c r="AZ250" s="122">
        <f t="shared" si="280"/>
        <v>99.919085711802055</v>
      </c>
      <c r="BA250" s="123">
        <f t="shared" si="281"/>
        <v>4.258455858355079E-5</v>
      </c>
      <c r="BB250" s="116">
        <f t="shared" si="282"/>
        <v>4.2548289690924326E-3</v>
      </c>
      <c r="BC250" s="107"/>
      <c r="BD250" s="3">
        <f t="shared" si="283"/>
        <v>233</v>
      </c>
      <c r="BE250" s="45">
        <f t="shared" si="284"/>
        <v>72.133912758843948</v>
      </c>
      <c r="BF250" s="7">
        <f t="shared" si="285"/>
        <v>-9.176678318374694E-4</v>
      </c>
      <c r="BG250" s="43">
        <f t="shared" si="286"/>
        <v>-6.6255772114101469E-2</v>
      </c>
      <c r="BH250" s="45">
        <f t="shared" si="287"/>
        <v>70.898935090084052</v>
      </c>
      <c r="BI250" s="7">
        <f t="shared" si="288"/>
        <v>-9.2316900546494246E-4</v>
      </c>
      <c r="BJ250" s="43">
        <f t="shared" si="289"/>
        <v>-6.5512178208041838E-2</v>
      </c>
      <c r="BK250" s="117">
        <f t="shared" si="244"/>
        <v>69.471324955052509</v>
      </c>
      <c r="BL250" s="107"/>
      <c r="BM250" s="118">
        <f t="shared" si="290"/>
        <v>233</v>
      </c>
      <c r="BN250" s="45">
        <f t="shared" si="291"/>
        <v>89.886801370796746</v>
      </c>
      <c r="BO250" s="7">
        <f t="shared" si="292"/>
        <v>0</v>
      </c>
      <c r="BP250" s="45">
        <f t="shared" si="293"/>
        <v>5.6401609596124048E-16</v>
      </c>
      <c r="BQ250" s="107"/>
      <c r="BR250" s="107"/>
      <c r="BS250" s="40">
        <f t="shared" si="259"/>
        <v>233</v>
      </c>
      <c r="BT250" s="124">
        <f t="shared" ca="1" si="260"/>
        <v>30860.781165223903</v>
      </c>
      <c r="BU250" s="7">
        <f t="shared" ca="1" si="237"/>
        <v>-4.6275603177171602E-2</v>
      </c>
      <c r="BV250" s="43">
        <f t="shared" ca="1" si="261"/>
        <v>-1497.3940770487886</v>
      </c>
      <c r="BW250" s="44">
        <f t="shared" ca="1" si="262"/>
        <v>-0.48137801588585782</v>
      </c>
      <c r="BX250" s="107"/>
      <c r="BY250" s="107"/>
      <c r="BZ250" s="40">
        <f t="shared" si="263"/>
        <v>233</v>
      </c>
      <c r="CA250" s="124">
        <f t="shared" ca="1" si="264"/>
        <v>14.124692977642489</v>
      </c>
      <c r="CB250" s="7">
        <f t="shared" ca="1" si="294"/>
        <v>-0.19068900794292887</v>
      </c>
      <c r="CC250" s="43">
        <f t="shared" ca="1" si="265"/>
        <v>-3.3280453593730082</v>
      </c>
      <c r="CD250" s="44">
        <f t="shared" ca="1" si="266"/>
        <v>-0.48137801588585782</v>
      </c>
      <c r="CE250" s="107"/>
      <c r="CF250" s="107"/>
      <c r="CG250" s="40">
        <f t="shared" si="267"/>
        <v>233</v>
      </c>
      <c r="CH250" s="45">
        <f t="shared" ca="1" si="238"/>
        <v>106.44987232888255</v>
      </c>
      <c r="CI250" s="7">
        <f t="shared" ca="1" si="239"/>
        <v>1.1085329493222362E-2</v>
      </c>
      <c r="CJ250" s="43">
        <f t="shared" ca="1" si="240"/>
        <v>1.1670942845828576</v>
      </c>
      <c r="CK250" s="43">
        <f t="shared" ca="1" si="241"/>
        <v>-0.14068900794292891</v>
      </c>
      <c r="CL250" s="3">
        <f t="shared" ca="1" si="242"/>
        <v>97.593109920570711</v>
      </c>
      <c r="CM250" s="44">
        <f t="shared" ca="1" si="245"/>
        <v>-0.48137801588585782</v>
      </c>
      <c r="CO250" s="40">
        <v>233</v>
      </c>
      <c r="CP250" s="45">
        <v>107.18181259873799</v>
      </c>
      <c r="CQ250" s="7">
        <v>1.6618981030244374E-2</v>
      </c>
      <c r="CR250" s="43">
        <v>1.7521338314581774</v>
      </c>
      <c r="CS250" s="43">
        <v>-0.19297957915712974</v>
      </c>
      <c r="CT250" s="3">
        <v>97.070204208428706</v>
      </c>
      <c r="CU250" s="44">
        <v>-0.58595915831425949</v>
      </c>
      <c r="CV250" s="44"/>
      <c r="CW250" s="40">
        <v>233</v>
      </c>
      <c r="CX250" s="45">
        <v>103.33550357077156</v>
      </c>
      <c r="CY250" s="7">
        <v>-3.8092701903875577E-3</v>
      </c>
      <c r="CZ250" s="43">
        <v>-0.39513804092120036</v>
      </c>
      <c r="DA250" s="43">
        <v>0.10295260623734954</v>
      </c>
      <c r="DB250" s="3">
        <v>100.02952606237349</v>
      </c>
      <c r="DC250" s="44">
        <v>1.4763031186747671E-2</v>
      </c>
      <c r="DD250" s="44"/>
    </row>
    <row r="251" spans="8:108" ht="15.9" customHeight="1" x14ac:dyDescent="0.65">
      <c r="H251" s="3">
        <f t="shared" si="268"/>
        <v>234</v>
      </c>
      <c r="I251" s="124">
        <f t="shared" si="246"/>
        <v>90843.94430643176</v>
      </c>
      <c r="J251" s="119">
        <f t="shared" si="233"/>
        <v>5.0000000000000044E-2</v>
      </c>
      <c r="K251" s="43">
        <f t="shared" si="234"/>
        <v>4325.9021098300836</v>
      </c>
      <c r="M251" s="109">
        <f t="shared" si="247"/>
        <v>234</v>
      </c>
      <c r="N251" s="45">
        <f t="shared" si="248"/>
        <v>99.923128152650932</v>
      </c>
      <c r="O251" s="7">
        <f t="shared" si="249"/>
        <v>4.0457144098947925E-5</v>
      </c>
      <c r="P251" s="43">
        <f t="shared" si="250"/>
        <v>4.0424408488798046E-3</v>
      </c>
      <c r="R251" s="109">
        <f t="shared" si="251"/>
        <v>234</v>
      </c>
      <c r="S251" s="109">
        <v>134</v>
      </c>
      <c r="T251" s="41">
        <f t="shared" si="302"/>
        <v>99.988053339123695</v>
      </c>
      <c r="U251" s="7">
        <f t="shared" si="306"/>
        <v>1.3273871867388275E-5</v>
      </c>
      <c r="V251" s="43">
        <f t="shared" si="252"/>
        <v>99.999999682637849</v>
      </c>
      <c r="W251" s="7">
        <f t="shared" si="253"/>
        <v>3.5262459743278483E-10</v>
      </c>
      <c r="X251" s="43">
        <f t="shared" si="303"/>
        <v>199.98805302176154</v>
      </c>
      <c r="Y251" s="7">
        <f t="shared" si="304"/>
        <v>6.6366717509029241E-6</v>
      </c>
      <c r="Z251" s="121">
        <f t="shared" si="254"/>
        <v>3.5262460604813284E-8</v>
      </c>
      <c r="AA251" s="121">
        <f t="shared" si="305"/>
        <v>1.3272109910626212E-3</v>
      </c>
      <c r="AC251" s="3">
        <f t="shared" si="269"/>
        <v>234</v>
      </c>
      <c r="AD251" s="45">
        <f t="shared" si="235"/>
        <v>199.645922877988</v>
      </c>
      <c r="AE251" s="7">
        <f t="shared" si="236"/>
        <v>9.3169052663838177E-5</v>
      </c>
      <c r="AF251" s="43">
        <f t="shared" si="301"/>
        <v>1.8599088643266162E-2</v>
      </c>
      <c r="AG251" s="107"/>
      <c r="AH251" s="3">
        <f t="shared" si="270"/>
        <v>234</v>
      </c>
      <c r="AI251" s="122">
        <f t="shared" si="271"/>
        <v>99.022628758931361</v>
      </c>
      <c r="AJ251" s="123">
        <f t="shared" si="255"/>
        <v>4.7407508547640717E-4</v>
      </c>
      <c r="AK251" s="114">
        <f t="shared" si="272"/>
        <v>4.6921916681334462E-2</v>
      </c>
      <c r="AL251" s="115">
        <f t="shared" si="273"/>
        <v>99.923128152650932</v>
      </c>
      <c r="AM251" s="123">
        <f t="shared" si="295"/>
        <v>4.0457144098947925E-5</v>
      </c>
      <c r="AN251" s="116">
        <f t="shared" si="256"/>
        <v>4.0424408488798046E-3</v>
      </c>
      <c r="AO251" s="122">
        <f t="shared" si="274"/>
        <v>99.923128152650932</v>
      </c>
      <c r="AP251" s="123">
        <f t="shared" si="275"/>
        <v>4.0457144098947925E-5</v>
      </c>
      <c r="AQ251" s="116">
        <f t="shared" si="276"/>
        <v>4.0424408488798046E-3</v>
      </c>
      <c r="AS251" s="3">
        <f t="shared" si="277"/>
        <v>234</v>
      </c>
      <c r="AT251" s="122">
        <f t="shared" si="278"/>
        <v>237.38761231374758</v>
      </c>
      <c r="AU251" s="123">
        <f t="shared" si="257"/>
        <v>2.6478593454078428E-3</v>
      </c>
      <c r="AV251" s="114">
        <f t="shared" si="279"/>
        <v>0.62690904078663523</v>
      </c>
      <c r="AW251" s="115">
        <f t="shared" si="300"/>
        <v>250</v>
      </c>
      <c r="AX251" s="123">
        <f t="shared" si="296"/>
        <v>0</v>
      </c>
      <c r="AY251" s="116">
        <f t="shared" si="258"/>
        <v>-18.75</v>
      </c>
      <c r="AZ251" s="122">
        <f t="shared" si="280"/>
        <v>99.923128152650932</v>
      </c>
      <c r="BA251" s="123">
        <f t="shared" si="281"/>
        <v>4.0457144098947925E-5</v>
      </c>
      <c r="BB251" s="116">
        <f t="shared" si="282"/>
        <v>4.0424408488798046E-3</v>
      </c>
      <c r="BC251" s="107"/>
      <c r="BD251" s="3">
        <f t="shared" si="283"/>
        <v>234</v>
      </c>
      <c r="BE251" s="45">
        <f t="shared" si="284"/>
        <v>72.067701693933927</v>
      </c>
      <c r="BF251" s="7">
        <f t="shared" si="285"/>
        <v>-9.1789093891768122E-4</v>
      </c>
      <c r="BG251" s="43">
        <f t="shared" si="286"/>
        <v>-6.6211064910025E-2</v>
      </c>
      <c r="BH251" s="45">
        <f t="shared" si="287"/>
        <v>70.833563045037991</v>
      </c>
      <c r="BI251" s="7">
        <f t="shared" si="288"/>
        <v>-9.2204551398408871E-4</v>
      </c>
      <c r="BJ251" s="43">
        <f t="shared" si="289"/>
        <v>-6.5372045046061339E-2</v>
      </c>
      <c r="BK251" s="117">
        <f t="shared" si="244"/>
        <v>69.405882918443297</v>
      </c>
      <c r="BL251" s="107"/>
      <c r="BM251" s="118">
        <f t="shared" si="290"/>
        <v>234</v>
      </c>
      <c r="BN251" s="45">
        <f t="shared" si="291"/>
        <v>89.886801370796746</v>
      </c>
      <c r="BO251" s="7">
        <f t="shared" si="292"/>
        <v>0</v>
      </c>
      <c r="BP251" s="45">
        <f t="shared" si="293"/>
        <v>4.7584053615654755E-16</v>
      </c>
      <c r="BQ251" s="107"/>
      <c r="BR251" s="107"/>
      <c r="BS251" s="40">
        <f t="shared" si="259"/>
        <v>234</v>
      </c>
      <c r="BT251" s="124">
        <f t="shared" ca="1" si="260"/>
        <v>37595.285526774082</v>
      </c>
      <c r="BU251" s="7">
        <f t="shared" ca="1" si="237"/>
        <v>0.2182220963719185</v>
      </c>
      <c r="BV251" s="43">
        <f t="shared" ca="1" si="261"/>
        <v>6734.5043615501763</v>
      </c>
      <c r="BW251" s="44">
        <f t="shared" ca="1" si="262"/>
        <v>0.84111048185959214</v>
      </c>
      <c r="BX251" s="107"/>
      <c r="BY251" s="107"/>
      <c r="BZ251" s="40">
        <f t="shared" si="263"/>
        <v>234</v>
      </c>
      <c r="CA251" s="124">
        <f t="shared" ca="1" si="264"/>
        <v>20.77114128479645</v>
      </c>
      <c r="CB251" s="7">
        <f t="shared" ca="1" si="294"/>
        <v>0.47055524092979606</v>
      </c>
      <c r="CC251" s="43">
        <f t="shared" ca="1" si="265"/>
        <v>6.6464483071539604</v>
      </c>
      <c r="CD251" s="44">
        <f t="shared" ca="1" si="266"/>
        <v>0.84111048185959214</v>
      </c>
      <c r="CE251" s="107"/>
      <c r="CF251" s="107"/>
      <c r="CG251" s="40">
        <f t="shared" si="267"/>
        <v>234</v>
      </c>
      <c r="CH251" s="45">
        <f t="shared" ca="1" si="238"/>
        <v>105.25641781311177</v>
      </c>
      <c r="CI251" s="7">
        <f t="shared" ca="1" si="239"/>
        <v>-1.1211422706863755E-2</v>
      </c>
      <c r="CJ251" s="43">
        <f t="shared" ca="1" si="240"/>
        <v>-1.1934545157707861</v>
      </c>
      <c r="CK251" s="43">
        <f t="shared" ca="1" si="241"/>
        <v>0.5205552409297961</v>
      </c>
      <c r="CL251" s="3">
        <f t="shared" ca="1" si="242"/>
        <v>104.20555240929797</v>
      </c>
      <c r="CM251" s="44">
        <f t="shared" ca="1" si="245"/>
        <v>0.84111048185959214</v>
      </c>
      <c r="CO251" s="40">
        <v>234</v>
      </c>
      <c r="CP251" s="45">
        <v>105.54438041976807</v>
      </c>
      <c r="CQ251" s="7">
        <v>-1.5277145807377365E-2</v>
      </c>
      <c r="CR251" s="43">
        <v>-1.6374321789699202</v>
      </c>
      <c r="CS251" s="43">
        <v>0.30185280702016981</v>
      </c>
      <c r="CT251" s="3">
        <v>102.0185280702017</v>
      </c>
      <c r="CU251" s="44">
        <v>0.40370561404033956</v>
      </c>
      <c r="CV251" s="44"/>
      <c r="CW251" s="40">
        <v>234</v>
      </c>
      <c r="CX251" s="45">
        <v>103.19732639835802</v>
      </c>
      <c r="CY251" s="7">
        <v>-1.3371703590616883E-3</v>
      </c>
      <c r="CZ251" s="43">
        <v>-0.13817717241355129</v>
      </c>
      <c r="DA251" s="43">
        <v>3.3174712215979035E-2</v>
      </c>
      <c r="DB251" s="3">
        <v>99.331747122159797</v>
      </c>
      <c r="DC251" s="44">
        <v>-0.33412643892010485</v>
      </c>
      <c r="DD251" s="44"/>
    </row>
    <row r="252" spans="8:108" ht="15.9" customHeight="1" x14ac:dyDescent="0.65">
      <c r="H252" s="3">
        <f t="shared" si="268"/>
        <v>235</v>
      </c>
      <c r="I252" s="124">
        <f t="shared" si="246"/>
        <v>95386.14152175335</v>
      </c>
      <c r="J252" s="119">
        <f t="shared" si="233"/>
        <v>5.0000000000000024E-2</v>
      </c>
      <c r="K252" s="43">
        <f t="shared" si="234"/>
        <v>4542.1972153215884</v>
      </c>
      <c r="M252" s="109">
        <f t="shared" si="247"/>
        <v>235</v>
      </c>
      <c r="N252" s="45">
        <f t="shared" si="248"/>
        <v>99.926968790377927</v>
      </c>
      <c r="O252" s="7">
        <f t="shared" si="249"/>
        <v>3.843592367452484E-5</v>
      </c>
      <c r="P252" s="43">
        <f t="shared" si="250"/>
        <v>3.8406377269960346E-3</v>
      </c>
      <c r="R252" s="109">
        <f t="shared" si="251"/>
        <v>235</v>
      </c>
      <c r="S252" s="109">
        <v>135</v>
      </c>
      <c r="T252" s="41">
        <f t="shared" si="302"/>
        <v>99.989247862488625</v>
      </c>
      <c r="U252" s="7">
        <f t="shared" si="306"/>
        <v>1.1946660876360722E-5</v>
      </c>
      <c r="V252" s="43">
        <f t="shared" si="252"/>
        <v>99.99999971437407</v>
      </c>
      <c r="W252" s="7">
        <f t="shared" si="253"/>
        <v>3.1736220863187046E-10</v>
      </c>
      <c r="X252" s="43">
        <f t="shared" si="303"/>
        <v>199.98924757686268</v>
      </c>
      <c r="Y252" s="7">
        <f t="shared" si="304"/>
        <v>5.9731323100912688E-6</v>
      </c>
      <c r="Z252" s="121">
        <f t="shared" si="254"/>
        <v>3.173621466654523E-8</v>
      </c>
      <c r="AA252" s="121">
        <f t="shared" si="305"/>
        <v>1.1945233649244315E-3</v>
      </c>
      <c r="AC252" s="3">
        <f t="shared" si="269"/>
        <v>235</v>
      </c>
      <c r="AD252" s="45">
        <f t="shared" si="235"/>
        <v>199.66359539143653</v>
      </c>
      <c r="AE252" s="7">
        <f t="shared" si="236"/>
        <v>8.8519280503070177E-5</v>
      </c>
      <c r="AF252" s="43">
        <f t="shared" si="301"/>
        <v>1.7672513448517359E-2</v>
      </c>
      <c r="AG252" s="107"/>
      <c r="AH252" s="3">
        <f t="shared" si="270"/>
        <v>235</v>
      </c>
      <c r="AI252" s="122">
        <f t="shared" si="271"/>
        <v>99.067436546203297</v>
      </c>
      <c r="AJ252" s="123">
        <f t="shared" si="255"/>
        <v>4.5250048229904011E-4</v>
      </c>
      <c r="AK252" s="114">
        <f t="shared" si="272"/>
        <v>4.4807787271936302E-2</v>
      </c>
      <c r="AL252" s="115">
        <f t="shared" si="273"/>
        <v>99.926968790377927</v>
      </c>
      <c r="AM252" s="123">
        <f t="shared" si="295"/>
        <v>3.843592367452484E-5</v>
      </c>
      <c r="AN252" s="116">
        <f t="shared" si="256"/>
        <v>3.8406377269960346E-3</v>
      </c>
      <c r="AO252" s="122">
        <f t="shared" si="274"/>
        <v>99.926968790377927</v>
      </c>
      <c r="AP252" s="123">
        <f t="shared" si="275"/>
        <v>3.843592367452484E-5</v>
      </c>
      <c r="AQ252" s="116">
        <f t="shared" si="276"/>
        <v>3.8406377269960346E-3</v>
      </c>
      <c r="AS252" s="3">
        <f t="shared" si="277"/>
        <v>235</v>
      </c>
      <c r="AT252" s="122">
        <f t="shared" si="278"/>
        <v>237.98641723343053</v>
      </c>
      <c r="AU252" s="123">
        <f t="shared" si="257"/>
        <v>2.5224775372504555E-3</v>
      </c>
      <c r="AV252" s="114">
        <f t="shared" si="279"/>
        <v>0.59880491968295468</v>
      </c>
      <c r="AW252" s="115">
        <f t="shared" si="300"/>
        <v>250</v>
      </c>
      <c r="AX252" s="123">
        <f t="shared" si="296"/>
        <v>0</v>
      </c>
      <c r="AY252" s="116">
        <f t="shared" si="258"/>
        <v>-18.75</v>
      </c>
      <c r="AZ252" s="122">
        <f t="shared" si="280"/>
        <v>99.926968790377927</v>
      </c>
      <c r="BA252" s="123">
        <f t="shared" si="281"/>
        <v>3.843592367452484E-5</v>
      </c>
      <c r="BB252" s="116">
        <f t="shared" si="282"/>
        <v>3.8406377269960346E-3</v>
      </c>
      <c r="BC252" s="107"/>
      <c r="BD252" s="3">
        <f t="shared" si="283"/>
        <v>235</v>
      </c>
      <c r="BE252" s="45">
        <f t="shared" si="284"/>
        <v>72.00154023853392</v>
      </c>
      <c r="BF252" s="7">
        <f t="shared" si="285"/>
        <v>-9.1804586305512307E-4</v>
      </c>
      <c r="BG252" s="43">
        <f t="shared" si="286"/>
        <v>-6.6161455400001484E-2</v>
      </c>
      <c r="BH252" s="45">
        <f t="shared" si="287"/>
        <v>70.768330237732641</v>
      </c>
      <c r="BI252" s="7">
        <f t="shared" si="288"/>
        <v>-9.209307636250455E-4</v>
      </c>
      <c r="BJ252" s="43">
        <f t="shared" si="289"/>
        <v>-6.5232807305344226E-2</v>
      </c>
      <c r="BK252" s="117">
        <f t="shared" si="244"/>
        <v>69.340580566488214</v>
      </c>
      <c r="BL252" s="107"/>
      <c r="BM252" s="118">
        <f t="shared" si="290"/>
        <v>235</v>
      </c>
      <c r="BN252" s="45">
        <f t="shared" si="291"/>
        <v>89.886801370796746</v>
      </c>
      <c r="BO252" s="7">
        <f t="shared" si="292"/>
        <v>0</v>
      </c>
      <c r="BP252" s="45">
        <f t="shared" si="293"/>
        <v>4.014499186656378E-16</v>
      </c>
      <c r="BQ252" s="107"/>
      <c r="BR252" s="107"/>
      <c r="BS252" s="40">
        <f t="shared" si="259"/>
        <v>235</v>
      </c>
      <c r="BT252" s="124">
        <f t="shared" ca="1" si="260"/>
        <v>40356.637139726226</v>
      </c>
      <c r="BU252" s="7">
        <f t="shared" ca="1" si="237"/>
        <v>7.3449411921226254E-2</v>
      </c>
      <c r="BV252" s="43">
        <f t="shared" ca="1" si="261"/>
        <v>2761.3516129521449</v>
      </c>
      <c r="BW252" s="44">
        <f t="shared" ca="1" si="262"/>
        <v>0.11724705960613127</v>
      </c>
      <c r="BX252" s="107"/>
      <c r="BY252" s="107"/>
      <c r="BZ252" s="40">
        <f t="shared" si="263"/>
        <v>235</v>
      </c>
      <c r="CA252" s="124">
        <f t="shared" ca="1" si="264"/>
        <v>23.027375969189222</v>
      </c>
      <c r="CB252" s="7">
        <f t="shared" ca="1" si="294"/>
        <v>0.10862352980306557</v>
      </c>
      <c r="CC252" s="43">
        <f t="shared" ca="1" si="265"/>
        <v>2.2562346843927745</v>
      </c>
      <c r="CD252" s="44">
        <f t="shared" ca="1" si="266"/>
        <v>0.11724705960613127</v>
      </c>
      <c r="CE252" s="107"/>
      <c r="CF252" s="107"/>
      <c r="CG252" s="40">
        <f t="shared" si="267"/>
        <v>235</v>
      </c>
      <c r="CH252" s="45">
        <f t="shared" ca="1" si="238"/>
        <v>104.48122186296382</v>
      </c>
      <c r="CI252" s="7">
        <f t="shared" ca="1" si="239"/>
        <v>-7.3648331023800067E-3</v>
      </c>
      <c r="CJ252" s="43">
        <f t="shared" ca="1" si="240"/>
        <v>-0.7751959501479504</v>
      </c>
      <c r="CK252" s="43">
        <f t="shared" ca="1" si="241"/>
        <v>0.15862352980306565</v>
      </c>
      <c r="CL252" s="3">
        <f t="shared" ca="1" si="242"/>
        <v>100.58623529803066</v>
      </c>
      <c r="CM252" s="44">
        <f t="shared" ca="1" si="245"/>
        <v>0.11724705960613127</v>
      </c>
      <c r="CO252" s="40">
        <v>235</v>
      </c>
      <c r="CP252" s="45">
        <v>112.13987080641277</v>
      </c>
      <c r="CQ252" s="7">
        <v>6.2490208956775373E-2</v>
      </c>
      <c r="CR252" s="43">
        <v>6.5954903866447001</v>
      </c>
      <c r="CS252" s="43">
        <v>-0.50591403131341539</v>
      </c>
      <c r="CT252" s="3">
        <v>93.940859686865849</v>
      </c>
      <c r="CU252" s="44">
        <v>-1.2118280626268307</v>
      </c>
      <c r="CV252" s="44"/>
      <c r="CW252" s="40">
        <v>235</v>
      </c>
      <c r="CX252" s="45">
        <v>102.74850222621765</v>
      </c>
      <c r="CY252" s="7">
        <v>-4.3491841097494151E-3</v>
      </c>
      <c r="CZ252" s="43">
        <v>-0.44882417214035542</v>
      </c>
      <c r="DA252" s="43">
        <v>0.21657604754495735</v>
      </c>
      <c r="DB252" s="3">
        <v>101.16576047544957</v>
      </c>
      <c r="DC252" s="44">
        <v>0.5828802377247867</v>
      </c>
      <c r="DD252" s="44"/>
    </row>
    <row r="253" spans="8:108" ht="15.9" customHeight="1" x14ac:dyDescent="0.65">
      <c r="H253" s="3">
        <f t="shared" si="268"/>
        <v>236</v>
      </c>
      <c r="I253" s="124">
        <f t="shared" si="246"/>
        <v>100155.44859784102</v>
      </c>
      <c r="J253" s="119">
        <f t="shared" si="233"/>
        <v>5.0000000000000051E-2</v>
      </c>
      <c r="K253" s="43">
        <f t="shared" si="234"/>
        <v>4769.3070760876681</v>
      </c>
      <c r="M253" s="109">
        <f t="shared" si="247"/>
        <v>236</v>
      </c>
      <c r="N253" s="45">
        <f t="shared" si="248"/>
        <v>99.930617684080246</v>
      </c>
      <c r="O253" s="7">
        <f t="shared" si="249"/>
        <v>3.6515604811087909E-5</v>
      </c>
      <c r="P253" s="43">
        <f t="shared" si="250"/>
        <v>3.6488937023143905E-3</v>
      </c>
      <c r="R253" s="109">
        <f t="shared" si="251"/>
        <v>236</v>
      </c>
      <c r="S253" s="109">
        <v>136</v>
      </c>
      <c r="T253" s="41">
        <f t="shared" si="302"/>
        <v>99.990322960631303</v>
      </c>
      <c r="U253" s="7">
        <f t="shared" si="306"/>
        <v>1.0752137511392074E-5</v>
      </c>
      <c r="V253" s="43">
        <f t="shared" si="252"/>
        <v>99.999999742936666</v>
      </c>
      <c r="W253" s="7">
        <f t="shared" si="253"/>
        <v>2.8562595925632701E-10</v>
      </c>
      <c r="X253" s="43">
        <f t="shared" si="303"/>
        <v>199.99032270356798</v>
      </c>
      <c r="Y253" s="7">
        <f t="shared" si="304"/>
        <v>5.375922547481967E-6</v>
      </c>
      <c r="Z253" s="121">
        <f t="shared" si="254"/>
        <v>2.8562593319977696E-8</v>
      </c>
      <c r="AA253" s="121">
        <f t="shared" si="305"/>
        <v>1.0750981426761084E-3</v>
      </c>
      <c r="AC253" s="3">
        <f t="shared" si="269"/>
        <v>236</v>
      </c>
      <c r="AD253" s="45">
        <f t="shared" si="235"/>
        <v>199.68038732984954</v>
      </c>
      <c r="AE253" s="7">
        <f t="shared" si="236"/>
        <v>8.4101152140864929E-5</v>
      </c>
      <c r="AF253" s="43">
        <f t="shared" si="301"/>
        <v>1.6791938413008245E-2</v>
      </c>
      <c r="AG253" s="107"/>
      <c r="AH253" s="3">
        <f t="shared" si="270"/>
        <v>236</v>
      </c>
      <c r="AI253" s="122">
        <f t="shared" si="271"/>
        <v>99.110222803601829</v>
      </c>
      <c r="AJ253" s="123">
        <f t="shared" si="255"/>
        <v>4.3189022437839606E-4</v>
      </c>
      <c r="AK253" s="114">
        <f t="shared" si="272"/>
        <v>4.2786257398530508E-2</v>
      </c>
      <c r="AL253" s="115">
        <f t="shared" si="273"/>
        <v>99.930617684080246</v>
      </c>
      <c r="AM253" s="123">
        <f t="shared" si="295"/>
        <v>3.6515604811087909E-5</v>
      </c>
      <c r="AN253" s="116">
        <f t="shared" si="256"/>
        <v>3.6488937023143905E-3</v>
      </c>
      <c r="AO253" s="122">
        <f t="shared" si="274"/>
        <v>99.930617684080246</v>
      </c>
      <c r="AP253" s="123">
        <f t="shared" si="275"/>
        <v>3.6515604811087909E-5</v>
      </c>
      <c r="AQ253" s="116">
        <f t="shared" si="276"/>
        <v>3.6488937023143905E-3</v>
      </c>
      <c r="AS253" s="3">
        <f t="shared" si="277"/>
        <v>236</v>
      </c>
      <c r="AT253" s="122">
        <f t="shared" si="278"/>
        <v>238.55823113758117</v>
      </c>
      <c r="AU253" s="123">
        <f t="shared" si="257"/>
        <v>2.4027165533139537E-3</v>
      </c>
      <c r="AV253" s="114">
        <f t="shared" si="279"/>
        <v>0.57181390415063049</v>
      </c>
      <c r="AW253" s="115">
        <f t="shared" si="300"/>
        <v>250</v>
      </c>
      <c r="AX253" s="123">
        <f t="shared" si="296"/>
        <v>0</v>
      </c>
      <c r="AY253" s="116">
        <f t="shared" si="258"/>
        <v>-18.75</v>
      </c>
      <c r="AZ253" s="122">
        <f t="shared" si="280"/>
        <v>99.930617684080246</v>
      </c>
      <c r="BA253" s="123">
        <f t="shared" si="281"/>
        <v>3.6515604811087909E-5</v>
      </c>
      <c r="BB253" s="116">
        <f t="shared" si="282"/>
        <v>3.6488937023143905E-3</v>
      </c>
      <c r="BC253" s="107"/>
      <c r="BD253" s="3">
        <f t="shared" si="283"/>
        <v>236</v>
      </c>
      <c r="BE253" s="45">
        <f t="shared" si="284"/>
        <v>71.935432994984652</v>
      </c>
      <c r="BF253" s="7">
        <f t="shared" si="285"/>
        <v>-9.1813651944474715E-4</v>
      </c>
      <c r="BG253" s="43">
        <f t="shared" si="286"/>
        <v>-6.6107243549263534E-2</v>
      </c>
      <c r="BH253" s="45">
        <f t="shared" si="287"/>
        <v>70.703235782242231</v>
      </c>
      <c r="BI253" s="7">
        <f t="shared" si="288"/>
        <v>-9.1982466269498935E-4</v>
      </c>
      <c r="BJ253" s="43">
        <f t="shared" si="289"/>
        <v>-6.5094455490411943E-2</v>
      </c>
      <c r="BK253" s="117">
        <f t="shared" si="244"/>
        <v>69.275417008525565</v>
      </c>
      <c r="BL253" s="107"/>
      <c r="BM253" s="118">
        <f t="shared" si="290"/>
        <v>236</v>
      </c>
      <c r="BN253" s="45">
        <f t="shared" si="291"/>
        <v>89.886801370796746</v>
      </c>
      <c r="BO253" s="7">
        <f t="shared" si="292"/>
        <v>0</v>
      </c>
      <c r="BP253" s="45">
        <f t="shared" si="293"/>
        <v>3.3868917200367789E-16</v>
      </c>
      <c r="BQ253" s="107"/>
      <c r="BR253" s="107"/>
      <c r="BS253" s="40">
        <f t="shared" si="259"/>
        <v>236</v>
      </c>
      <c r="BT253" s="124">
        <f t="shared" ca="1" si="260"/>
        <v>39836.9479642632</v>
      </c>
      <c r="BU253" s="7">
        <f t="shared" ca="1" si="237"/>
        <v>-1.2877415272826482E-2</v>
      </c>
      <c r="BV253" s="43">
        <f t="shared" ca="1" si="261"/>
        <v>-519.68917546302373</v>
      </c>
      <c r="BW253" s="44">
        <f t="shared" ca="1" si="262"/>
        <v>-0.31438707636413199</v>
      </c>
      <c r="BX253" s="107"/>
      <c r="BY253" s="107"/>
      <c r="BZ253" s="40">
        <f t="shared" si="263"/>
        <v>236</v>
      </c>
      <c r="CA253" s="124">
        <f t="shared" ca="1" si="264"/>
        <v>20.558990064003147</v>
      </c>
      <c r="CB253" s="7">
        <f t="shared" ca="1" si="294"/>
        <v>-0.10719353818206605</v>
      </c>
      <c r="CC253" s="43">
        <f t="shared" ca="1" si="265"/>
        <v>-2.4683859051860741</v>
      </c>
      <c r="CD253" s="44">
        <f t="shared" ca="1" si="266"/>
        <v>-0.31438707636413199</v>
      </c>
      <c r="CE253" s="107"/>
      <c r="CF253" s="107"/>
      <c r="CG253" s="40">
        <f t="shared" si="267"/>
        <v>236</v>
      </c>
      <c r="CH253" s="45">
        <f t="shared" ca="1" si="238"/>
        <v>104.84871414051345</v>
      </c>
      <c r="CI253" s="7">
        <f t="shared" ca="1" si="239"/>
        <v>3.5173045547995971E-3</v>
      </c>
      <c r="CJ253" s="43">
        <f t="shared" ca="1" si="240"/>
        <v>0.36749227754962899</v>
      </c>
      <c r="CK253" s="43">
        <f t="shared" ca="1" si="241"/>
        <v>-5.7193538182065989E-2</v>
      </c>
      <c r="CL253" s="3">
        <f t="shared" ca="1" si="242"/>
        <v>98.428064618179334</v>
      </c>
      <c r="CM253" s="44">
        <f t="shared" ca="1" si="245"/>
        <v>-0.31438707636413199</v>
      </c>
      <c r="CO253" s="40">
        <v>236</v>
      </c>
      <c r="CP253" s="45">
        <v>109.17308985363977</v>
      </c>
      <c r="CQ253" s="7">
        <v>-2.6456076072127507E-2</v>
      </c>
      <c r="CR253" s="43">
        <v>-2.9667809527730045</v>
      </c>
      <c r="CS253" s="43">
        <v>0.25322886019109692</v>
      </c>
      <c r="CT253" s="3">
        <v>101.53228860191096</v>
      </c>
      <c r="CU253" s="44">
        <v>0.30645772038219377</v>
      </c>
      <c r="CV253" s="44"/>
      <c r="CW253" s="40">
        <v>236</v>
      </c>
      <c r="CX253" s="45">
        <v>102.39749182151071</v>
      </c>
      <c r="CY253" s="7">
        <v>-3.4162094541693032E-3</v>
      </c>
      <c r="CZ253" s="43">
        <v>-0.35101040470694728</v>
      </c>
      <c r="DA253" s="43">
        <v>0.21160779525795034</v>
      </c>
      <c r="DB253" s="3">
        <v>101.1160779525795</v>
      </c>
      <c r="DC253" s="44">
        <v>0.55803897628975163</v>
      </c>
      <c r="DD253" s="44"/>
    </row>
    <row r="254" spans="8:108" ht="15.9" customHeight="1" x14ac:dyDescent="0.65">
      <c r="H254" s="3">
        <f t="shared" si="268"/>
        <v>237</v>
      </c>
      <c r="I254" s="124">
        <f t="shared" si="246"/>
        <v>105163.22102773307</v>
      </c>
      <c r="J254" s="119">
        <f t="shared" si="233"/>
        <v>0.05</v>
      </c>
      <c r="K254" s="43">
        <f t="shared" si="234"/>
        <v>5007.7724298920512</v>
      </c>
      <c r="M254" s="109">
        <f t="shared" si="247"/>
        <v>237</v>
      </c>
      <c r="N254" s="45">
        <f t="shared" si="248"/>
        <v>99.934084392923353</v>
      </c>
      <c r="O254" s="7">
        <f t="shared" si="249"/>
        <v>3.4691157959875971E-5</v>
      </c>
      <c r="P254" s="43">
        <f t="shared" si="250"/>
        <v>3.4667088431064382E-3</v>
      </c>
      <c r="R254" s="109">
        <f t="shared" si="251"/>
        <v>237</v>
      </c>
      <c r="S254" s="109">
        <v>137</v>
      </c>
      <c r="T254" s="41">
        <f t="shared" si="302"/>
        <v>99.991290570923084</v>
      </c>
      <c r="U254" s="7">
        <f t="shared" si="306"/>
        <v>9.6770393687177286E-6</v>
      </c>
      <c r="V254" s="43">
        <f t="shared" si="252"/>
        <v>99.999999768642994</v>
      </c>
      <c r="W254" s="7">
        <f t="shared" si="253"/>
        <v>2.5706327799214182E-10</v>
      </c>
      <c r="X254" s="43">
        <f t="shared" si="303"/>
        <v>199.99129033956609</v>
      </c>
      <c r="Y254" s="7">
        <f t="shared" si="304"/>
        <v>4.8384141043805571E-6</v>
      </c>
      <c r="Z254" s="121">
        <f t="shared" si="254"/>
        <v>2.5706333662255415E-8</v>
      </c>
      <c r="AA254" s="121">
        <f t="shared" si="305"/>
        <v>9.6761029177845864E-4</v>
      </c>
      <c r="AC254" s="3">
        <f t="shared" si="269"/>
        <v>237</v>
      </c>
      <c r="AD254" s="45">
        <f t="shared" si="235"/>
        <v>199.69634242529233</v>
      </c>
      <c r="AE254" s="7">
        <f t="shared" si="236"/>
        <v>7.9903167537607821E-5</v>
      </c>
      <c r="AF254" s="43">
        <f t="shared" si="301"/>
        <v>1.5955095442792815E-2</v>
      </c>
      <c r="AG254" s="107"/>
      <c r="AH254" s="3">
        <f t="shared" si="270"/>
        <v>237</v>
      </c>
      <c r="AI254" s="122">
        <f t="shared" si="271"/>
        <v>99.151076285260771</v>
      </c>
      <c r="AJ254" s="123">
        <f t="shared" si="255"/>
        <v>4.122025004413332E-4</v>
      </c>
      <c r="AK254" s="114">
        <f t="shared" si="272"/>
        <v>4.0853481658940122E-2</v>
      </c>
      <c r="AL254" s="115">
        <f t="shared" si="273"/>
        <v>99.934084392923353</v>
      </c>
      <c r="AM254" s="123">
        <f t="shared" si="295"/>
        <v>3.4691157959875971E-5</v>
      </c>
      <c r="AN254" s="116">
        <f t="shared" si="256"/>
        <v>3.4667088431064382E-3</v>
      </c>
      <c r="AO254" s="122">
        <f t="shared" si="274"/>
        <v>99.934084392923353</v>
      </c>
      <c r="AP254" s="123">
        <f t="shared" si="275"/>
        <v>3.4691157959875971E-5</v>
      </c>
      <c r="AQ254" s="116">
        <f t="shared" si="276"/>
        <v>3.4667088431064382E-3</v>
      </c>
      <c r="AS254" s="3">
        <f t="shared" si="277"/>
        <v>237</v>
      </c>
      <c r="AT254" s="122">
        <f t="shared" si="278"/>
        <v>239.10413676576192</v>
      </c>
      <c r="AU254" s="123">
        <f t="shared" si="257"/>
        <v>2.2883537724838064E-3</v>
      </c>
      <c r="AV254" s="114">
        <f t="shared" si="279"/>
        <v>0.54590562818073773</v>
      </c>
      <c r="AW254" s="115">
        <f t="shared" si="300"/>
        <v>250</v>
      </c>
      <c r="AX254" s="123">
        <f t="shared" si="296"/>
        <v>0</v>
      </c>
      <c r="AY254" s="116">
        <f t="shared" si="258"/>
        <v>-18.75</v>
      </c>
      <c r="AZ254" s="122">
        <f t="shared" si="280"/>
        <v>99.934084392923353</v>
      </c>
      <c r="BA254" s="123">
        <f t="shared" si="281"/>
        <v>3.4691157959875971E-5</v>
      </c>
      <c r="BB254" s="116">
        <f t="shared" si="282"/>
        <v>3.4667088431064382E-3</v>
      </c>
      <c r="BC254" s="107"/>
      <c r="BD254" s="3">
        <f t="shared" si="283"/>
        <v>237</v>
      </c>
      <c r="BE254" s="45">
        <f t="shared" si="284"/>
        <v>71.869384281654973</v>
      </c>
      <c r="BF254" s="7">
        <f t="shared" si="285"/>
        <v>-9.1816661942221501E-4</v>
      </c>
      <c r="BG254" s="43">
        <f t="shared" si="286"/>
        <v>-6.604871332967488E-2</v>
      </c>
      <c r="BH254" s="45">
        <f t="shared" si="287"/>
        <v>70.638278801996066</v>
      </c>
      <c r="BI254" s="7">
        <f t="shared" si="288"/>
        <v>-9.1872712086651248E-4</v>
      </c>
      <c r="BJ254" s="43">
        <f t="shared" si="289"/>
        <v>-6.4956980246163087E-2</v>
      </c>
      <c r="BK254" s="117">
        <f t="shared" si="244"/>
        <v>69.210391363318692</v>
      </c>
      <c r="BL254" s="107"/>
      <c r="BM254" s="118">
        <f t="shared" si="290"/>
        <v>237</v>
      </c>
      <c r="BN254" s="45">
        <f t="shared" si="291"/>
        <v>89.886801370796746</v>
      </c>
      <c r="BO254" s="7">
        <f t="shared" si="292"/>
        <v>0</v>
      </c>
      <c r="BP254" s="45">
        <f t="shared" si="293"/>
        <v>2.8574013818166344E-16</v>
      </c>
      <c r="BQ254" s="107"/>
      <c r="BR254" s="107"/>
      <c r="BS254" s="40">
        <f t="shared" si="259"/>
        <v>237</v>
      </c>
      <c r="BT254" s="124">
        <f t="shared" ca="1" si="260"/>
        <v>40431.533303747608</v>
      </c>
      <c r="BU254" s="7">
        <f t="shared" ca="1" si="237"/>
        <v>1.4925474210971122E-2</v>
      </c>
      <c r="BV254" s="43">
        <f t="shared" ca="1" si="261"/>
        <v>594.58533948440618</v>
      </c>
      <c r="BW254" s="44">
        <f t="shared" ca="1" si="262"/>
        <v>-0.17537262894514474</v>
      </c>
      <c r="BX254" s="107"/>
      <c r="BY254" s="107"/>
      <c r="BZ254" s="40">
        <f t="shared" si="263"/>
        <v>237</v>
      </c>
      <c r="CA254" s="124">
        <f t="shared" ca="1" si="264"/>
        <v>19.784197499212635</v>
      </c>
      <c r="CB254" s="7">
        <f t="shared" ca="1" si="294"/>
        <v>-3.7686314472572341E-2</v>
      </c>
      <c r="CC254" s="43">
        <f t="shared" ca="1" si="265"/>
        <v>-0.77479256479051339</v>
      </c>
      <c r="CD254" s="44">
        <f t="shared" ca="1" si="266"/>
        <v>-0.17537262894514474</v>
      </c>
      <c r="CE254" s="107"/>
      <c r="CF254" s="107"/>
      <c r="CG254" s="40">
        <f t="shared" si="267"/>
        <v>237</v>
      </c>
      <c r="CH254" s="45">
        <f t="shared" ca="1" si="238"/>
        <v>104.77413877153293</v>
      </c>
      <c r="CI254" s="7">
        <f t="shared" ca="1" si="239"/>
        <v>-7.1126641458450237E-4</v>
      </c>
      <c r="CJ254" s="43">
        <f t="shared" ca="1" si="240"/>
        <v>-7.4575368980516463E-2</v>
      </c>
      <c r="CK254" s="43">
        <f t="shared" ca="1" si="241"/>
        <v>1.2313685527427634E-2</v>
      </c>
      <c r="CL254" s="3">
        <f t="shared" ca="1" si="242"/>
        <v>99.123136855274282</v>
      </c>
      <c r="CM254" s="44">
        <f t="shared" ca="1" si="245"/>
        <v>-0.17537262894514474</v>
      </c>
      <c r="CO254" s="40">
        <v>237</v>
      </c>
      <c r="CP254" s="45">
        <v>106.77586992247608</v>
      </c>
      <c r="CQ254" s="7">
        <v>-2.1957974573930849E-2</v>
      </c>
      <c r="CR254" s="43">
        <v>-2.3972199311636957</v>
      </c>
      <c r="CS254" s="43">
        <v>0.32361528481526136</v>
      </c>
      <c r="CT254" s="3">
        <v>102.23615284815261</v>
      </c>
      <c r="CU254" s="44">
        <v>0.44723056963052266</v>
      </c>
      <c r="CV254" s="44"/>
      <c r="CW254" s="40">
        <v>237</v>
      </c>
      <c r="CX254" s="45">
        <v>102.11956267659144</v>
      </c>
      <c r="CY254" s="7">
        <v>-2.7142182877265067E-3</v>
      </c>
      <c r="CZ254" s="43">
        <v>-0.27792914491927617</v>
      </c>
      <c r="DA254" s="43">
        <v>0.12943576410736757</v>
      </c>
      <c r="DB254" s="3">
        <v>100.29435764107367</v>
      </c>
      <c r="DC254" s="44">
        <v>0.14717882053683787</v>
      </c>
      <c r="DD254" s="44"/>
    </row>
    <row r="255" spans="8:108" ht="15.9" customHeight="1" x14ac:dyDescent="0.65">
      <c r="H255" s="3">
        <f t="shared" si="268"/>
        <v>238</v>
      </c>
      <c r="I255" s="124">
        <f t="shared" si="246"/>
        <v>110421.38207911974</v>
      </c>
      <c r="J255" s="119">
        <f t="shared" si="233"/>
        <v>5.0000000000000079E-2</v>
      </c>
      <c r="K255" s="43">
        <f t="shared" si="234"/>
        <v>5258.1610513866544</v>
      </c>
      <c r="M255" s="109">
        <f t="shared" si="247"/>
        <v>238</v>
      </c>
      <c r="N255" s="45">
        <f t="shared" si="248"/>
        <v>99.937378000843552</v>
      </c>
      <c r="O255" s="7">
        <f t="shared" si="249"/>
        <v>3.2957803538269759E-5</v>
      </c>
      <c r="P255" s="43">
        <f t="shared" si="250"/>
        <v>3.2936079202043481E-3</v>
      </c>
      <c r="R255" s="109">
        <f t="shared" si="251"/>
        <v>238</v>
      </c>
      <c r="S255" s="109">
        <v>138</v>
      </c>
      <c r="T255" s="41">
        <f t="shared" si="302"/>
        <v>99.99216143797662</v>
      </c>
      <c r="U255" s="7">
        <f t="shared" si="306"/>
        <v>8.7094290769040806E-6</v>
      </c>
      <c r="V255" s="43">
        <f t="shared" si="252"/>
        <v>99.999999791778691</v>
      </c>
      <c r="W255" s="7">
        <f t="shared" si="253"/>
        <v>2.3135697855516376E-10</v>
      </c>
      <c r="X255" s="43">
        <f t="shared" si="303"/>
        <v>199.99216122975531</v>
      </c>
      <c r="Y255" s="7">
        <f t="shared" si="304"/>
        <v>4.3546405832997287E-6</v>
      </c>
      <c r="Z255" s="121">
        <f t="shared" si="254"/>
        <v>2.3135701079133329E-8</v>
      </c>
      <c r="AA255" s="121">
        <f t="shared" si="305"/>
        <v>8.7086705353656201E-4</v>
      </c>
      <c r="AC255" s="3">
        <f t="shared" si="269"/>
        <v>238</v>
      </c>
      <c r="AD255" s="45">
        <f t="shared" si="235"/>
        <v>199.71150225204704</v>
      </c>
      <c r="AE255" s="7">
        <f t="shared" si="236"/>
        <v>7.5914393676904178E-5</v>
      </c>
      <c r="AF255" s="43">
        <f t="shared" si="301"/>
        <v>1.5159826754714263E-2</v>
      </c>
      <c r="AG255" s="107"/>
      <c r="AH255" s="3">
        <f t="shared" si="270"/>
        <v>238</v>
      </c>
      <c r="AI255" s="122">
        <f t="shared" si="271"/>
        <v>99.190082042138002</v>
      </c>
      <c r="AJ255" s="123">
        <f t="shared" si="255"/>
        <v>3.9339721098951896E-4</v>
      </c>
      <c r="AK255" s="114">
        <f t="shared" si="272"/>
        <v>3.9005756877232498E-2</v>
      </c>
      <c r="AL255" s="115">
        <f t="shared" si="273"/>
        <v>99.937378000843552</v>
      </c>
      <c r="AM255" s="123">
        <f t="shared" si="295"/>
        <v>3.2957803538269759E-5</v>
      </c>
      <c r="AN255" s="116">
        <f t="shared" si="256"/>
        <v>3.2936079202043481E-3</v>
      </c>
      <c r="AO255" s="122">
        <f t="shared" si="274"/>
        <v>99.937378000843552</v>
      </c>
      <c r="AP255" s="123">
        <f t="shared" si="275"/>
        <v>3.2957803538269759E-5</v>
      </c>
      <c r="AQ255" s="116">
        <f t="shared" si="276"/>
        <v>3.2936079202043481E-3</v>
      </c>
      <c r="AS255" s="3">
        <f t="shared" si="277"/>
        <v>238</v>
      </c>
      <c r="AT255" s="122">
        <f t="shared" si="278"/>
        <v>239.62518596035</v>
      </c>
      <c r="AU255" s="123">
        <f t="shared" si="257"/>
        <v>2.1791726468476727E-3</v>
      </c>
      <c r="AV255" s="114">
        <f t="shared" si="279"/>
        <v>0.52104919458805976</v>
      </c>
      <c r="AW255" s="115">
        <f t="shared" si="300"/>
        <v>250</v>
      </c>
      <c r="AX255" s="123">
        <f t="shared" si="296"/>
        <v>0</v>
      </c>
      <c r="AY255" s="116">
        <f t="shared" si="258"/>
        <v>-18.75</v>
      </c>
      <c r="AZ255" s="122">
        <f t="shared" si="280"/>
        <v>99.937378000843552</v>
      </c>
      <c r="BA255" s="123">
        <f t="shared" si="281"/>
        <v>3.2957803538269759E-5</v>
      </c>
      <c r="BB255" s="116">
        <f t="shared" si="282"/>
        <v>3.2936079202043481E-3</v>
      </c>
      <c r="BC255" s="107"/>
      <c r="BD255" s="3">
        <f t="shared" si="283"/>
        <v>238</v>
      </c>
      <c r="BE255" s="45">
        <f t="shared" si="284"/>
        <v>71.803398148106069</v>
      </c>
      <c r="BF255" s="7">
        <f t="shared" si="285"/>
        <v>-9.1813968087308816E-4</v>
      </c>
      <c r="BG255" s="43">
        <f t="shared" si="286"/>
        <v>-6.5986133548909531E-2</v>
      </c>
      <c r="BH255" s="45">
        <f t="shared" si="287"/>
        <v>70.573458429640851</v>
      </c>
      <c r="BI255" s="7">
        <f t="shared" si="288"/>
        <v>-9.1763804915052168E-4</v>
      </c>
      <c r="BJ255" s="43">
        <f t="shared" si="289"/>
        <v>-6.4820372355216441E-2</v>
      </c>
      <c r="BK255" s="117">
        <f t="shared" si="244"/>
        <v>69.145502758916976</v>
      </c>
      <c r="BL255" s="107"/>
      <c r="BM255" s="118">
        <f t="shared" si="290"/>
        <v>238</v>
      </c>
      <c r="BN255" s="45">
        <f t="shared" si="291"/>
        <v>89.886801370796746</v>
      </c>
      <c r="BO255" s="7">
        <f t="shared" si="292"/>
        <v>0</v>
      </c>
      <c r="BP255" s="45">
        <f t="shared" si="293"/>
        <v>2.4106890127325975E-16</v>
      </c>
      <c r="BQ255" s="107"/>
      <c r="BR255" s="107"/>
      <c r="BS255" s="40">
        <f t="shared" si="259"/>
        <v>238</v>
      </c>
      <c r="BT255" s="124">
        <f t="shared" ca="1" si="260"/>
        <v>35419.128245500877</v>
      </c>
      <c r="BU255" s="7">
        <f t="shared" ca="1" si="237"/>
        <v>-0.12397266808038988</v>
      </c>
      <c r="BV255" s="43">
        <f t="shared" ca="1" si="261"/>
        <v>-5012.4050582467316</v>
      </c>
      <c r="BW255" s="44">
        <f t="shared" ca="1" si="262"/>
        <v>-0.86986334040194946</v>
      </c>
      <c r="BX255" s="107"/>
      <c r="BY255" s="107"/>
      <c r="BZ255" s="40">
        <f t="shared" si="263"/>
        <v>238</v>
      </c>
      <c r="CA255" s="124">
        <f t="shared" ca="1" si="264"/>
        <v>12.168633312254769</v>
      </c>
      <c r="CB255" s="7">
        <f t="shared" ca="1" si="294"/>
        <v>-0.38493167020097463</v>
      </c>
      <c r="CC255" s="43">
        <f t="shared" ca="1" si="265"/>
        <v>-7.6155641869578661</v>
      </c>
      <c r="CD255" s="44">
        <f t="shared" ca="1" si="266"/>
        <v>-0.86986334040194946</v>
      </c>
      <c r="CE255" s="107"/>
      <c r="CF255" s="107"/>
      <c r="CG255" s="40">
        <f t="shared" si="267"/>
        <v>238</v>
      </c>
      <c r="CH255" s="45">
        <f t="shared" ca="1" si="238"/>
        <v>108.12133824737394</v>
      </c>
      <c r="CI255" s="7">
        <f t="shared" ca="1" si="239"/>
        <v>3.1946809728875966E-2</v>
      </c>
      <c r="CJ255" s="43">
        <f t="shared" ca="1" si="240"/>
        <v>3.3471994758410148</v>
      </c>
      <c r="CK255" s="43">
        <f t="shared" ca="1" si="241"/>
        <v>-0.3349316702009747</v>
      </c>
      <c r="CL255" s="3">
        <f t="shared" ca="1" si="242"/>
        <v>95.650683297990255</v>
      </c>
      <c r="CM255" s="44">
        <f t="shared" ca="1" si="245"/>
        <v>-0.86986334040194946</v>
      </c>
      <c r="CO255" s="40">
        <v>238</v>
      </c>
      <c r="CP255" s="45">
        <v>106.65993394981463</v>
      </c>
      <c r="CQ255" s="7">
        <v>-1.08578813495616E-3</v>
      </c>
      <c r="CR255" s="43">
        <v>-0.11593597266144694</v>
      </c>
      <c r="CS255" s="43">
        <v>1.4099259066575914E-2</v>
      </c>
      <c r="CT255" s="3">
        <v>99.140992590665761</v>
      </c>
      <c r="CU255" s="44">
        <v>-0.17180148186684818</v>
      </c>
      <c r="CV255" s="44"/>
      <c r="CW255" s="40">
        <v>238</v>
      </c>
      <c r="CX255" s="45">
        <v>102.44566515252133</v>
      </c>
      <c r="CY255" s="7">
        <v>3.1933399182548375E-3</v>
      </c>
      <c r="CZ255" s="43">
        <v>0.3261024759298829</v>
      </c>
      <c r="DA255" s="43">
        <v>-8.0004412431427113E-2</v>
      </c>
      <c r="DB255" s="3">
        <v>98.199955875685731</v>
      </c>
      <c r="DC255" s="44">
        <v>-0.90002206215713554</v>
      </c>
      <c r="DD255" s="44"/>
    </row>
    <row r="256" spans="8:108" ht="15.9" customHeight="1" x14ac:dyDescent="0.65">
      <c r="H256" s="3">
        <f t="shared" si="268"/>
        <v>239</v>
      </c>
      <c r="I256" s="124">
        <f t="shared" si="246"/>
        <v>115942.45118307573</v>
      </c>
      <c r="J256" s="119">
        <f t="shared" si="233"/>
        <v>5.0000000000000024E-2</v>
      </c>
      <c r="K256" s="43">
        <f t="shared" si="234"/>
        <v>5521.069103955987</v>
      </c>
      <c r="M256" s="109">
        <f t="shared" si="247"/>
        <v>239</v>
      </c>
      <c r="N256" s="45">
        <f t="shared" si="248"/>
        <v>99.940507140043991</v>
      </c>
      <c r="O256" s="7">
        <f t="shared" si="249"/>
        <v>3.1310999578282915E-5</v>
      </c>
      <c r="P256" s="43">
        <f t="shared" si="250"/>
        <v>3.1291392004335053E-3</v>
      </c>
      <c r="R256" s="109">
        <f t="shared" si="251"/>
        <v>239</v>
      </c>
      <c r="S256" s="109">
        <v>139</v>
      </c>
      <c r="T256" s="41">
        <f t="shared" si="302"/>
        <v>99.992945232735906</v>
      </c>
      <c r="U256" s="7">
        <f t="shared" si="306"/>
        <v>7.8385620234073295E-6</v>
      </c>
      <c r="V256" s="43">
        <f t="shared" si="252"/>
        <v>99.999999812600819</v>
      </c>
      <c r="W256" s="7">
        <f t="shared" si="253"/>
        <v>2.0822128065147393E-10</v>
      </c>
      <c r="X256" s="43">
        <f t="shared" si="303"/>
        <v>199.99294504533674</v>
      </c>
      <c r="Y256" s="7">
        <f t="shared" si="304"/>
        <v>3.9192315169188394E-6</v>
      </c>
      <c r="Z256" s="121">
        <f t="shared" si="254"/>
        <v>2.0822130642970436E-8</v>
      </c>
      <c r="AA256" s="121">
        <f t="shared" si="305"/>
        <v>7.8379475928307954E-4</v>
      </c>
      <c r="AC256" s="3">
        <f t="shared" si="269"/>
        <v>239</v>
      </c>
      <c r="AD256" s="45">
        <f t="shared" si="235"/>
        <v>199.72590633170705</v>
      </c>
      <c r="AE256" s="7">
        <f t="shared" si="236"/>
        <v>7.2124436988271919E-5</v>
      </c>
      <c r="AF256" s="43">
        <f t="shared" si="301"/>
        <v>1.4404079660004765E-2</v>
      </c>
      <c r="AG256" s="107"/>
      <c r="AH256" s="3">
        <f t="shared" si="270"/>
        <v>239</v>
      </c>
      <c r="AI256" s="122">
        <f t="shared" si="271"/>
        <v>99.227321560506397</v>
      </c>
      <c r="AJ256" s="123">
        <f t="shared" si="255"/>
        <v>3.7543590651104388E-4</v>
      </c>
      <c r="AK256" s="114">
        <f t="shared" si="272"/>
        <v>3.7239518368398387E-2</v>
      </c>
      <c r="AL256" s="115">
        <f t="shared" si="273"/>
        <v>99.940507140043991</v>
      </c>
      <c r="AM256" s="123">
        <f t="shared" si="295"/>
        <v>3.1310999578282915E-5</v>
      </c>
      <c r="AN256" s="116">
        <f t="shared" si="256"/>
        <v>3.1291392004335053E-3</v>
      </c>
      <c r="AO256" s="122">
        <f t="shared" si="274"/>
        <v>99.940507140043991</v>
      </c>
      <c r="AP256" s="123">
        <f t="shared" si="275"/>
        <v>3.1310999578282915E-5</v>
      </c>
      <c r="AQ256" s="116">
        <f t="shared" si="276"/>
        <v>3.1291392004335053E-3</v>
      </c>
      <c r="AS256" s="3">
        <f t="shared" si="277"/>
        <v>239</v>
      </c>
      <c r="AT256" s="122">
        <f t="shared" si="278"/>
        <v>240.12239930906102</v>
      </c>
      <c r="AU256" s="123">
        <f t="shared" si="257"/>
        <v>2.0749628079299674E-3</v>
      </c>
      <c r="AV256" s="114">
        <f t="shared" si="279"/>
        <v>0.49721334871103701</v>
      </c>
      <c r="AW256" s="115">
        <f t="shared" si="300"/>
        <v>250</v>
      </c>
      <c r="AX256" s="123">
        <f t="shared" si="296"/>
        <v>0</v>
      </c>
      <c r="AY256" s="116">
        <f t="shared" si="258"/>
        <v>-18.75</v>
      </c>
      <c r="AZ256" s="122">
        <f t="shared" si="280"/>
        <v>99.940507140043991</v>
      </c>
      <c r="BA256" s="123">
        <f t="shared" si="281"/>
        <v>3.1310999578282915E-5</v>
      </c>
      <c r="BB256" s="116">
        <f t="shared" si="282"/>
        <v>3.1291392004335053E-3</v>
      </c>
      <c r="BC256" s="107"/>
      <c r="BD256" s="3">
        <f t="shared" si="283"/>
        <v>239</v>
      </c>
      <c r="BE256" s="45">
        <f t="shared" si="284"/>
        <v>71.737478389468635</v>
      </c>
      <c r="BF256" s="7">
        <f t="shared" si="285"/>
        <v>-9.180590381177308E-4</v>
      </c>
      <c r="BG256" s="43">
        <f t="shared" si="286"/>
        <v>-6.5919758637432671E-2</v>
      </c>
      <c r="BH256" s="45">
        <f t="shared" si="287"/>
        <v>70.508773806905538</v>
      </c>
      <c r="BI256" s="7">
        <f t="shared" si="288"/>
        <v>-9.165573598720816E-4</v>
      </c>
      <c r="BJ256" s="43">
        <f t="shared" si="289"/>
        <v>-6.4684622735315084E-2</v>
      </c>
      <c r="BK256" s="117">
        <f t="shared" si="244"/>
        <v>69.080750332519386</v>
      </c>
      <c r="BL256" s="107"/>
      <c r="BM256" s="118">
        <f t="shared" si="290"/>
        <v>239</v>
      </c>
      <c r="BN256" s="45">
        <f t="shared" si="291"/>
        <v>89.886801370796746</v>
      </c>
      <c r="BO256" s="7">
        <f t="shared" si="292"/>
        <v>0</v>
      </c>
      <c r="BP256" s="45">
        <f t="shared" si="293"/>
        <v>2.0338135037979606E-16</v>
      </c>
      <c r="BQ256" s="107"/>
      <c r="BR256" s="107"/>
      <c r="BS256" s="40">
        <f t="shared" si="259"/>
        <v>239</v>
      </c>
      <c r="BT256" s="124">
        <f t="shared" ca="1" si="260"/>
        <v>30354.262196304942</v>
      </c>
      <c r="BU256" s="7">
        <f t="shared" ca="1" si="237"/>
        <v>-0.14299804371496072</v>
      </c>
      <c r="BV256" s="43">
        <f t="shared" ca="1" si="261"/>
        <v>-5064.8660491959345</v>
      </c>
      <c r="BW256" s="44">
        <f t="shared" ca="1" si="262"/>
        <v>-0.9649902185748036</v>
      </c>
      <c r="BX256" s="107"/>
      <c r="BY256" s="107"/>
      <c r="BZ256" s="40">
        <f t="shared" si="263"/>
        <v>239</v>
      </c>
      <c r="CA256" s="124">
        <f t="shared" ca="1" si="264"/>
        <v>6.9057589179928245</v>
      </c>
      <c r="CB256" s="7">
        <f t="shared" ca="1" si="294"/>
        <v>-0.43249510928740181</v>
      </c>
      <c r="CC256" s="43">
        <f t="shared" ca="1" si="265"/>
        <v>-5.2628743942619449</v>
      </c>
      <c r="CD256" s="44">
        <f t="shared" ca="1" si="266"/>
        <v>-0.9649902185748036</v>
      </c>
      <c r="CE256" s="107"/>
      <c r="CF256" s="107"/>
      <c r="CG256" s="40">
        <f t="shared" si="267"/>
        <v>239</v>
      </c>
      <c r="CH256" s="45">
        <f t="shared" ca="1" si="238"/>
        <v>113.74681713645855</v>
      </c>
      <c r="CI256" s="7">
        <f t="shared" ca="1" si="239"/>
        <v>5.2029312439824858E-2</v>
      </c>
      <c r="CJ256" s="43">
        <f t="shared" ca="1" si="240"/>
        <v>5.6254788890846008</v>
      </c>
      <c r="CK256" s="43">
        <f t="shared" ca="1" si="241"/>
        <v>-0.38249510928740182</v>
      </c>
      <c r="CL256" s="3">
        <f t="shared" ca="1" si="242"/>
        <v>95.175048907125984</v>
      </c>
      <c r="CM256" s="44">
        <f t="shared" ca="1" si="245"/>
        <v>-0.9649902185748036</v>
      </c>
      <c r="CO256" s="40">
        <v>239</v>
      </c>
      <c r="CP256" s="45">
        <v>106.91690249106546</v>
      </c>
      <c r="CQ256" s="7">
        <v>2.4092321430813561E-3</v>
      </c>
      <c r="CR256" s="43">
        <v>0.25696854125082302</v>
      </c>
      <c r="CS256" s="43">
        <v>-2.9878446338499121E-2</v>
      </c>
      <c r="CT256" s="3">
        <v>98.70121553661501</v>
      </c>
      <c r="CU256" s="44">
        <v>-0.25975689267699825</v>
      </c>
      <c r="CV256" s="44"/>
      <c r="CW256" s="40">
        <v>239</v>
      </c>
      <c r="CX256" s="45">
        <v>102.27404674713549</v>
      </c>
      <c r="CY256" s="7">
        <v>-1.6752139305292895E-3</v>
      </c>
      <c r="CZ256" s="43">
        <v>-0.17161840538584422</v>
      </c>
      <c r="DA256" s="43">
        <v>5.8268827864499592E-2</v>
      </c>
      <c r="DB256" s="3">
        <v>99.582688278644994</v>
      </c>
      <c r="DC256" s="44">
        <v>-0.20865586067750205</v>
      </c>
      <c r="DD256" s="44"/>
    </row>
    <row r="257" spans="8:108" ht="15.9" customHeight="1" x14ac:dyDescent="0.65">
      <c r="H257" s="3">
        <f t="shared" si="268"/>
        <v>240</v>
      </c>
      <c r="I257" s="124">
        <f t="shared" si="246"/>
        <v>121739.57374222951</v>
      </c>
      <c r="J257" s="119">
        <f t="shared" si="233"/>
        <v>4.9999999999999947E-2</v>
      </c>
      <c r="K257" s="43">
        <f t="shared" si="234"/>
        <v>5797.1225591537868</v>
      </c>
      <c r="M257" s="109">
        <f t="shared" si="247"/>
        <v>240</v>
      </c>
      <c r="N257" s="45">
        <f t="shared" si="248"/>
        <v>99.943480013341599</v>
      </c>
      <c r="O257" s="7">
        <f t="shared" si="249"/>
        <v>2.9746429978010759E-5</v>
      </c>
      <c r="P257" s="43">
        <f t="shared" si="250"/>
        <v>2.9728732976077193E-3</v>
      </c>
      <c r="R257" s="109">
        <f t="shared" si="251"/>
        <v>240</v>
      </c>
      <c r="S257" s="109">
        <v>140</v>
      </c>
      <c r="T257" s="41">
        <f t="shared" si="302"/>
        <v>99.993650659692577</v>
      </c>
      <c r="U257" s="7">
        <f t="shared" si="306"/>
        <v>7.0547672641201334E-6</v>
      </c>
      <c r="V257" s="43">
        <f t="shared" si="252"/>
        <v>99.999999831340745</v>
      </c>
      <c r="W257" s="7">
        <f t="shared" si="253"/>
        <v>1.8739925202328925E-10</v>
      </c>
      <c r="X257" s="43">
        <f t="shared" si="303"/>
        <v>199.99365049103332</v>
      </c>
      <c r="Y257" s="7">
        <f t="shared" si="304"/>
        <v>3.5273529094833836E-6</v>
      </c>
      <c r="Z257" s="121">
        <f t="shared" si="254"/>
        <v>1.8739918470753858E-8</v>
      </c>
      <c r="AA257" s="121">
        <f t="shared" si="305"/>
        <v>7.0542695666804274E-4</v>
      </c>
      <c r="AC257" s="3">
        <f t="shared" si="269"/>
        <v>240</v>
      </c>
      <c r="AD257" s="45">
        <f t="shared" si="235"/>
        <v>199.73959223328694</v>
      </c>
      <c r="AE257" s="7">
        <f t="shared" si="236"/>
        <v>6.8523417073200149E-5</v>
      </c>
      <c r="AF257" s="43">
        <f t="shared" si="301"/>
        <v>1.3685901579897465E-2</v>
      </c>
      <c r="AG257" s="107"/>
      <c r="AH257" s="3">
        <f t="shared" si="270"/>
        <v>240</v>
      </c>
      <c r="AI257" s="122">
        <f t="shared" si="271"/>
        <v>99.262872896660724</v>
      </c>
      <c r="AJ257" s="123">
        <f t="shared" si="255"/>
        <v>3.5828172720200896E-4</v>
      </c>
      <c r="AK257" s="114">
        <f t="shared" si="272"/>
        <v>3.5551336154327921E-2</v>
      </c>
      <c r="AL257" s="115">
        <f t="shared" si="273"/>
        <v>99.943480013341599</v>
      </c>
      <c r="AM257" s="123">
        <f t="shared" si="295"/>
        <v>2.9746429978010759E-5</v>
      </c>
      <c r="AN257" s="116">
        <f t="shared" si="256"/>
        <v>2.9728732976077193E-3</v>
      </c>
      <c r="AO257" s="122">
        <f t="shared" si="274"/>
        <v>99.943480013341599</v>
      </c>
      <c r="AP257" s="123">
        <f t="shared" si="275"/>
        <v>2.9746429978010759E-5</v>
      </c>
      <c r="AQ257" s="116">
        <f t="shared" si="276"/>
        <v>2.9728732976077193E-3</v>
      </c>
      <c r="AS257" s="3">
        <f t="shared" si="277"/>
        <v>240</v>
      </c>
      <c r="AT257" s="122">
        <f t="shared" si="278"/>
        <v>240.59676594452606</v>
      </c>
      <c r="AU257" s="123">
        <f t="shared" si="257"/>
        <v>1.9755201381878385E-3</v>
      </c>
      <c r="AV257" s="114">
        <f t="shared" si="279"/>
        <v>0.47436663546502172</v>
      </c>
      <c r="AW257" s="115">
        <f t="shared" si="300"/>
        <v>250</v>
      </c>
      <c r="AX257" s="123">
        <f t="shared" si="296"/>
        <v>0</v>
      </c>
      <c r="AY257" s="116">
        <f t="shared" si="258"/>
        <v>-18.75</v>
      </c>
      <c r="AZ257" s="122">
        <f t="shared" si="280"/>
        <v>99.943480013341599</v>
      </c>
      <c r="BA257" s="123">
        <f t="shared" si="281"/>
        <v>2.9746429978010759E-5</v>
      </c>
      <c r="BB257" s="116">
        <f t="shared" si="282"/>
        <v>2.9728732976077193E-3</v>
      </c>
      <c r="BC257" s="107"/>
      <c r="BD257" s="3">
        <f t="shared" si="283"/>
        <v>240</v>
      </c>
      <c r="BE257" s="45">
        <f t="shared" si="284"/>
        <v>71.671628560073273</v>
      </c>
      <c r="BF257" s="7">
        <f t="shared" si="285"/>
        <v>-9.1792785129492867E-4</v>
      </c>
      <c r="BG257" s="43">
        <f t="shared" si="286"/>
        <v>-6.5849829395360673E-2</v>
      </c>
      <c r="BH257" s="45">
        <f t="shared" si="287"/>
        <v>70.444224084468743</v>
      </c>
      <c r="BI257" s="7">
        <f t="shared" si="288"/>
        <v>-9.1548496664499413E-4</v>
      </c>
      <c r="BJ257" s="43">
        <f t="shared" si="289"/>
        <v>-6.4549722436790274E-2</v>
      </c>
      <c r="BK257" s="117">
        <f t="shared" si="244"/>
        <v>69.016133230340671</v>
      </c>
      <c r="BL257" s="107"/>
      <c r="BM257" s="118">
        <f t="shared" si="290"/>
        <v>240</v>
      </c>
      <c r="BN257" s="45">
        <f t="shared" si="291"/>
        <v>89.886801370796746</v>
      </c>
      <c r="BO257" s="7">
        <f t="shared" si="292"/>
        <v>0</v>
      </c>
      <c r="BP257" s="45">
        <f t="shared" si="293"/>
        <v>1.7158568966729521E-16</v>
      </c>
      <c r="BQ257" s="107"/>
      <c r="BR257" s="107"/>
      <c r="BS257" s="40">
        <f t="shared" si="259"/>
        <v>240</v>
      </c>
      <c r="BT257" s="124">
        <f t="shared" ca="1" si="260"/>
        <v>30179.64079443859</v>
      </c>
      <c r="BU257" s="7">
        <f t="shared" ca="1" si="237"/>
        <v>-5.7527803093039469E-3</v>
      </c>
      <c r="BV257" s="43">
        <f t="shared" ca="1" si="261"/>
        <v>-174.62140186635202</v>
      </c>
      <c r="BW257" s="44">
        <f t="shared" ca="1" si="262"/>
        <v>-0.2787639015465197</v>
      </c>
      <c r="BX257" s="107"/>
      <c r="BY257" s="107"/>
      <c r="BZ257" s="40">
        <f t="shared" si="263"/>
        <v>240</v>
      </c>
      <c r="CA257" s="124">
        <f t="shared" ca="1" si="264"/>
        <v>6.2885087143327896</v>
      </c>
      <c r="CB257" s="7">
        <f t="shared" ca="1" si="294"/>
        <v>-8.9381950773259861E-2</v>
      </c>
      <c r="CC257" s="43">
        <f t="shared" ca="1" si="265"/>
        <v>-0.61725020366003491</v>
      </c>
      <c r="CD257" s="44">
        <f t="shared" ca="1" si="266"/>
        <v>-0.2787639015465197</v>
      </c>
      <c r="CE257" s="107"/>
      <c r="CF257" s="107"/>
      <c r="CG257" s="40">
        <f t="shared" si="267"/>
        <v>240</v>
      </c>
      <c r="CH257" s="45">
        <f t="shared" ca="1" si="238"/>
        <v>114.43463979491963</v>
      </c>
      <c r="CI257" s="7">
        <f t="shared" ca="1" si="239"/>
        <v>6.0469618032118434E-3</v>
      </c>
      <c r="CJ257" s="43">
        <f t="shared" ca="1" si="240"/>
        <v>0.68782265846108281</v>
      </c>
      <c r="CK257" s="43">
        <f t="shared" ca="1" si="241"/>
        <v>-3.9381950773259844E-2</v>
      </c>
      <c r="CL257" s="3">
        <f t="shared" ca="1" si="242"/>
        <v>98.606180492267399</v>
      </c>
      <c r="CM257" s="44">
        <f t="shared" ca="1" si="245"/>
        <v>-0.2787639015465197</v>
      </c>
      <c r="CO257" s="40">
        <v>240</v>
      </c>
      <c r="CP257" s="45">
        <v>107.22576779380569</v>
      </c>
      <c r="CQ257" s="7">
        <v>2.8888351190873734E-3</v>
      </c>
      <c r="CR257" s="43">
        <v>0.3088653027402366</v>
      </c>
      <c r="CS257" s="43">
        <v>-3.4495645163422739E-2</v>
      </c>
      <c r="CT257" s="3">
        <v>98.655043548365768</v>
      </c>
      <c r="CU257" s="44">
        <v>-0.26899129032684549</v>
      </c>
      <c r="CV257" s="44"/>
      <c r="CW257" s="40">
        <v>240</v>
      </c>
      <c r="CX257" s="45">
        <v>102.06699505891075</v>
      </c>
      <c r="CY257" s="7">
        <v>-2.0244792771000495E-3</v>
      </c>
      <c r="CZ257" s="43">
        <v>-0.20705168822474149</v>
      </c>
      <c r="DA257" s="43">
        <v>8.2529489859535898E-2</v>
      </c>
      <c r="DB257" s="3">
        <v>99.825294898595359</v>
      </c>
      <c r="DC257" s="44">
        <v>-8.7352550702320508E-2</v>
      </c>
      <c r="DD257" s="44"/>
    </row>
    <row r="258" spans="8:108" ht="15.9" customHeight="1" x14ac:dyDescent="0.65">
      <c r="H258" s="3">
        <f t="shared" si="268"/>
        <v>241</v>
      </c>
      <c r="I258" s="124">
        <f t="shared" si="246"/>
        <v>127826.55242934098</v>
      </c>
      <c r="J258" s="119">
        <f t="shared" si="233"/>
        <v>5.0000000000000017E-2</v>
      </c>
      <c r="K258" s="43">
        <f t="shared" si="234"/>
        <v>6086.9786871114757</v>
      </c>
      <c r="M258" s="109">
        <f t="shared" si="247"/>
        <v>241</v>
      </c>
      <c r="N258" s="45">
        <f t="shared" si="248"/>
        <v>99.946304415420073</v>
      </c>
      <c r="O258" s="7">
        <f t="shared" si="249"/>
        <v>2.8259993329199414E-5</v>
      </c>
      <c r="P258" s="43">
        <f t="shared" si="250"/>
        <v>2.8244020784740044E-3</v>
      </c>
      <c r="R258" s="109">
        <f t="shared" si="251"/>
        <v>241</v>
      </c>
      <c r="S258" s="109">
        <v>141</v>
      </c>
      <c r="T258" s="41">
        <f t="shared" si="302"/>
        <v>99.994285553409199</v>
      </c>
      <c r="U258" s="7">
        <f t="shared" si="306"/>
        <v>6.3493403074462637E-6</v>
      </c>
      <c r="V258" s="43">
        <f t="shared" si="252"/>
        <v>99.99999984820667</v>
      </c>
      <c r="W258" s="7">
        <f t="shared" si="253"/>
        <v>1.6865925573508E-10</v>
      </c>
      <c r="X258" s="43">
        <f t="shared" si="303"/>
        <v>199.99428540161585</v>
      </c>
      <c r="Y258" s="7">
        <f t="shared" si="304"/>
        <v>3.1746537001287804E-6</v>
      </c>
      <c r="Z258" s="121">
        <f t="shared" si="254"/>
        <v>1.6865925294571506E-8</v>
      </c>
      <c r="AA258" s="121">
        <f t="shared" si="305"/>
        <v>6.3489371661976752E-4</v>
      </c>
      <c r="AC258" s="3">
        <f t="shared" si="269"/>
        <v>241</v>
      </c>
      <c r="AD258" s="45">
        <f t="shared" si="235"/>
        <v>199.75259566857136</v>
      </c>
      <c r="AE258" s="7">
        <f t="shared" si="236"/>
        <v>6.5101941678294233E-5</v>
      </c>
      <c r="AF258" s="43">
        <f t="shared" si="301"/>
        <v>1.3003435284411656E-2</v>
      </c>
      <c r="AG258" s="107"/>
      <c r="AH258" s="3">
        <f t="shared" si="270"/>
        <v>241</v>
      </c>
      <c r="AI258" s="122">
        <f t="shared" si="271"/>
        <v>99.296810807810601</v>
      </c>
      <c r="AJ258" s="123">
        <f t="shared" si="255"/>
        <v>3.4189934423123981E-4</v>
      </c>
      <c r="AK258" s="114">
        <f t="shared" si="272"/>
        <v>3.3937911149876585E-2</v>
      </c>
      <c r="AL258" s="115">
        <f t="shared" si="273"/>
        <v>99.946304415420073</v>
      </c>
      <c r="AM258" s="123">
        <f t="shared" si="295"/>
        <v>2.8259993329199414E-5</v>
      </c>
      <c r="AN258" s="116">
        <f t="shared" si="256"/>
        <v>2.8244020784740044E-3</v>
      </c>
      <c r="AO258" s="122">
        <f t="shared" si="274"/>
        <v>99.946304415420073</v>
      </c>
      <c r="AP258" s="123">
        <f t="shared" si="275"/>
        <v>2.8259993329199414E-5</v>
      </c>
      <c r="AQ258" s="116">
        <f t="shared" si="276"/>
        <v>2.8244020784740044E-3</v>
      </c>
      <c r="AS258" s="3">
        <f t="shared" si="277"/>
        <v>241</v>
      </c>
      <c r="AT258" s="122">
        <f t="shared" si="278"/>
        <v>241.04924348515934</v>
      </c>
      <c r="AU258" s="123">
        <f t="shared" si="257"/>
        <v>1.8806468110947471E-3</v>
      </c>
      <c r="AV258" s="114">
        <f t="shared" si="279"/>
        <v>0.4524775406332921</v>
      </c>
      <c r="AW258" s="115">
        <f t="shared" si="300"/>
        <v>250</v>
      </c>
      <c r="AX258" s="123">
        <f t="shared" si="296"/>
        <v>0</v>
      </c>
      <c r="AY258" s="116">
        <f t="shared" si="258"/>
        <v>-18.75</v>
      </c>
      <c r="AZ258" s="122">
        <f t="shared" si="280"/>
        <v>99.946304415420073</v>
      </c>
      <c r="BA258" s="123">
        <f t="shared" si="281"/>
        <v>2.8259993329199414E-5</v>
      </c>
      <c r="BB258" s="116">
        <f t="shared" si="282"/>
        <v>2.8244020784740044E-3</v>
      </c>
      <c r="BC258" s="107"/>
      <c r="BD258" s="3">
        <f t="shared" si="283"/>
        <v>241</v>
      </c>
      <c r="BE258" s="45">
        <f t="shared" si="284"/>
        <v>71.605851986372073</v>
      </c>
      <c r="BF258" s="7">
        <f t="shared" si="285"/>
        <v>-9.1774911527324574E-4</v>
      </c>
      <c r="BG258" s="43">
        <f t="shared" si="286"/>
        <v>-6.5776573701196883E-2</v>
      </c>
      <c r="BH258" s="45">
        <f t="shared" si="287"/>
        <v>70.379808421828656</v>
      </c>
      <c r="BI258" s="7">
        <f t="shared" si="288"/>
        <v>-9.1442078434772966E-4</v>
      </c>
      <c r="BJ258" s="43">
        <f t="shared" si="289"/>
        <v>-6.4415662640083082E-2</v>
      </c>
      <c r="BK258" s="117">
        <f t="shared" si="244"/>
        <v>68.951650607479948</v>
      </c>
      <c r="BL258" s="107"/>
      <c r="BM258" s="118">
        <f t="shared" si="290"/>
        <v>241</v>
      </c>
      <c r="BN258" s="45">
        <f t="shared" si="291"/>
        <v>89.886801370796746</v>
      </c>
      <c r="BO258" s="7">
        <f t="shared" si="292"/>
        <v>0</v>
      </c>
      <c r="BP258" s="45">
        <f t="shared" si="293"/>
        <v>1.4476080940372236E-16</v>
      </c>
      <c r="BQ258" s="107"/>
      <c r="BR258" s="107"/>
      <c r="BS258" s="40">
        <f t="shared" si="259"/>
        <v>241</v>
      </c>
      <c r="BT258" s="124">
        <f t="shared" ca="1" si="260"/>
        <v>31268.834369014439</v>
      </c>
      <c r="BU258" s="7">
        <f t="shared" ca="1" si="237"/>
        <v>3.609034255890025E-2</v>
      </c>
      <c r="BV258" s="43">
        <f t="shared" ca="1" si="261"/>
        <v>1089.1935745758506</v>
      </c>
      <c r="BW258" s="44">
        <f t="shared" ca="1" si="262"/>
        <v>-6.9548287205498521E-2</v>
      </c>
      <c r="BX258" s="107"/>
      <c r="BY258" s="107"/>
      <c r="BZ258" s="40">
        <f t="shared" si="263"/>
        <v>241</v>
      </c>
      <c r="CA258" s="124">
        <f t="shared" ca="1" si="264"/>
        <v>6.3842566449700806</v>
      </c>
      <c r="CB258" s="7">
        <f t="shared" ca="1" si="294"/>
        <v>1.5225856397250756E-2</v>
      </c>
      <c r="CC258" s="43">
        <f t="shared" ca="1" si="265"/>
        <v>9.5747930637290951E-2</v>
      </c>
      <c r="CD258" s="44">
        <f t="shared" ca="1" si="266"/>
        <v>-6.9548287205498521E-2</v>
      </c>
      <c r="CE258" s="107"/>
      <c r="CF258" s="107"/>
      <c r="CG258" s="40">
        <f t="shared" si="267"/>
        <v>241</v>
      </c>
      <c r="CH258" s="45">
        <f t="shared" ca="1" si="238"/>
        <v>113.32741819615582</v>
      </c>
      <c r="CI258" s="7">
        <f t="shared" ca="1" si="239"/>
        <v>-9.6755807572609671E-3</v>
      </c>
      <c r="CJ258" s="43">
        <f t="shared" ca="1" si="240"/>
        <v>-1.1072215987638205</v>
      </c>
      <c r="CK258" s="43">
        <f t="shared" ca="1" si="241"/>
        <v>6.5225856397250745E-2</v>
      </c>
      <c r="CL258" s="3">
        <f t="shared" ca="1" si="242"/>
        <v>99.652258563972509</v>
      </c>
      <c r="CM258" s="44">
        <f t="shared" ca="1" si="245"/>
        <v>-6.9548287205498521E-2</v>
      </c>
      <c r="CO258" s="40">
        <v>241</v>
      </c>
      <c r="CP258" s="45">
        <v>105.60395530026699</v>
      </c>
      <c r="CQ258" s="7">
        <v>-1.5125212221911349E-2</v>
      </c>
      <c r="CR258" s="43">
        <v>-1.6218124935386959</v>
      </c>
      <c r="CS258" s="43">
        <v>0.28859582514182647</v>
      </c>
      <c r="CT258" s="3">
        <v>101.88595825141826</v>
      </c>
      <c r="CU258" s="44">
        <v>0.37719165028365292</v>
      </c>
      <c r="CV258" s="44"/>
      <c r="CW258" s="40">
        <v>241</v>
      </c>
      <c r="CX258" s="45">
        <v>102.26227572787985</v>
      </c>
      <c r="CY258" s="7">
        <v>1.9132597061017902E-3</v>
      </c>
      <c r="CZ258" s="43">
        <v>0.19528066896910146</v>
      </c>
      <c r="DA258" s="43">
        <v>-5.2458534106557569E-2</v>
      </c>
      <c r="DB258" s="3">
        <v>98.475414658934426</v>
      </c>
      <c r="DC258" s="44">
        <v>-0.76229267053278782</v>
      </c>
      <c r="DD258" s="44"/>
    </row>
    <row r="259" spans="8:108" ht="15.9" customHeight="1" x14ac:dyDescent="0.65">
      <c r="H259" s="3">
        <f t="shared" si="268"/>
        <v>242</v>
      </c>
      <c r="I259" s="124">
        <f t="shared" si="246"/>
        <v>134217.88005080805</v>
      </c>
      <c r="J259" s="119">
        <f t="shared" si="233"/>
        <v>5.00000000000001E-2</v>
      </c>
      <c r="K259" s="43">
        <f t="shared" si="234"/>
        <v>6391.3276214670495</v>
      </c>
      <c r="M259" s="109">
        <f t="shared" si="247"/>
        <v>242</v>
      </c>
      <c r="N259" s="45">
        <f t="shared" si="248"/>
        <v>99.948987753041166</v>
      </c>
      <c r="O259" s="7">
        <f t="shared" si="249"/>
        <v>2.684779228994763E-5</v>
      </c>
      <c r="P259" s="43">
        <f t="shared" si="250"/>
        <v>2.683337621094658E-3</v>
      </c>
      <c r="R259" s="109">
        <f t="shared" si="251"/>
        <v>242</v>
      </c>
      <c r="S259" s="109">
        <v>142</v>
      </c>
      <c r="T259" s="41">
        <f t="shared" si="302"/>
        <v>99.994856965413376</v>
      </c>
      <c r="U259" s="7">
        <f t="shared" si="306"/>
        <v>5.7144465907715747E-6</v>
      </c>
      <c r="V259" s="43">
        <f t="shared" si="252"/>
        <v>99.999999863386009</v>
      </c>
      <c r="W259" s="7">
        <f t="shared" si="253"/>
        <v>1.517933869793896E-10</v>
      </c>
      <c r="X259" s="43">
        <f t="shared" si="303"/>
        <v>199.99485682879939</v>
      </c>
      <c r="Y259" s="7">
        <f t="shared" si="304"/>
        <v>2.8572175569051907E-6</v>
      </c>
      <c r="Z259" s="121">
        <f t="shared" si="254"/>
        <v>1.5179333322786005E-8</v>
      </c>
      <c r="AA259" s="121">
        <f t="shared" si="305"/>
        <v>5.7141200418003922E-4</v>
      </c>
      <c r="AC259" s="3">
        <f t="shared" si="269"/>
        <v>242</v>
      </c>
      <c r="AD259" s="45">
        <f t="shared" si="235"/>
        <v>199.76495058291698</v>
      </c>
      <c r="AE259" s="7">
        <f t="shared" si="236"/>
        <v>6.18510828571202E-5</v>
      </c>
      <c r="AF259" s="43">
        <f t="shared" si="301"/>
        <v>1.2354914345629922E-2</v>
      </c>
      <c r="AG259" s="107"/>
      <c r="AH259" s="3">
        <f t="shared" si="270"/>
        <v>242</v>
      </c>
      <c r="AI259" s="122">
        <f t="shared" si="271"/>
        <v>99.329206879146398</v>
      </c>
      <c r="AJ259" s="123">
        <f t="shared" si="255"/>
        <v>3.2625490257183568E-4</v>
      </c>
      <c r="AK259" s="114">
        <f t="shared" si="272"/>
        <v>3.2396071335802495E-2</v>
      </c>
      <c r="AL259" s="115">
        <f t="shared" si="273"/>
        <v>99.948987753041166</v>
      </c>
      <c r="AM259" s="123">
        <f t="shared" si="295"/>
        <v>2.684779228994763E-5</v>
      </c>
      <c r="AN259" s="116">
        <f t="shared" si="256"/>
        <v>2.683337621094658E-3</v>
      </c>
      <c r="AO259" s="122">
        <f t="shared" si="274"/>
        <v>99.948987753041166</v>
      </c>
      <c r="AP259" s="123">
        <f t="shared" si="275"/>
        <v>2.684779228994763E-5</v>
      </c>
      <c r="AQ259" s="116">
        <f t="shared" si="276"/>
        <v>2.683337621094658E-3</v>
      </c>
      <c r="AS259" s="3">
        <f t="shared" si="277"/>
        <v>242</v>
      </c>
      <c r="AT259" s="122">
        <f t="shared" si="278"/>
        <v>241.48075810246377</v>
      </c>
      <c r="AU259" s="123">
        <f t="shared" si="257"/>
        <v>1.7901513029680875E-3</v>
      </c>
      <c r="AV259" s="114">
        <f t="shared" si="279"/>
        <v>0.43151461730444124</v>
      </c>
      <c r="AW259" s="115">
        <f t="shared" si="300"/>
        <v>250</v>
      </c>
      <c r="AX259" s="123">
        <f t="shared" si="296"/>
        <v>0</v>
      </c>
      <c r="AY259" s="116">
        <f t="shared" si="258"/>
        <v>-18.75</v>
      </c>
      <c r="AZ259" s="122">
        <f t="shared" si="280"/>
        <v>99.948987753041166</v>
      </c>
      <c r="BA259" s="123">
        <f t="shared" si="281"/>
        <v>2.684779228994763E-5</v>
      </c>
      <c r="BB259" s="116">
        <f t="shared" si="282"/>
        <v>2.683337621094658E-3</v>
      </c>
      <c r="BC259" s="107"/>
      <c r="BD259" s="3">
        <f t="shared" si="283"/>
        <v>242</v>
      </c>
      <c r="BE259" s="45">
        <f t="shared" si="284"/>
        <v>71.540151779187738</v>
      </c>
      <c r="BF259" s="7">
        <f t="shared" si="285"/>
        <v>-9.1752566810934788E-4</v>
      </c>
      <c r="BG259" s="43">
        <f t="shared" si="286"/>
        <v>-6.5700207184328369E-2</v>
      </c>
      <c r="BH259" s="45">
        <f t="shared" si="287"/>
        <v>70.315525987175334</v>
      </c>
      <c r="BI259" s="7">
        <f t="shared" si="288"/>
        <v>-9.133647291001179E-4</v>
      </c>
      <c r="BJ259" s="43">
        <f t="shared" si="289"/>
        <v>-6.4282434653322507E-2</v>
      </c>
      <c r="BK259" s="117">
        <f t="shared" si="244"/>
        <v>68.887301627791913</v>
      </c>
      <c r="BL259" s="107"/>
      <c r="BM259" s="118">
        <f t="shared" si="290"/>
        <v>242</v>
      </c>
      <c r="BN259" s="45">
        <f t="shared" si="291"/>
        <v>89.886801370796746</v>
      </c>
      <c r="BO259" s="7">
        <f t="shared" si="292"/>
        <v>0</v>
      </c>
      <c r="BP259" s="45">
        <f t="shared" si="293"/>
        <v>1.2212960171593613E-16</v>
      </c>
      <c r="BQ259" s="107"/>
      <c r="BR259" s="107"/>
      <c r="BS259" s="40">
        <f t="shared" si="259"/>
        <v>242</v>
      </c>
      <c r="BT259" s="124">
        <f t="shared" ca="1" si="260"/>
        <v>31923.414199378913</v>
      </c>
      <c r="BU259" s="7">
        <f t="shared" ca="1" si="237"/>
        <v>2.0933937691426166E-2</v>
      </c>
      <c r="BV259" s="43">
        <f t="shared" ca="1" si="261"/>
        <v>654.57983036447422</v>
      </c>
      <c r="BW259" s="44">
        <f t="shared" ca="1" si="262"/>
        <v>-0.14533031154286902</v>
      </c>
      <c r="BX259" s="107"/>
      <c r="BY259" s="107"/>
      <c r="BZ259" s="40">
        <f t="shared" si="263"/>
        <v>242</v>
      </c>
      <c r="CA259" s="124">
        <f t="shared" ca="1" si="264"/>
        <v>6.2395564736270179</v>
      </c>
      <c r="CB259" s="7">
        <f t="shared" ca="1" si="294"/>
        <v>-2.2665155771434499E-2</v>
      </c>
      <c r="CC259" s="43">
        <f t="shared" ca="1" si="265"/>
        <v>-0.14470017134306273</v>
      </c>
      <c r="CD259" s="44">
        <f t="shared" ca="1" si="266"/>
        <v>-0.14533031154286902</v>
      </c>
      <c r="CE259" s="107"/>
      <c r="CF259" s="107"/>
      <c r="CG259" s="40">
        <f t="shared" si="267"/>
        <v>242</v>
      </c>
      <c r="CH259" s="45">
        <f t="shared" ca="1" si="238"/>
        <v>112.88886626045212</v>
      </c>
      <c r="CI259" s="7">
        <f t="shared" ca="1" si="239"/>
        <v>-3.8697778762119182E-3</v>
      </c>
      <c r="CJ259" s="43">
        <f t="shared" ca="1" si="240"/>
        <v>-0.43855193570370105</v>
      </c>
      <c r="CK259" s="43">
        <f t="shared" ca="1" si="241"/>
        <v>2.7334844228565497E-2</v>
      </c>
      <c r="CL259" s="3">
        <f t="shared" ca="1" si="242"/>
        <v>99.273348442285652</v>
      </c>
      <c r="CM259" s="44">
        <f t="shared" ca="1" si="245"/>
        <v>-0.14533031154286902</v>
      </c>
      <c r="CO259" s="40">
        <v>242</v>
      </c>
      <c r="CP259" s="45">
        <v>105.1138010857174</v>
      </c>
      <c r="CQ259" s="7">
        <v>-4.6414380328456484E-3</v>
      </c>
      <c r="CR259" s="43">
        <v>-0.49015421454958452</v>
      </c>
      <c r="CS259" s="43">
        <v>7.9778031959185133E-2</v>
      </c>
      <c r="CT259" s="3">
        <v>99.797780319591851</v>
      </c>
      <c r="CU259" s="44">
        <v>-4.0443936081629744E-2</v>
      </c>
      <c r="CV259" s="44"/>
      <c r="CW259" s="40">
        <v>242</v>
      </c>
      <c r="CX259" s="45">
        <v>102.24035278660932</v>
      </c>
      <c r="CY259" s="7">
        <v>-2.143795560434107E-4</v>
      </c>
      <c r="CZ259" s="43">
        <v>-2.1922941270537365E-2</v>
      </c>
      <c r="DA259" s="43">
        <v>0.31936769451276648</v>
      </c>
      <c r="DB259" s="3">
        <v>102.19367694512766</v>
      </c>
      <c r="DC259" s="44">
        <v>1.0968384725638325</v>
      </c>
      <c r="DD259" s="44"/>
    </row>
    <row r="260" spans="8:108" ht="15.9" customHeight="1" x14ac:dyDescent="0.65">
      <c r="H260" s="3">
        <f t="shared" si="268"/>
        <v>243</v>
      </c>
      <c r="I260" s="124">
        <f t="shared" si="246"/>
        <v>140928.77405334846</v>
      </c>
      <c r="J260" s="119">
        <f t="shared" si="233"/>
        <v>5.00000000000001E-2</v>
      </c>
      <c r="K260" s="43">
        <f t="shared" si="234"/>
        <v>6710.8940025404027</v>
      </c>
      <c r="M260" s="109">
        <f t="shared" si="247"/>
        <v>243</v>
      </c>
      <c r="N260" s="45">
        <f t="shared" si="248"/>
        <v>99.951537064264443</v>
      </c>
      <c r="O260" s="7">
        <f t="shared" si="249"/>
        <v>2.550612347946515E-5</v>
      </c>
      <c r="P260" s="43">
        <f t="shared" si="250"/>
        <v>2.549311223271955E-3</v>
      </c>
      <c r="R260" s="109">
        <f t="shared" si="251"/>
        <v>243</v>
      </c>
      <c r="S260" s="109">
        <v>143</v>
      </c>
      <c r="T260" s="41">
        <f t="shared" si="302"/>
        <v>99.995371242421228</v>
      </c>
      <c r="U260" s="7">
        <f t="shared" si="306"/>
        <v>5.1430345865687424E-6</v>
      </c>
      <c r="V260" s="43">
        <f t="shared" si="252"/>
        <v>99.999999877047401</v>
      </c>
      <c r="W260" s="7">
        <f t="shared" si="253"/>
        <v>1.366139203630209E-10</v>
      </c>
      <c r="X260" s="43">
        <f t="shared" si="303"/>
        <v>199.99537111946864</v>
      </c>
      <c r="Y260" s="7">
        <f t="shared" si="304"/>
        <v>2.5715194751162501E-6</v>
      </c>
      <c r="Z260" s="121">
        <f t="shared" si="254"/>
        <v>1.3661398660313484E-8</v>
      </c>
      <c r="AA260" s="121">
        <f t="shared" si="305"/>
        <v>5.1427700785712082E-4</v>
      </c>
      <c r="AC260" s="3">
        <f t="shared" si="269"/>
        <v>243</v>
      </c>
      <c r="AD260" s="45">
        <f t="shared" si="235"/>
        <v>199.77668924171402</v>
      </c>
      <c r="AE260" s="7">
        <f t="shared" si="236"/>
        <v>5.8762354270803615E-5</v>
      </c>
      <c r="AF260" s="43">
        <f t="shared" si="301"/>
        <v>1.1738658797032777E-2</v>
      </c>
      <c r="AG260" s="107"/>
      <c r="AH260" s="3">
        <f t="shared" si="270"/>
        <v>243</v>
      </c>
      <c r="AI260" s="122">
        <f t="shared" si="271"/>
        <v>99.360129647079916</v>
      </c>
      <c r="AJ260" s="123">
        <f t="shared" si="255"/>
        <v>3.1131596541530488E-4</v>
      </c>
      <c r="AK260" s="114">
        <f t="shared" si="272"/>
        <v>3.0922767933515175E-2</v>
      </c>
      <c r="AL260" s="115">
        <f t="shared" si="273"/>
        <v>99.951537064264443</v>
      </c>
      <c r="AM260" s="123">
        <f t="shared" si="295"/>
        <v>2.550612347946515E-5</v>
      </c>
      <c r="AN260" s="116">
        <f t="shared" si="256"/>
        <v>2.549311223271955E-3</v>
      </c>
      <c r="AO260" s="122">
        <f t="shared" si="274"/>
        <v>99.951537064264443</v>
      </c>
      <c r="AP260" s="123">
        <f t="shared" si="275"/>
        <v>2.550612347946515E-5</v>
      </c>
      <c r="AQ260" s="116">
        <f t="shared" si="276"/>
        <v>2.549311223271955E-3</v>
      </c>
      <c r="AS260" s="3">
        <f t="shared" si="277"/>
        <v>243</v>
      </c>
      <c r="AT260" s="122">
        <f t="shared" si="278"/>
        <v>241.89220470083882</v>
      </c>
      <c r="AU260" s="123">
        <f t="shared" si="257"/>
        <v>1.7038483795071898E-3</v>
      </c>
      <c r="AV260" s="114">
        <f t="shared" si="279"/>
        <v>0.41144659837506387</v>
      </c>
      <c r="AW260" s="115">
        <f t="shared" si="300"/>
        <v>250</v>
      </c>
      <c r="AX260" s="123">
        <f t="shared" si="296"/>
        <v>0</v>
      </c>
      <c r="AY260" s="116">
        <f t="shared" si="258"/>
        <v>-18.75</v>
      </c>
      <c r="AZ260" s="122">
        <f t="shared" si="280"/>
        <v>99.951537064264443</v>
      </c>
      <c r="BA260" s="123">
        <f t="shared" si="281"/>
        <v>2.550612347946515E-5</v>
      </c>
      <c r="BB260" s="116">
        <f t="shared" si="282"/>
        <v>2.549311223271955E-3</v>
      </c>
      <c r="BC260" s="107"/>
      <c r="BD260" s="3">
        <f t="shared" si="283"/>
        <v>243</v>
      </c>
      <c r="BE260" s="45">
        <f t="shared" si="284"/>
        <v>71.474530845324637</v>
      </c>
      <c r="BF260" s="7">
        <f t="shared" si="285"/>
        <v>-9.1726019907874712E-4</v>
      </c>
      <c r="BG260" s="43">
        <f t="shared" si="286"/>
        <v>-6.562093386310261E-2</v>
      </c>
      <c r="BH260" s="45">
        <f t="shared" si="287"/>
        <v>70.251375957265381</v>
      </c>
      <c r="BI260" s="7">
        <f t="shared" si="288"/>
        <v>-9.1231671824020043E-4</v>
      </c>
      <c r="BJ260" s="43">
        <f t="shared" si="289"/>
        <v>-6.4150029909958411E-2</v>
      </c>
      <c r="BK260" s="117">
        <f t="shared" si="244"/>
        <v>68.823085463760208</v>
      </c>
      <c r="BL260" s="107"/>
      <c r="BM260" s="118">
        <f t="shared" si="290"/>
        <v>243</v>
      </c>
      <c r="BN260" s="45">
        <f t="shared" si="291"/>
        <v>89.886801370796746</v>
      </c>
      <c r="BO260" s="7">
        <f t="shared" si="292"/>
        <v>0</v>
      </c>
      <c r="BP260" s="45">
        <f t="shared" si="293"/>
        <v>1.0303644803266448E-16</v>
      </c>
      <c r="BQ260" s="107"/>
      <c r="BR260" s="107"/>
      <c r="BS260" s="40">
        <f t="shared" si="259"/>
        <v>243</v>
      </c>
      <c r="BT260" s="124">
        <f t="shared" ca="1" si="260"/>
        <v>34670.975998280519</v>
      </c>
      <c r="BU260" s="7">
        <f t="shared" ca="1" si="237"/>
        <v>8.6067291604262727E-2</v>
      </c>
      <c r="BV260" s="43">
        <f t="shared" ca="1" si="261"/>
        <v>2747.5617989016055</v>
      </c>
      <c r="BW260" s="44">
        <f t="shared" ca="1" si="262"/>
        <v>0.18033645802131357</v>
      </c>
      <c r="BX260" s="107"/>
      <c r="BY260" s="107"/>
      <c r="BZ260" s="40">
        <f t="shared" si="263"/>
        <v>243</v>
      </c>
      <c r="CA260" s="124">
        <f t="shared" ca="1" si="264"/>
        <v>7.114144054347296</v>
      </c>
      <c r="CB260" s="7">
        <f t="shared" ca="1" si="294"/>
        <v>0.14016822901065681</v>
      </c>
      <c r="CC260" s="43">
        <f t="shared" ca="1" si="265"/>
        <v>0.87458758072027787</v>
      </c>
      <c r="CD260" s="44">
        <f t="shared" ca="1" si="266"/>
        <v>0.18033645802131357</v>
      </c>
      <c r="CE260" s="107"/>
      <c r="CF260" s="107"/>
      <c r="CG260" s="40">
        <f t="shared" si="267"/>
        <v>243</v>
      </c>
      <c r="CH260" s="45">
        <f t="shared" ca="1" si="238"/>
        <v>110.3384689777898</v>
      </c>
      <c r="CI260" s="7">
        <f t="shared" ca="1" si="239"/>
        <v>-2.2592106441906814E-2</v>
      </c>
      <c r="CJ260" s="43">
        <f t="shared" ca="1" si="240"/>
        <v>-2.5503972826623116</v>
      </c>
      <c r="CK260" s="43">
        <f t="shared" ca="1" si="241"/>
        <v>0.19016822901065678</v>
      </c>
      <c r="CL260" s="3">
        <f t="shared" ca="1" si="242"/>
        <v>100.90168229010656</v>
      </c>
      <c r="CM260" s="44">
        <f t="shared" ca="1" si="245"/>
        <v>0.18033645802131357</v>
      </c>
      <c r="CO260" s="40">
        <v>243</v>
      </c>
      <c r="CP260" s="45">
        <v>104.20320901814834</v>
      </c>
      <c r="CQ260" s="7">
        <v>-8.6629163645836841E-3</v>
      </c>
      <c r="CR260" s="43">
        <v>-0.91059206756905831</v>
      </c>
      <c r="CS260" s="43">
        <v>0.23026618134545798</v>
      </c>
      <c r="CT260" s="3">
        <v>101.30266181345458</v>
      </c>
      <c r="CU260" s="44">
        <v>0.26053236269091595</v>
      </c>
      <c r="CV260" s="44"/>
      <c r="CW260" s="40">
        <v>243</v>
      </c>
      <c r="CX260" s="45">
        <v>101.98509425064373</v>
      </c>
      <c r="CY260" s="7">
        <v>-2.4966515569283801E-3</v>
      </c>
      <c r="CZ260" s="43">
        <v>-0.25525853596559817</v>
      </c>
      <c r="DA260" s="43">
        <v>0.19438362250504729</v>
      </c>
      <c r="DB260" s="3">
        <v>100.94383622505048</v>
      </c>
      <c r="DC260" s="44">
        <v>0.47191811252523636</v>
      </c>
      <c r="DD260" s="44"/>
    </row>
    <row r="261" spans="8:108" ht="15.9" customHeight="1" x14ac:dyDescent="0.65">
      <c r="H261" s="3">
        <f t="shared" si="268"/>
        <v>244</v>
      </c>
      <c r="I261" s="124">
        <f t="shared" si="246"/>
        <v>147975.21275601588</v>
      </c>
      <c r="J261" s="119">
        <f t="shared" si="233"/>
        <v>0.05</v>
      </c>
      <c r="K261" s="43">
        <f t="shared" si="234"/>
        <v>7046.4387026674231</v>
      </c>
      <c r="M261" s="109">
        <f t="shared" si="247"/>
        <v>244</v>
      </c>
      <c r="N261" s="45">
        <f t="shared" si="248"/>
        <v>99.953959036723148</v>
      </c>
      <c r="O261" s="7">
        <f t="shared" si="249"/>
        <v>2.4231467867756211E-5</v>
      </c>
      <c r="P261" s="43">
        <f t="shared" si="250"/>
        <v>2.4219724587079645E-3</v>
      </c>
      <c r="R261" s="109">
        <f t="shared" si="251"/>
        <v>244</v>
      </c>
      <c r="S261" s="109">
        <v>144</v>
      </c>
      <c r="T261" s="41">
        <f t="shared" si="302"/>
        <v>99.995834096753711</v>
      </c>
      <c r="U261" s="7">
        <f t="shared" si="306"/>
        <v>4.628757578794437E-6</v>
      </c>
      <c r="V261" s="43">
        <f t="shared" si="252"/>
        <v>99.999999889342661</v>
      </c>
      <c r="W261" s="7">
        <f t="shared" si="253"/>
        <v>1.2295259936419546E-10</v>
      </c>
      <c r="X261" s="43">
        <f t="shared" si="303"/>
        <v>199.99583398609639</v>
      </c>
      <c r="Y261" s="7">
        <f t="shared" si="304"/>
        <v>2.3143867038109857E-6</v>
      </c>
      <c r="Z261" s="121">
        <f t="shared" si="254"/>
        <v>1.2295260350274071E-8</v>
      </c>
      <c r="AA261" s="121">
        <f t="shared" si="305"/>
        <v>4.6285433248056723E-4</v>
      </c>
      <c r="AC261" s="3">
        <f t="shared" si="269"/>
        <v>244</v>
      </c>
      <c r="AD261" s="45">
        <f t="shared" si="235"/>
        <v>199.78784231270464</v>
      </c>
      <c r="AE261" s="7">
        <f t="shared" si="236"/>
        <v>5.5827689571539083E-5</v>
      </c>
      <c r="AF261" s="43">
        <f t="shared" si="301"/>
        <v>1.1153070990606744E-2</v>
      </c>
      <c r="AG261" s="107"/>
      <c r="AH261" s="3">
        <f t="shared" si="270"/>
        <v>244</v>
      </c>
      <c r="AI261" s="122">
        <f t="shared" si="271"/>
        <v>99.389644718674788</v>
      </c>
      <c r="AJ261" s="123">
        <f t="shared" si="255"/>
        <v>2.9705146017530005E-4</v>
      </c>
      <c r="AK261" s="114">
        <f t="shared" si="272"/>
        <v>2.9515071594872915E-2</v>
      </c>
      <c r="AL261" s="115">
        <f t="shared" si="273"/>
        <v>99.953959036723148</v>
      </c>
      <c r="AM261" s="123">
        <f t="shared" si="295"/>
        <v>2.4231467867756211E-5</v>
      </c>
      <c r="AN261" s="116">
        <f t="shared" si="256"/>
        <v>2.4219724587079645E-3</v>
      </c>
      <c r="AO261" s="122">
        <f t="shared" si="274"/>
        <v>99.953959036723148</v>
      </c>
      <c r="AP261" s="123">
        <f t="shared" si="275"/>
        <v>2.4231467867756211E-5</v>
      </c>
      <c r="AQ261" s="116">
        <f t="shared" si="276"/>
        <v>2.4219724587079645E-3</v>
      </c>
      <c r="AS261" s="3">
        <f t="shared" si="277"/>
        <v>244</v>
      </c>
      <c r="AT261" s="122">
        <f t="shared" si="278"/>
        <v>242.28444719687425</v>
      </c>
      <c r="AU261" s="123">
        <f t="shared" si="257"/>
        <v>1.6215590598322247E-3</v>
      </c>
      <c r="AV261" s="114">
        <f t="shared" si="279"/>
        <v>0.39224249603543843</v>
      </c>
      <c r="AW261" s="115">
        <f t="shared" si="300"/>
        <v>250</v>
      </c>
      <c r="AX261" s="123">
        <f t="shared" si="296"/>
        <v>0</v>
      </c>
      <c r="AY261" s="116">
        <f t="shared" si="258"/>
        <v>-18.75</v>
      </c>
      <c r="AZ261" s="122">
        <f t="shared" si="280"/>
        <v>99.953959036723148</v>
      </c>
      <c r="BA261" s="123">
        <f t="shared" si="281"/>
        <v>2.4231467867756211E-5</v>
      </c>
      <c r="BB261" s="116">
        <f t="shared" si="282"/>
        <v>2.4219724587079645E-3</v>
      </c>
      <c r="BC261" s="107"/>
      <c r="BD261" s="3">
        <f t="shared" si="283"/>
        <v>244</v>
      </c>
      <c r="BE261" s="45">
        <f t="shared" si="284"/>
        <v>71.408991898574456</v>
      </c>
      <c r="BF261" s="7">
        <f t="shared" si="285"/>
        <v>-9.1695525629977145E-4</v>
      </c>
      <c r="BG261" s="43">
        <f t="shared" si="286"/>
        <v>-6.5538946750187427E-2</v>
      </c>
      <c r="BH261" s="45">
        <f t="shared" si="287"/>
        <v>70.187357517298935</v>
      </c>
      <c r="BI261" s="7">
        <f t="shared" si="288"/>
        <v>-9.1127667030165157E-4</v>
      </c>
      <c r="BJ261" s="43">
        <f t="shared" si="289"/>
        <v>-6.4018439966447988E-2</v>
      </c>
      <c r="BK261" s="117">
        <f t="shared" si="244"/>
        <v>68.759001296373384</v>
      </c>
      <c r="BL261" s="107"/>
      <c r="BM261" s="118">
        <f t="shared" si="290"/>
        <v>244</v>
      </c>
      <c r="BN261" s="45">
        <f t="shared" si="291"/>
        <v>89.886801370796746</v>
      </c>
      <c r="BO261" s="7">
        <f t="shared" si="292"/>
        <v>0</v>
      </c>
      <c r="BP261" s="45">
        <f t="shared" si="293"/>
        <v>8.6928226032220539E-17</v>
      </c>
      <c r="BQ261" s="107"/>
      <c r="BR261" s="107"/>
      <c r="BS261" s="40">
        <f t="shared" si="259"/>
        <v>244</v>
      </c>
      <c r="BT261" s="124">
        <f t="shared" ca="1" si="260"/>
        <v>36702.398676633231</v>
      </c>
      <c r="BU261" s="7">
        <f t="shared" ca="1" si="237"/>
        <v>5.8591447741576666E-2</v>
      </c>
      <c r="BV261" s="43">
        <f t="shared" ca="1" si="261"/>
        <v>2031.4226783527117</v>
      </c>
      <c r="BW261" s="44">
        <f t="shared" ca="1" si="262"/>
        <v>4.2957238707883295E-2</v>
      </c>
      <c r="BX261" s="107"/>
      <c r="BY261" s="107"/>
      <c r="BZ261" s="40">
        <f t="shared" si="263"/>
        <v>244</v>
      </c>
      <c r="CA261" s="124">
        <f t="shared" ca="1" si="264"/>
        <v>7.6226532492370938</v>
      </c>
      <c r="CB261" s="7">
        <f t="shared" ca="1" si="294"/>
        <v>7.1478619353941675E-2</v>
      </c>
      <c r="CC261" s="43">
        <f t="shared" ca="1" si="265"/>
        <v>0.50850919488979751</v>
      </c>
      <c r="CD261" s="44">
        <f t="shared" ca="1" si="266"/>
        <v>4.2957238707883295E-2</v>
      </c>
      <c r="CE261" s="107"/>
      <c r="CF261" s="107"/>
      <c r="CG261" s="40">
        <f t="shared" si="267"/>
        <v>244</v>
      </c>
      <c r="CH261" s="45">
        <f t="shared" ca="1" si="238"/>
        <v>108.98442264547143</v>
      </c>
      <c r="CI261" s="7">
        <f t="shared" ca="1" si="239"/>
        <v>-1.2271752044982008E-2</v>
      </c>
      <c r="CJ261" s="43">
        <f t="shared" ca="1" si="240"/>
        <v>-1.3540463323183785</v>
      </c>
      <c r="CK261" s="43">
        <f t="shared" ca="1" si="241"/>
        <v>0.12147861935394165</v>
      </c>
      <c r="CL261" s="3">
        <f t="shared" ca="1" si="242"/>
        <v>100.21478619353941</v>
      </c>
      <c r="CM261" s="44">
        <f t="shared" ca="1" si="245"/>
        <v>4.2957238707883295E-2</v>
      </c>
      <c r="CO261" s="40">
        <v>244</v>
      </c>
      <c r="CP261" s="45">
        <v>103.81066022278898</v>
      </c>
      <c r="CQ261" s="7">
        <v>-3.767146895552831E-3</v>
      </c>
      <c r="CR261" s="43">
        <v>-0.39254879535935533</v>
      </c>
      <c r="CS261" s="43">
        <v>8.6777048992292855E-2</v>
      </c>
      <c r="CT261" s="3">
        <v>99.867770489922933</v>
      </c>
      <c r="CU261" s="44">
        <v>-2.6445902015414292E-2</v>
      </c>
      <c r="CV261" s="44"/>
      <c r="CW261" s="40">
        <v>244</v>
      </c>
      <c r="CX261" s="45">
        <v>102.02913785989422</v>
      </c>
      <c r="CY261" s="7">
        <v>4.3186320093258025E-4</v>
      </c>
      <c r="CZ261" s="43">
        <v>4.4043609250493887E-2</v>
      </c>
      <c r="DA261" s="43">
        <v>-1.3676280897096632E-2</v>
      </c>
      <c r="DB261" s="3">
        <v>98.863237191029029</v>
      </c>
      <c r="DC261" s="44">
        <v>-0.56838140448548313</v>
      </c>
      <c r="DD261" s="44"/>
    </row>
    <row r="262" spans="8:108" ht="15.9" customHeight="1" x14ac:dyDescent="0.65">
      <c r="H262" s="3">
        <f t="shared" si="268"/>
        <v>245</v>
      </c>
      <c r="I262" s="124">
        <f t="shared" si="246"/>
        <v>155373.97339381668</v>
      </c>
      <c r="J262" s="119">
        <f t="shared" si="233"/>
        <v>4.9999999999999982E-2</v>
      </c>
      <c r="K262" s="43">
        <f t="shared" si="234"/>
        <v>7398.7606378007949</v>
      </c>
      <c r="M262" s="109">
        <f t="shared" si="247"/>
        <v>245</v>
      </c>
      <c r="N262" s="45">
        <f t="shared" si="248"/>
        <v>99.956260025001839</v>
      </c>
      <c r="O262" s="7">
        <f t="shared" si="249"/>
        <v>2.3020481638405814E-5</v>
      </c>
      <c r="P262" s="43">
        <f t="shared" si="250"/>
        <v>2.3009882786927663E-3</v>
      </c>
      <c r="R262" s="109">
        <f t="shared" si="251"/>
        <v>245</v>
      </c>
      <c r="S262" s="109">
        <v>145</v>
      </c>
      <c r="T262" s="41">
        <f t="shared" si="302"/>
        <v>99.996250669723594</v>
      </c>
      <c r="U262" s="7">
        <f t="shared" si="306"/>
        <v>4.1659032463248019E-6</v>
      </c>
      <c r="V262" s="43">
        <f t="shared" si="252"/>
        <v>99.999999900408397</v>
      </c>
      <c r="W262" s="7">
        <f t="shared" si="253"/>
        <v>1.1065736783587977E-10</v>
      </c>
      <c r="X262" s="43">
        <f t="shared" si="303"/>
        <v>199.99625057013199</v>
      </c>
      <c r="Y262" s="7">
        <f t="shared" si="304"/>
        <v>2.082963566301805E-6</v>
      </c>
      <c r="Z262" s="121">
        <f t="shared" si="254"/>
        <v>1.1065733872518017E-8</v>
      </c>
      <c r="AA262" s="121">
        <f t="shared" si="305"/>
        <v>4.1657296987907189E-4</v>
      </c>
      <c r="AC262" s="3">
        <f t="shared" si="269"/>
        <v>245</v>
      </c>
      <c r="AD262" s="45">
        <f t="shared" si="235"/>
        <v>199.79843894434833</v>
      </c>
      <c r="AE262" s="7">
        <f t="shared" si="236"/>
        <v>5.3039421823815113E-5</v>
      </c>
      <c r="AF262" s="43">
        <f t="shared" si="301"/>
        <v>1.0596631643698711E-2</v>
      </c>
      <c r="AG262" s="107"/>
      <c r="AH262" s="3">
        <f t="shared" si="270"/>
        <v>245</v>
      </c>
      <c r="AI262" s="122">
        <f t="shared" si="271"/>
        <v>99.417814887293503</v>
      </c>
      <c r="AJ262" s="123">
        <f t="shared" si="255"/>
        <v>2.8343162608590925E-4</v>
      </c>
      <c r="AK262" s="114">
        <f t="shared" si="272"/>
        <v>2.8170168618715026E-2</v>
      </c>
      <c r="AL262" s="115">
        <f t="shared" si="273"/>
        <v>99.956260025001839</v>
      </c>
      <c r="AM262" s="123">
        <f t="shared" si="295"/>
        <v>2.3020481638405814E-5</v>
      </c>
      <c r="AN262" s="116">
        <f t="shared" si="256"/>
        <v>2.3009882786927663E-3</v>
      </c>
      <c r="AO262" s="122">
        <f t="shared" si="274"/>
        <v>99.956260025001839</v>
      </c>
      <c r="AP262" s="123">
        <f t="shared" si="275"/>
        <v>2.3020481638405814E-5</v>
      </c>
      <c r="AQ262" s="116">
        <f t="shared" si="276"/>
        <v>2.3009882786927663E-3</v>
      </c>
      <c r="AS262" s="3">
        <f t="shared" si="277"/>
        <v>245</v>
      </c>
      <c r="AT262" s="122">
        <f t="shared" si="278"/>
        <v>242.65831888601898</v>
      </c>
      <c r="AU262" s="123">
        <f t="shared" si="257"/>
        <v>1.5431105606251415E-3</v>
      </c>
      <c r="AV262" s="114">
        <f t="shared" si="279"/>
        <v>0.37387168914472307</v>
      </c>
      <c r="AW262" s="115">
        <f t="shared" si="300"/>
        <v>250</v>
      </c>
      <c r="AX262" s="123">
        <f t="shared" si="296"/>
        <v>0</v>
      </c>
      <c r="AY262" s="116">
        <f t="shared" si="258"/>
        <v>-18.75</v>
      </c>
      <c r="AZ262" s="122">
        <f t="shared" si="280"/>
        <v>99.956260025001839</v>
      </c>
      <c r="BA262" s="123">
        <f t="shared" si="281"/>
        <v>2.3020481638405814E-5</v>
      </c>
      <c r="BB262" s="116">
        <f t="shared" si="282"/>
        <v>2.3009882786927663E-3</v>
      </c>
      <c r="BC262" s="107"/>
      <c r="BD262" s="3">
        <f t="shared" si="283"/>
        <v>245</v>
      </c>
      <c r="BE262" s="45">
        <f t="shared" si="284"/>
        <v>71.343537470147581</v>
      </c>
      <c r="BF262" s="7">
        <f t="shared" si="285"/>
        <v>-9.1661325397007721E-4</v>
      </c>
      <c r="BG262" s="43">
        <f t="shared" si="286"/>
        <v>-6.5454428426871297E-2</v>
      </c>
      <c r="BH262" s="45">
        <f t="shared" si="287"/>
        <v>70.123469860798934</v>
      </c>
      <c r="BI262" s="7">
        <f t="shared" si="288"/>
        <v>-9.1024450499157389E-4</v>
      </c>
      <c r="BJ262" s="43">
        <f t="shared" si="289"/>
        <v>-6.3887656499993992E-2</v>
      </c>
      <c r="BK262" s="117">
        <f t="shared" si="244"/>
        <v>68.695048315002936</v>
      </c>
      <c r="BL262" s="107"/>
      <c r="BM262" s="118">
        <f t="shared" si="290"/>
        <v>245</v>
      </c>
      <c r="BN262" s="45">
        <f t="shared" si="291"/>
        <v>89.886801370796746</v>
      </c>
      <c r="BO262" s="7">
        <f t="shared" si="292"/>
        <v>0</v>
      </c>
      <c r="BP262" s="45">
        <f t="shared" si="293"/>
        <v>7.3338285872522205E-17</v>
      </c>
      <c r="BQ262" s="107"/>
      <c r="BR262" s="107"/>
      <c r="BS262" s="40">
        <f t="shared" si="259"/>
        <v>245</v>
      </c>
      <c r="BT262" s="124">
        <f t="shared" ca="1" si="260"/>
        <v>42442.567386125796</v>
      </c>
      <c r="BU262" s="7">
        <f t="shared" ca="1" si="237"/>
        <v>0.15639764474432222</v>
      </c>
      <c r="BV262" s="43">
        <f t="shared" ca="1" si="261"/>
        <v>5740.1687094925655</v>
      </c>
      <c r="BW262" s="44">
        <f t="shared" ca="1" si="262"/>
        <v>0.53198822372161092</v>
      </c>
      <c r="BX262" s="107"/>
      <c r="BY262" s="107"/>
      <c r="BZ262" s="40">
        <f t="shared" si="263"/>
        <v>245</v>
      </c>
      <c r="CA262" s="124">
        <f t="shared" ca="1" si="264"/>
        <v>10.031366792752653</v>
      </c>
      <c r="CB262" s="7">
        <f t="shared" ca="1" si="294"/>
        <v>0.31599411186080556</v>
      </c>
      <c r="CC262" s="43">
        <f t="shared" ca="1" si="265"/>
        <v>2.4087135435155584</v>
      </c>
      <c r="CD262" s="44">
        <f t="shared" ca="1" si="266"/>
        <v>0.53198822372161092</v>
      </c>
      <c r="CE262" s="107"/>
      <c r="CF262" s="107"/>
      <c r="CG262" s="40">
        <f t="shared" si="267"/>
        <v>245</v>
      </c>
      <c r="CH262" s="45">
        <f t="shared" ca="1" si="238"/>
        <v>106.52709852346723</v>
      </c>
      <c r="CI262" s="7">
        <f t="shared" ca="1" si="239"/>
        <v>-2.2547480294481361E-2</v>
      </c>
      <c r="CJ262" s="43">
        <f t="shared" ca="1" si="240"/>
        <v>-2.457324122004191</v>
      </c>
      <c r="CK262" s="43">
        <f t="shared" ca="1" si="241"/>
        <v>0.36599411186080544</v>
      </c>
      <c r="CL262" s="3">
        <f t="shared" ca="1" si="242"/>
        <v>102.65994111860806</v>
      </c>
      <c r="CM262" s="44">
        <f t="shared" ca="1" si="245"/>
        <v>0.53198822372161092</v>
      </c>
      <c r="CO262" s="40">
        <v>245</v>
      </c>
      <c r="CP262" s="45">
        <v>103.99092803369444</v>
      </c>
      <c r="CQ262" s="7">
        <v>1.7365057742488889E-3</v>
      </c>
      <c r="CR262" s="43">
        <v>0.18026781090545885</v>
      </c>
      <c r="CS262" s="43">
        <v>-3.330945188871634E-2</v>
      </c>
      <c r="CT262" s="3">
        <v>98.666905481112835</v>
      </c>
      <c r="CU262" s="44">
        <v>-0.26661890377743269</v>
      </c>
      <c r="CV262" s="44"/>
      <c r="CW262" s="40">
        <v>245</v>
      </c>
      <c r="CX262" s="45">
        <v>101.7963421794408</v>
      </c>
      <c r="CY262" s="7">
        <v>-2.2816588019502291E-3</v>
      </c>
      <c r="CZ262" s="43">
        <v>-0.23279568045341764</v>
      </c>
      <c r="DA262" s="43">
        <v>0.15286495256918137</v>
      </c>
      <c r="DB262" s="3">
        <v>100.52864952569182</v>
      </c>
      <c r="DC262" s="44">
        <v>0.26432476284590678</v>
      </c>
      <c r="DD262" s="44"/>
    </row>
    <row r="263" spans="8:108" ht="15.9" customHeight="1" x14ac:dyDescent="0.65">
      <c r="H263" s="3">
        <f t="shared" si="268"/>
        <v>246</v>
      </c>
      <c r="I263" s="124">
        <f t="shared" si="246"/>
        <v>163142.67206350752</v>
      </c>
      <c r="J263" s="119">
        <f t="shared" si="233"/>
        <v>5.0000000000000058E-2</v>
      </c>
      <c r="K263" s="43">
        <f t="shared" si="234"/>
        <v>7768.6986696908343</v>
      </c>
      <c r="M263" s="109">
        <f t="shared" si="247"/>
        <v>246</v>
      </c>
      <c r="N263" s="45">
        <f t="shared" si="248"/>
        <v>99.958446067159045</v>
      </c>
      <c r="O263" s="7">
        <f t="shared" si="249"/>
        <v>2.1869987499121693E-5</v>
      </c>
      <c r="P263" s="43">
        <f t="shared" si="250"/>
        <v>2.1860421572014893E-3</v>
      </c>
      <c r="R263" s="109">
        <f t="shared" si="251"/>
        <v>246</v>
      </c>
      <c r="S263" s="109">
        <v>146</v>
      </c>
      <c r="T263" s="41">
        <f t="shared" si="302"/>
        <v>99.99662558869376</v>
      </c>
      <c r="U263" s="7">
        <f t="shared" si="306"/>
        <v>3.7493302764402627E-6</v>
      </c>
      <c r="V263" s="43">
        <f t="shared" si="252"/>
        <v>99.999999910367563</v>
      </c>
      <c r="W263" s="7">
        <f t="shared" si="253"/>
        <v>9.9591659462980702E-11</v>
      </c>
      <c r="X263" s="43">
        <f t="shared" si="303"/>
        <v>199.99662549906134</v>
      </c>
      <c r="Y263" s="7">
        <f t="shared" si="304"/>
        <v>1.8746797916352776E-6</v>
      </c>
      <c r="Z263" s="121">
        <f t="shared" si="254"/>
        <v>9.9591601533013628E-9</v>
      </c>
      <c r="AA263" s="121">
        <f t="shared" si="305"/>
        <v>3.7491897016283463E-4</v>
      </c>
      <c r="AC263" s="3">
        <f t="shared" si="269"/>
        <v>246</v>
      </c>
      <c r="AD263" s="45">
        <f t="shared" si="235"/>
        <v>199.80850684041613</v>
      </c>
      <c r="AE263" s="7">
        <f t="shared" si="236"/>
        <v>5.0390263912921001E-5</v>
      </c>
      <c r="AF263" s="43">
        <f t="shared" si="301"/>
        <v>1.0067896067793928E-2</v>
      </c>
      <c r="AG263" s="107"/>
      <c r="AH263" s="3">
        <f t="shared" si="270"/>
        <v>246</v>
      </c>
      <c r="AI263" s="122">
        <f t="shared" si="271"/>
        <v>99.444700244497866</v>
      </c>
      <c r="AJ263" s="123">
        <f t="shared" si="255"/>
        <v>2.7042796338707406E-4</v>
      </c>
      <c r="AK263" s="114">
        <f t="shared" si="272"/>
        <v>2.6885357204362505E-2</v>
      </c>
      <c r="AL263" s="115">
        <f t="shared" si="273"/>
        <v>99.958446067159045</v>
      </c>
      <c r="AM263" s="123">
        <f t="shared" si="295"/>
        <v>2.1869987499121693E-5</v>
      </c>
      <c r="AN263" s="116">
        <f t="shared" si="256"/>
        <v>2.1860421572014893E-3</v>
      </c>
      <c r="AO263" s="122">
        <f t="shared" si="274"/>
        <v>99.958446067159045</v>
      </c>
      <c r="AP263" s="123">
        <f t="shared" si="275"/>
        <v>2.1869987499121693E-5</v>
      </c>
      <c r="AQ263" s="116">
        <f t="shared" si="276"/>
        <v>2.1860421572014893E-3</v>
      </c>
      <c r="AS263" s="3">
        <f t="shared" si="277"/>
        <v>246</v>
      </c>
      <c r="AT263" s="122">
        <f t="shared" si="278"/>
        <v>243.01462288540216</v>
      </c>
      <c r="AU263" s="123">
        <f t="shared" si="257"/>
        <v>1.4683362227962558E-3</v>
      </c>
      <c r="AV263" s="114">
        <f t="shared" si="279"/>
        <v>0.35630399938317464</v>
      </c>
      <c r="AW263" s="115">
        <f t="shared" si="300"/>
        <v>250</v>
      </c>
      <c r="AX263" s="123">
        <f t="shared" si="296"/>
        <v>0</v>
      </c>
      <c r="AY263" s="116">
        <f t="shared" si="258"/>
        <v>-18.75</v>
      </c>
      <c r="AZ263" s="122">
        <f t="shared" si="280"/>
        <v>99.958446067159045</v>
      </c>
      <c r="BA263" s="123">
        <f t="shared" si="281"/>
        <v>2.1869987499121693E-5</v>
      </c>
      <c r="BB263" s="116">
        <f t="shared" si="282"/>
        <v>2.1860421572014893E-3</v>
      </c>
      <c r="BC263" s="107"/>
      <c r="BD263" s="3">
        <f t="shared" si="283"/>
        <v>246</v>
      </c>
      <c r="BE263" s="45">
        <f t="shared" si="284"/>
        <v>71.278169918559726</v>
      </c>
      <c r="BF263" s="7">
        <f t="shared" si="285"/>
        <v>-9.1623647923550963E-4</v>
      </c>
      <c r="BG263" s="43">
        <f t="shared" si="286"/>
        <v>-6.5367551587849987E-2</v>
      </c>
      <c r="BH263" s="45">
        <f t="shared" si="287"/>
        <v>70.0597121894926</v>
      </c>
      <c r="BI263" s="7">
        <f t="shared" si="288"/>
        <v>-9.0922014316887527E-4</v>
      </c>
      <c r="BJ263" s="43">
        <f t="shared" si="289"/>
        <v>-6.3757671306333821E-2</v>
      </c>
      <c r="BK263" s="117">
        <f t="shared" si="244"/>
        <v>68.631225717283755</v>
      </c>
      <c r="BL263" s="107"/>
      <c r="BM263" s="118">
        <f t="shared" si="290"/>
        <v>246</v>
      </c>
      <c r="BN263" s="45">
        <f t="shared" si="291"/>
        <v>89.886801370796746</v>
      </c>
      <c r="BO263" s="7">
        <f t="shared" si="292"/>
        <v>0</v>
      </c>
      <c r="BP263" s="45">
        <f t="shared" si="293"/>
        <v>6.1872931500134947E-17</v>
      </c>
      <c r="BQ263" s="107"/>
      <c r="BR263" s="107"/>
      <c r="BS263" s="40">
        <f t="shared" si="259"/>
        <v>246</v>
      </c>
      <c r="BT263" s="124">
        <f t="shared" ca="1" si="260"/>
        <v>44480.330254156237</v>
      </c>
      <c r="BU263" s="7">
        <f t="shared" ca="1" si="237"/>
        <v>4.8012243215441584E-2</v>
      </c>
      <c r="BV263" s="43">
        <f t="shared" ca="1" si="261"/>
        <v>2037.7628680304413</v>
      </c>
      <c r="BW263" s="44">
        <f t="shared" ca="1" si="262"/>
        <v>-9.9387839227920247E-3</v>
      </c>
      <c r="BX263" s="107"/>
      <c r="BY263" s="107"/>
      <c r="BZ263" s="40">
        <f t="shared" si="263"/>
        <v>246</v>
      </c>
      <c r="CA263" s="124">
        <f t="shared" ca="1" si="264"/>
        <v>10.483085338888566</v>
      </c>
      <c r="CB263" s="7">
        <f t="shared" ca="1" si="294"/>
        <v>4.5030608038604016E-2</v>
      </c>
      <c r="CC263" s="43">
        <f t="shared" ca="1" si="265"/>
        <v>0.45171854613591278</v>
      </c>
      <c r="CD263" s="44">
        <f t="shared" ca="1" si="266"/>
        <v>-9.9387839227920247E-3</v>
      </c>
      <c r="CE263" s="107"/>
      <c r="CF263" s="107"/>
      <c r="CG263" s="40">
        <f t="shared" si="267"/>
        <v>246</v>
      </c>
      <c r="CH263" s="45">
        <f t="shared" ca="1" si="238"/>
        <v>105.86097677379188</v>
      </c>
      <c r="CI263" s="7">
        <f t="shared" ca="1" si="239"/>
        <v>-6.2530732452889702E-3</v>
      </c>
      <c r="CJ263" s="43">
        <f t="shared" ca="1" si="240"/>
        <v>-0.66612174967534998</v>
      </c>
      <c r="CK263" s="43">
        <f t="shared" ca="1" si="241"/>
        <v>9.5030608038603998E-2</v>
      </c>
      <c r="CL263" s="3">
        <f t="shared" ca="1" si="242"/>
        <v>99.950306080386042</v>
      </c>
      <c r="CM263" s="44">
        <f t="shared" ca="1" si="245"/>
        <v>-9.9387839227920247E-3</v>
      </c>
      <c r="CO263" s="40">
        <v>246</v>
      </c>
      <c r="CP263" s="45">
        <v>103.95837947221075</v>
      </c>
      <c r="CQ263" s="7">
        <v>-3.1299423997011927E-4</v>
      </c>
      <c r="CR263" s="43">
        <v>-3.2548561483698848E-2</v>
      </c>
      <c r="CS263" s="43">
        <v>6.2918142326573723E-3</v>
      </c>
      <c r="CT263" s="3">
        <v>99.062918142326581</v>
      </c>
      <c r="CU263" s="44">
        <v>-0.18741637153468527</v>
      </c>
      <c r="CV263" s="44"/>
      <c r="CW263" s="40">
        <v>246</v>
      </c>
      <c r="CX263" s="45">
        <v>102.32734134822294</v>
      </c>
      <c r="CY263" s="7">
        <v>5.2162892832252269E-3</v>
      </c>
      <c r="CZ263" s="43">
        <v>0.53099916878214659</v>
      </c>
      <c r="DA263" s="43">
        <v>0.41061588874255373</v>
      </c>
      <c r="DB263" s="3">
        <v>103.10615888742554</v>
      </c>
      <c r="DC263" s="44">
        <v>1.5530794437127684</v>
      </c>
      <c r="DD263" s="44"/>
    </row>
    <row r="264" spans="8:108" ht="15.9" customHeight="1" x14ac:dyDescent="0.65">
      <c r="H264" s="3">
        <f t="shared" si="268"/>
        <v>247</v>
      </c>
      <c r="I264" s="124">
        <f t="shared" si="246"/>
        <v>171299.80566668289</v>
      </c>
      <c r="J264" s="119">
        <f t="shared" si="233"/>
        <v>4.9999999999999989E-2</v>
      </c>
      <c r="K264" s="43">
        <f t="shared" si="234"/>
        <v>8157.1336031753763</v>
      </c>
      <c r="M264" s="109">
        <f t="shared" si="247"/>
        <v>247</v>
      </c>
      <c r="N264" s="45">
        <f t="shared" si="248"/>
        <v>99.96052290043643</v>
      </c>
      <c r="O264" s="7">
        <f t="shared" si="249"/>
        <v>2.0776966420527811E-5</v>
      </c>
      <c r="P264" s="43">
        <f t="shared" si="250"/>
        <v>2.0768332773804356E-3</v>
      </c>
      <c r="R264" s="109">
        <f t="shared" si="251"/>
        <v>247</v>
      </c>
      <c r="S264" s="109">
        <v>147</v>
      </c>
      <c r="T264" s="41">
        <f t="shared" si="302"/>
        <v>99.996963018437739</v>
      </c>
      <c r="U264" s="7">
        <f t="shared" si="306"/>
        <v>3.3744113063076466E-6</v>
      </c>
      <c r="V264" s="43">
        <f t="shared" si="252"/>
        <v>99.999999919330804</v>
      </c>
      <c r="W264" s="7">
        <f t="shared" si="253"/>
        <v>8.9632408242627608E-11</v>
      </c>
      <c r="X264" s="43">
        <f t="shared" si="303"/>
        <v>199.99696293776856</v>
      </c>
      <c r="Y264" s="7">
        <f t="shared" si="304"/>
        <v>1.687222003760762E-6</v>
      </c>
      <c r="Z264" s="121">
        <f t="shared" si="254"/>
        <v>8.9632434727300775E-9</v>
      </c>
      <c r="AA264" s="121">
        <f t="shared" si="305"/>
        <v>3.3742974397284143E-4</v>
      </c>
      <c r="AC264" s="3">
        <f t="shared" si="269"/>
        <v>247</v>
      </c>
      <c r="AD264" s="45">
        <f t="shared" si="235"/>
        <v>199.81807233098777</v>
      </c>
      <c r="AE264" s="7">
        <f t="shared" si="236"/>
        <v>4.7873289895938222E-5</v>
      </c>
      <c r="AF264" s="43">
        <f t="shared" si="301"/>
        <v>9.5654905716514704E-3</v>
      </c>
      <c r="AG264" s="107"/>
      <c r="AH264" s="3">
        <f t="shared" si="270"/>
        <v>247</v>
      </c>
      <c r="AI264" s="122">
        <f t="shared" si="271"/>
        <v>99.470358288248903</v>
      </c>
      <c r="AJ264" s="123">
        <f t="shared" si="255"/>
        <v>2.5801318409078469E-4</v>
      </c>
      <c r="AK264" s="114">
        <f t="shared" si="272"/>
        <v>2.5658043751043528E-2</v>
      </c>
      <c r="AL264" s="115">
        <f t="shared" si="273"/>
        <v>99.96052290043643</v>
      </c>
      <c r="AM264" s="123">
        <f t="shared" si="295"/>
        <v>2.0776966420527811E-5</v>
      </c>
      <c r="AN264" s="116">
        <f t="shared" si="256"/>
        <v>2.0768332773804356E-3</v>
      </c>
      <c r="AO264" s="122">
        <f t="shared" si="274"/>
        <v>99.96052290043643</v>
      </c>
      <c r="AP264" s="123">
        <f t="shared" si="275"/>
        <v>2.0776966420527811E-5</v>
      </c>
      <c r="AQ264" s="116">
        <f t="shared" si="276"/>
        <v>2.0768332773804356E-3</v>
      </c>
      <c r="AS264" s="3">
        <f t="shared" si="277"/>
        <v>247</v>
      </c>
      <c r="AT264" s="122">
        <f t="shared" si="278"/>
        <v>243.35413264244542</v>
      </c>
      <c r="AU264" s="123">
        <f t="shared" si="257"/>
        <v>1.3970754229195562E-3</v>
      </c>
      <c r="AV264" s="114">
        <f t="shared" si="279"/>
        <v>0.33950975704326286</v>
      </c>
      <c r="AW264" s="115">
        <f t="shared" si="300"/>
        <v>250</v>
      </c>
      <c r="AX264" s="123">
        <f t="shared" si="296"/>
        <v>0</v>
      </c>
      <c r="AY264" s="116">
        <f t="shared" si="258"/>
        <v>-18.75</v>
      </c>
      <c r="AZ264" s="122">
        <f t="shared" si="280"/>
        <v>99.96052290043643</v>
      </c>
      <c r="BA264" s="123">
        <f t="shared" si="281"/>
        <v>2.0776966420527811E-5</v>
      </c>
      <c r="BB264" s="116">
        <f t="shared" si="282"/>
        <v>2.0768332773804356E-3</v>
      </c>
      <c r="BC264" s="107"/>
      <c r="BD264" s="3">
        <f t="shared" si="283"/>
        <v>247</v>
      </c>
      <c r="BE264" s="45">
        <f t="shared" si="284"/>
        <v>71.212891439001737</v>
      </c>
      <c r="BF264" s="7">
        <f t="shared" si="285"/>
        <v>-9.1582709871162874E-4</v>
      </c>
      <c r="BG264" s="43">
        <f t="shared" si="286"/>
        <v>-6.5278479557993097E-2</v>
      </c>
      <c r="BH264" s="45">
        <f t="shared" si="287"/>
        <v>69.99608371319502</v>
      </c>
      <c r="BI264" s="7">
        <f t="shared" si="288"/>
        <v>-9.0820350682404552E-4</v>
      </c>
      <c r="BJ264" s="43">
        <f t="shared" si="289"/>
        <v>-6.3628476297577771E-2</v>
      </c>
      <c r="BK264" s="117">
        <f t="shared" si="244"/>
        <v>68.56753270899658</v>
      </c>
      <c r="BL264" s="107"/>
      <c r="BM264" s="118">
        <f t="shared" si="290"/>
        <v>247</v>
      </c>
      <c r="BN264" s="45">
        <f t="shared" si="291"/>
        <v>89.886801370796746</v>
      </c>
      <c r="BO264" s="7">
        <f t="shared" si="292"/>
        <v>0</v>
      </c>
      <c r="BP264" s="45">
        <f t="shared" si="293"/>
        <v>5.220001540634187E-17</v>
      </c>
      <c r="BQ264" s="107"/>
      <c r="BR264" s="107"/>
      <c r="BS264" s="40">
        <f t="shared" si="259"/>
        <v>247</v>
      </c>
      <c r="BT264" s="124">
        <f t="shared" ca="1" si="260"/>
        <v>44175.832046995318</v>
      </c>
      <c r="BU264" s="7">
        <f t="shared" ca="1" si="237"/>
        <v>-6.8456822469852721E-3</v>
      </c>
      <c r="BV264" s="43">
        <f t="shared" ca="1" si="261"/>
        <v>-304.49820716092154</v>
      </c>
      <c r="BW264" s="44">
        <f t="shared" ca="1" si="262"/>
        <v>-0.28422841123492659</v>
      </c>
      <c r="BX264" s="107"/>
      <c r="BY264" s="107"/>
      <c r="BZ264" s="40">
        <f t="shared" si="263"/>
        <v>247</v>
      </c>
      <c r="CA264" s="124">
        <f t="shared" ca="1" si="264"/>
        <v>9.5174442604767702</v>
      </c>
      <c r="CB264" s="7">
        <f t="shared" ca="1" si="294"/>
        <v>-9.2114205617463266E-2</v>
      </c>
      <c r="CC264" s="43">
        <f t="shared" ca="1" si="265"/>
        <v>-0.96564107841179614</v>
      </c>
      <c r="CD264" s="44">
        <f t="shared" ca="1" si="266"/>
        <v>-0.28422841123492659</v>
      </c>
      <c r="CE264" s="107"/>
      <c r="CF264" s="107"/>
      <c r="CG264" s="40">
        <f t="shared" si="267"/>
        <v>247</v>
      </c>
      <c r="CH264" s="45">
        <f t="shared" ca="1" si="238"/>
        <v>106.19031222985058</v>
      </c>
      <c r="CI264" s="7">
        <f t="shared" ca="1" si="239"/>
        <v>3.111018489489646E-3</v>
      </c>
      <c r="CJ264" s="43">
        <f t="shared" ca="1" si="240"/>
        <v>0.32933545605869735</v>
      </c>
      <c r="CK264" s="43">
        <f t="shared" ca="1" si="241"/>
        <v>-4.2114205617463291E-2</v>
      </c>
      <c r="CL264" s="3">
        <f t="shared" ca="1" si="242"/>
        <v>98.578857943825369</v>
      </c>
      <c r="CM264" s="44">
        <f t="shared" ca="1" si="245"/>
        <v>-0.28422841123492659</v>
      </c>
      <c r="CO264" s="40">
        <v>247</v>
      </c>
      <c r="CP264" s="45">
        <v>103.41991245706544</v>
      </c>
      <c r="CQ264" s="7">
        <v>-5.1796403318238845E-3</v>
      </c>
      <c r="CR264" s="43">
        <v>-0.53846701514530793</v>
      </c>
      <c r="CS264" s="43">
        <v>0.33971111276313548</v>
      </c>
      <c r="CT264" s="3">
        <v>102.39711112763135</v>
      </c>
      <c r="CU264" s="44">
        <v>0.47942222552627095</v>
      </c>
      <c r="CV264" s="44"/>
      <c r="CW264" s="40">
        <v>247</v>
      </c>
      <c r="CX264" s="45">
        <v>102.47838066753224</v>
      </c>
      <c r="CY264" s="7">
        <v>1.4760406878480277E-3</v>
      </c>
      <c r="CZ264" s="43">
        <v>0.15103931930928674</v>
      </c>
      <c r="DA264" s="43">
        <v>-3.9139701665958981E-2</v>
      </c>
      <c r="DB264" s="3">
        <v>98.608602983340404</v>
      </c>
      <c r="DC264" s="44">
        <v>-0.69569850832979485</v>
      </c>
      <c r="DD264" s="44"/>
    </row>
    <row r="265" spans="8:108" ht="15.9" customHeight="1" x14ac:dyDescent="0.65">
      <c r="H265" s="3">
        <f t="shared" si="268"/>
        <v>248</v>
      </c>
      <c r="I265" s="124">
        <f t="shared" si="246"/>
        <v>179864.79595001703</v>
      </c>
      <c r="J265" s="119">
        <f t="shared" si="233"/>
        <v>4.9999999999999933E-2</v>
      </c>
      <c r="K265" s="43">
        <f t="shared" si="234"/>
        <v>8564.9902833341457</v>
      </c>
      <c r="M265" s="109">
        <f t="shared" si="247"/>
        <v>248</v>
      </c>
      <c r="N265" s="45">
        <f t="shared" si="248"/>
        <v>99.962495976193907</v>
      </c>
      <c r="O265" s="7">
        <f t="shared" si="249"/>
        <v>1.9738549781712678E-5</v>
      </c>
      <c r="P265" s="43">
        <f t="shared" si="250"/>
        <v>1.9730757574833928E-3</v>
      </c>
      <c r="R265" s="109">
        <f t="shared" si="251"/>
        <v>248</v>
      </c>
      <c r="S265" s="109">
        <v>148</v>
      </c>
      <c r="T265" s="41">
        <f t="shared" si="302"/>
        <v>99.997266707370713</v>
      </c>
      <c r="U265" s="7">
        <f t="shared" si="306"/>
        <v>3.0369815623051006E-6</v>
      </c>
      <c r="V265" s="43">
        <f t="shared" si="252"/>
        <v>99.999999927397724</v>
      </c>
      <c r="W265" s="7">
        <f t="shared" si="253"/>
        <v>8.0669195832843735E-11</v>
      </c>
      <c r="X265" s="43">
        <f t="shared" si="303"/>
        <v>199.99726663476844</v>
      </c>
      <c r="Y265" s="7">
        <f t="shared" si="304"/>
        <v>1.5185080584116933E-6</v>
      </c>
      <c r="Z265" s="121">
        <f t="shared" si="254"/>
        <v>8.0669193482247301E-9</v>
      </c>
      <c r="AA265" s="121">
        <f t="shared" si="305"/>
        <v>3.0368893296954112E-4</v>
      </c>
      <c r="AC265" s="3">
        <f t="shared" si="269"/>
        <v>248</v>
      </c>
      <c r="AD265" s="45">
        <f t="shared" si="235"/>
        <v>199.82716044001918</v>
      </c>
      <c r="AE265" s="7">
        <f t="shared" si="236"/>
        <v>4.5481917252989641E-5</v>
      </c>
      <c r="AF265" s="43">
        <f t="shared" si="301"/>
        <v>9.0881090314227572E-3</v>
      </c>
      <c r="AG265" s="107"/>
      <c r="AH265" s="3">
        <f t="shared" si="270"/>
        <v>248</v>
      </c>
      <c r="AI265" s="122">
        <f t="shared" si="271"/>
        <v>99.494844027459891</v>
      </c>
      <c r="AJ265" s="123">
        <f t="shared" si="255"/>
        <v>2.461611643142187E-4</v>
      </c>
      <c r="AK265" s="114">
        <f t="shared" si="272"/>
        <v>2.4485739210982814E-2</v>
      </c>
      <c r="AL265" s="115">
        <f t="shared" si="273"/>
        <v>99.962495976193907</v>
      </c>
      <c r="AM265" s="123">
        <f t="shared" si="295"/>
        <v>1.9738549781712678E-5</v>
      </c>
      <c r="AN265" s="116">
        <f t="shared" si="256"/>
        <v>1.9730757574833928E-3</v>
      </c>
      <c r="AO265" s="122">
        <f t="shared" si="274"/>
        <v>99.962495976193907</v>
      </c>
      <c r="AP265" s="123">
        <f t="shared" si="275"/>
        <v>1.9738549781712678E-5</v>
      </c>
      <c r="AQ265" s="116">
        <f t="shared" si="276"/>
        <v>1.9730757574833928E-3</v>
      </c>
      <c r="AS265" s="3">
        <f t="shared" si="277"/>
        <v>248</v>
      </c>
      <c r="AT265" s="122">
        <f t="shared" si="278"/>
        <v>243.67759249973631</v>
      </c>
      <c r="AU265" s="123">
        <f t="shared" si="257"/>
        <v>1.3291734715109079E-3</v>
      </c>
      <c r="AV265" s="114">
        <f t="shared" si="279"/>
        <v>0.32345985729088661</v>
      </c>
      <c r="AW265" s="115">
        <f t="shared" si="300"/>
        <v>250</v>
      </c>
      <c r="AX265" s="123">
        <f t="shared" si="296"/>
        <v>0</v>
      </c>
      <c r="AY265" s="116">
        <f t="shared" si="258"/>
        <v>-18.75</v>
      </c>
      <c r="AZ265" s="122">
        <f t="shared" si="280"/>
        <v>99.962495976193907</v>
      </c>
      <c r="BA265" s="123">
        <f t="shared" si="281"/>
        <v>1.9738549781712678E-5</v>
      </c>
      <c r="BB265" s="116">
        <f t="shared" si="282"/>
        <v>1.9730757574833928E-3</v>
      </c>
      <c r="BC265" s="107"/>
      <c r="BD265" s="3">
        <f t="shared" si="283"/>
        <v>248</v>
      </c>
      <c r="BE265" s="45">
        <f t="shared" si="284"/>
        <v>71.147704072219241</v>
      </c>
      <c r="BF265" s="7">
        <f t="shared" si="285"/>
        <v>-9.1538716467274531E-4</v>
      </c>
      <c r="BG265" s="43">
        <f t="shared" si="286"/>
        <v>-6.5187366782502768E-2</v>
      </c>
      <c r="BH265" s="45">
        <f t="shared" si="287"/>
        <v>69.932583649694919</v>
      </c>
      <c r="BI265" s="7">
        <f t="shared" si="288"/>
        <v>-9.0719451905750222E-4</v>
      </c>
      <c r="BJ265" s="43">
        <f t="shared" si="289"/>
        <v>-6.3500063500095252E-2</v>
      </c>
      <c r="BK265" s="117">
        <f t="shared" si="244"/>
        <v>68.503968503952763</v>
      </c>
      <c r="BL265" s="107"/>
      <c r="BM265" s="118">
        <f t="shared" si="290"/>
        <v>248</v>
      </c>
      <c r="BN265" s="45">
        <f t="shared" si="291"/>
        <v>89.886801370796746</v>
      </c>
      <c r="BO265" s="7">
        <f t="shared" si="292"/>
        <v>0</v>
      </c>
      <c r="BP265" s="45">
        <f t="shared" si="293"/>
        <v>4.4039316424119736E-17</v>
      </c>
      <c r="BQ265" s="107"/>
      <c r="BR265" s="107"/>
      <c r="BS265" s="40">
        <f t="shared" si="259"/>
        <v>248</v>
      </c>
      <c r="BT265" s="124">
        <f t="shared" ca="1" si="260"/>
        <v>46134.172044017134</v>
      </c>
      <c r="BU265" s="7">
        <f t="shared" ca="1" si="237"/>
        <v>4.433057412339142E-2</v>
      </c>
      <c r="BV265" s="43">
        <f t="shared" ca="1" si="261"/>
        <v>1958.339997021814</v>
      </c>
      <c r="BW265" s="44">
        <f t="shared" ca="1" si="262"/>
        <v>-2.8347129383043138E-2</v>
      </c>
      <c r="BX265" s="107"/>
      <c r="BY265" s="107"/>
      <c r="BZ265" s="40">
        <f t="shared" si="263"/>
        <v>248</v>
      </c>
      <c r="CA265" s="124">
        <f t="shared" ca="1" si="264"/>
        <v>9.8584203615767905</v>
      </c>
      <c r="CB265" s="7">
        <f t="shared" ca="1" si="294"/>
        <v>3.5826435308478427E-2</v>
      </c>
      <c r="CC265" s="43">
        <f t="shared" ca="1" si="265"/>
        <v>0.34097610110002041</v>
      </c>
      <c r="CD265" s="44">
        <f t="shared" ca="1" si="266"/>
        <v>-2.8347129383043138E-2</v>
      </c>
      <c r="CE265" s="107"/>
      <c r="CF265" s="107"/>
      <c r="CG265" s="40">
        <f t="shared" si="267"/>
        <v>248</v>
      </c>
      <c r="CH265" s="45">
        <f t="shared" ca="1" si="238"/>
        <v>105.61239432553644</v>
      </c>
      <c r="CI265" s="7">
        <f t="shared" ca="1" si="239"/>
        <v>-5.4422846319843359E-3</v>
      </c>
      <c r="CJ265" s="43">
        <f t="shared" ca="1" si="240"/>
        <v>-0.5779179043141407</v>
      </c>
      <c r="CK265" s="43">
        <f t="shared" ca="1" si="241"/>
        <v>8.5826435308478444E-2</v>
      </c>
      <c r="CL265" s="3">
        <f t="shared" ca="1" si="242"/>
        <v>99.858264353084778</v>
      </c>
      <c r="CM265" s="44">
        <f t="shared" ca="1" si="245"/>
        <v>-2.8347129383043138E-2</v>
      </c>
      <c r="CO265" s="40">
        <v>248</v>
      </c>
      <c r="CP265" s="45">
        <v>103.27232434715307</v>
      </c>
      <c r="CQ265" s="7">
        <v>-1.4270763376794918E-3</v>
      </c>
      <c r="CR265" s="43">
        <v>-0.14758810991236088</v>
      </c>
      <c r="CS265" s="43">
        <v>0.40574405137812486</v>
      </c>
      <c r="CT265" s="3">
        <v>103.05744051378124</v>
      </c>
      <c r="CU265" s="44">
        <v>0.61148810275624976</v>
      </c>
      <c r="CV265" s="44"/>
      <c r="CW265" s="40">
        <v>248</v>
      </c>
      <c r="CX265" s="45">
        <v>102.33874896738577</v>
      </c>
      <c r="CY265" s="7">
        <v>-1.3625478782639032E-3</v>
      </c>
      <c r="CZ265" s="43">
        <v>-0.13963170014647153</v>
      </c>
      <c r="DA265" s="43">
        <v>4.4699448805571043E-2</v>
      </c>
      <c r="DB265" s="3">
        <v>99.446994488055708</v>
      </c>
      <c r="DC265" s="44">
        <v>-0.2765027559721448</v>
      </c>
      <c r="DD265" s="44"/>
    </row>
    <row r="266" spans="8:108" ht="15.9" customHeight="1" x14ac:dyDescent="0.65">
      <c r="H266" s="3">
        <f t="shared" si="268"/>
        <v>249</v>
      </c>
      <c r="I266" s="124">
        <f t="shared" si="246"/>
        <v>188858.03574751789</v>
      </c>
      <c r="J266" s="119">
        <f t="shared" ref="J266:J277" si="307">(I266-I265)/I265</f>
        <v>5.0000000000000072E-2</v>
      </c>
      <c r="K266" s="43">
        <f t="shared" ref="K266:K277" si="308">$I$12*I265</f>
        <v>8993.2397975008516</v>
      </c>
      <c r="M266" s="109">
        <f t="shared" si="247"/>
        <v>249</v>
      </c>
      <c r="N266" s="45">
        <f t="shared" si="248"/>
        <v>99.964370474108307</v>
      </c>
      <c r="O266" s="7">
        <f t="shared" si="249"/>
        <v>1.8752011903011308E-5</v>
      </c>
      <c r="P266" s="43">
        <f t="shared" si="250"/>
        <v>1.8744979144036636E-3</v>
      </c>
      <c r="R266" s="109">
        <f t="shared" si="251"/>
        <v>249</v>
      </c>
      <c r="S266" s="109">
        <v>149</v>
      </c>
      <c r="T266" s="41">
        <f t="shared" si="302"/>
        <v>99.997540029162749</v>
      </c>
      <c r="U266" s="7">
        <f t="shared" si="306"/>
        <v>2.7332926292513773E-6</v>
      </c>
      <c r="V266" s="43">
        <f t="shared" si="252"/>
        <v>99.99999993465795</v>
      </c>
      <c r="W266" s="7">
        <f t="shared" si="253"/>
        <v>7.2602262032847872E-11</v>
      </c>
      <c r="X266" s="43">
        <f t="shared" si="303"/>
        <v>199.99753996382071</v>
      </c>
      <c r="Y266" s="7">
        <f t="shared" si="304"/>
        <v>1.3666639393432219E-6</v>
      </c>
      <c r="Z266" s="121">
        <f t="shared" si="254"/>
        <v>7.2602279690994473E-9</v>
      </c>
      <c r="AA266" s="121">
        <f t="shared" si="305"/>
        <v>2.7332179204007039E-4</v>
      </c>
      <c r="AC266" s="3">
        <f t="shared" si="269"/>
        <v>249</v>
      </c>
      <c r="AD266" s="45">
        <f t="shared" ref="AD266:AD277" si="309">AD265+AF266*$N$14</f>
        <v>199.83579494963985</v>
      </c>
      <c r="AE266" s="7">
        <f t="shared" ref="AE266:AE277" si="310">(AD266-AD265)/AD265</f>
        <v>4.3209889995181989E-5</v>
      </c>
      <c r="AF266" s="43">
        <f t="shared" si="301"/>
        <v>8.6345096206673928E-3</v>
      </c>
      <c r="AG266" s="107"/>
      <c r="AH266" s="3">
        <f t="shared" si="270"/>
        <v>249</v>
      </c>
      <c r="AI266" s="122">
        <f t="shared" si="271"/>
        <v>99.51821008296271</v>
      </c>
      <c r="AJ266" s="123">
        <f t="shared" si="255"/>
        <v>2.3484689816057785E-4</v>
      </c>
      <c r="AK266" s="114">
        <f t="shared" si="272"/>
        <v>2.3366055502821212E-2</v>
      </c>
      <c r="AL266" s="115">
        <f t="shared" si="273"/>
        <v>99.964370474108307</v>
      </c>
      <c r="AM266" s="123">
        <f t="shared" si="295"/>
        <v>1.8752011903011308E-5</v>
      </c>
      <c r="AN266" s="116">
        <f t="shared" si="256"/>
        <v>1.8744979144036636E-3</v>
      </c>
      <c r="AO266" s="122">
        <f t="shared" si="274"/>
        <v>99.964370474108307</v>
      </c>
      <c r="AP266" s="123">
        <f t="shared" si="275"/>
        <v>1.8752011903011308E-5</v>
      </c>
      <c r="AQ266" s="116">
        <f t="shared" si="276"/>
        <v>1.8744979144036636E-3</v>
      </c>
      <c r="AS266" s="3">
        <f t="shared" si="277"/>
        <v>249</v>
      </c>
      <c r="AT266" s="122">
        <f t="shared" si="278"/>
        <v>243.98571830742961</v>
      </c>
      <c r="AU266" s="123">
        <f t="shared" si="257"/>
        <v>1.2644815000527163E-3</v>
      </c>
      <c r="AV266" s="114">
        <f t="shared" si="279"/>
        <v>0.30812580769330655</v>
      </c>
      <c r="AW266" s="115">
        <f t="shared" si="300"/>
        <v>250</v>
      </c>
      <c r="AX266" s="123">
        <f t="shared" si="296"/>
        <v>0</v>
      </c>
      <c r="AY266" s="116">
        <f t="shared" si="258"/>
        <v>-18.75</v>
      </c>
      <c r="AZ266" s="122">
        <f t="shared" si="280"/>
        <v>99.964370474108307</v>
      </c>
      <c r="BA266" s="123">
        <f t="shared" si="281"/>
        <v>1.8752011903011308E-5</v>
      </c>
      <c r="BB266" s="116">
        <f t="shared" si="282"/>
        <v>1.8744979144036636E-3</v>
      </c>
      <c r="BC266" s="107"/>
      <c r="BD266" s="3">
        <f t="shared" si="283"/>
        <v>249</v>
      </c>
      <c r="BE266" s="45">
        <f t="shared" si="284"/>
        <v>71.082609712927436</v>
      </c>
      <c r="BF266" s="7">
        <f t="shared" si="285"/>
        <v>-9.1491862092599185E-4</v>
      </c>
      <c r="BG266" s="43">
        <f t="shared" si="286"/>
        <v>-6.5094359291807388E-2</v>
      </c>
      <c r="BH266" s="45">
        <f t="shared" si="287"/>
        <v>69.86921122464247</v>
      </c>
      <c r="BI266" s="7">
        <f t="shared" si="288"/>
        <v>-9.0619310405995425E-4</v>
      </c>
      <c r="BJ266" s="43">
        <f t="shared" si="289"/>
        <v>-6.3372425052447792E-2</v>
      </c>
      <c r="BK266" s="117">
        <f t="shared" si="244"/>
        <v>68.440532323881001</v>
      </c>
      <c r="BL266" s="107"/>
      <c r="BM266" s="118">
        <f t="shared" si="290"/>
        <v>249</v>
      </c>
      <c r="BN266" s="45">
        <f t="shared" si="291"/>
        <v>89.886801370796746</v>
      </c>
      <c r="BO266" s="7">
        <f t="shared" si="292"/>
        <v>0</v>
      </c>
      <c r="BP266" s="45">
        <f t="shared" si="293"/>
        <v>3.7154421813985019E-17</v>
      </c>
      <c r="BQ266" s="107"/>
      <c r="BR266" s="107"/>
      <c r="BS266" s="40">
        <f t="shared" si="259"/>
        <v>249</v>
      </c>
      <c r="BT266" s="124">
        <f t="shared" ca="1" si="260"/>
        <v>55136.878497847974</v>
      </c>
      <c r="BU266" s="7">
        <f t="shared" ref="BU266:BU277" ca="1" si="311">(BT266-BT265)/BT265</f>
        <v>0.19514182340242839</v>
      </c>
      <c r="BV266" s="43">
        <f t="shared" ca="1" si="261"/>
        <v>9002.7064538308423</v>
      </c>
      <c r="BW266" s="44">
        <f t="shared" ca="1" si="262"/>
        <v>0.72570911701214225</v>
      </c>
      <c r="BX266" s="107"/>
      <c r="BY266" s="107"/>
      <c r="BZ266" s="40">
        <f t="shared" si="263"/>
        <v>249</v>
      </c>
      <c r="CA266" s="124">
        <f t="shared" ca="1" si="264"/>
        <v>13.928514147522838</v>
      </c>
      <c r="CB266" s="7">
        <f t="shared" ca="1" si="294"/>
        <v>0.41285455850607111</v>
      </c>
      <c r="CC266" s="43">
        <f t="shared" ca="1" si="265"/>
        <v>4.0700937859460478</v>
      </c>
      <c r="CD266" s="44">
        <f t="shared" ca="1" si="266"/>
        <v>0.72570911701214225</v>
      </c>
      <c r="CE266" s="107"/>
      <c r="CF266" s="107"/>
      <c r="CG266" s="40">
        <f t="shared" si="267"/>
        <v>249</v>
      </c>
      <c r="CH266" s="45">
        <f t="shared" ref="CH266:CH277" ca="1" si="312">CH265+CJ266*$CH$10</f>
        <v>104.67658237476093</v>
      </c>
      <c r="CI266" s="7">
        <f t="shared" ref="CI266:CI277" ca="1" si="313">(CH266-CH265)/CH265</f>
        <v>-8.860815596046406E-3</v>
      </c>
      <c r="CJ266" s="43">
        <f t="shared" ref="CJ266:CJ277" ca="1" si="314">CK266*CH265*(1-CH265/CL266)</f>
        <v>-0.93581195077552237</v>
      </c>
      <c r="CK266" s="43">
        <f t="shared" ref="CK266:CK277" ca="1" si="315">$CH$7+$CH$8*CM266</f>
        <v>0.46285455850607116</v>
      </c>
      <c r="CL266" s="3">
        <f t="shared" ref="CL266:CL277" ca="1" si="316">$CH$9+$CJ$8*CM266</f>
        <v>103.62854558506071</v>
      </c>
      <c r="CM266" s="44">
        <f t="shared" ca="1" si="245"/>
        <v>0.72570911701214225</v>
      </c>
      <c r="CO266" s="40">
        <v>249</v>
      </c>
      <c r="CP266" s="45">
        <v>104.30737898589456</v>
      </c>
      <c r="CQ266" s="7">
        <v>1.0022575218333591E-2</v>
      </c>
      <c r="CR266" s="43">
        <v>1.0350546387414823</v>
      </c>
      <c r="CS266" s="43">
        <v>-0.16480629712882075</v>
      </c>
      <c r="CT266" s="3">
        <v>97.351937028711788</v>
      </c>
      <c r="CU266" s="44">
        <v>-0.52961259425764151</v>
      </c>
      <c r="CV266" s="44"/>
      <c r="CW266" s="40">
        <v>249</v>
      </c>
      <c r="CX266" s="45">
        <v>102.21312468770249</v>
      </c>
      <c r="CY266" s="7">
        <v>-1.2275338613267049E-3</v>
      </c>
      <c r="CZ266" s="43">
        <v>-0.12562427968327994</v>
      </c>
      <c r="DA266" s="43">
        <v>4.1780589377432113E-2</v>
      </c>
      <c r="DB266" s="3">
        <v>99.417805893774315</v>
      </c>
      <c r="DC266" s="44">
        <v>-0.29109705311283945</v>
      </c>
      <c r="DD266" s="44"/>
    </row>
    <row r="267" spans="8:108" ht="15.9" customHeight="1" x14ac:dyDescent="0.65">
      <c r="H267" s="3">
        <f t="shared" si="268"/>
        <v>250</v>
      </c>
      <c r="I267" s="124">
        <f t="shared" si="246"/>
        <v>198300.93753489378</v>
      </c>
      <c r="J267" s="119">
        <f t="shared" si="307"/>
        <v>4.9999999999999954E-2</v>
      </c>
      <c r="K267" s="43">
        <f t="shared" si="308"/>
        <v>9442.9017873758949</v>
      </c>
      <c r="M267" s="109">
        <f t="shared" si="247"/>
        <v>250</v>
      </c>
      <c r="N267" s="45">
        <f t="shared" si="248"/>
        <v>99.96615131567134</v>
      </c>
      <c r="O267" s="7">
        <f t="shared" si="249"/>
        <v>1.7814762945903444E-5</v>
      </c>
      <c r="P267" s="43">
        <f t="shared" si="250"/>
        <v>1.7808415630268387E-3</v>
      </c>
      <c r="R267" s="109">
        <f t="shared" si="251"/>
        <v>250</v>
      </c>
      <c r="S267" s="109">
        <v>150</v>
      </c>
      <c r="T267" s="41">
        <f t="shared" si="302"/>
        <v>99.997786020195022</v>
      </c>
      <c r="U267" s="7">
        <f t="shared" si="306"/>
        <v>2.4599708372926123E-6</v>
      </c>
      <c r="V267" s="43">
        <f t="shared" si="252"/>
        <v>99.999999941192158</v>
      </c>
      <c r="W267" s="7">
        <f t="shared" si="253"/>
        <v>6.5342078457383279E-11</v>
      </c>
      <c r="X267" s="43">
        <f t="shared" si="303"/>
        <v>199.99778596138719</v>
      </c>
      <c r="Y267" s="7">
        <f t="shared" si="304"/>
        <v>1.2300029616618439E-6</v>
      </c>
      <c r="Z267" s="121">
        <f t="shared" si="254"/>
        <v>6.534205394708505E-9</v>
      </c>
      <c r="AA267" s="121">
        <f t="shared" si="305"/>
        <v>2.4599103226889322E-4</v>
      </c>
      <c r="AC267" s="3">
        <f t="shared" si="269"/>
        <v>250</v>
      </c>
      <c r="AD267" s="45">
        <f t="shared" si="309"/>
        <v>199.8439984613332</v>
      </c>
      <c r="AE267" s="7">
        <f t="shared" si="310"/>
        <v>4.1051262589967359E-5</v>
      </c>
      <c r="AF267" s="43">
        <f t="shared" si="301"/>
        <v>8.2035116933662777E-3</v>
      </c>
      <c r="AG267" s="107"/>
      <c r="AH267" s="3">
        <f t="shared" si="270"/>
        <v>250</v>
      </c>
      <c r="AI267" s="122">
        <f t="shared" si="271"/>
        <v>99.540506784953749</v>
      </c>
      <c r="AJ267" s="123">
        <f t="shared" si="255"/>
        <v>2.2404645313105011E-4</v>
      </c>
      <c r="AK267" s="114">
        <f t="shared" si="272"/>
        <v>2.2296701991031793E-2</v>
      </c>
      <c r="AL267" s="115">
        <f t="shared" si="273"/>
        <v>99.96615131567134</v>
      </c>
      <c r="AM267" s="123">
        <f t="shared" si="295"/>
        <v>1.7814762945903444E-5</v>
      </c>
      <c r="AN267" s="116">
        <f t="shared" si="256"/>
        <v>1.7808415630268387E-3</v>
      </c>
      <c r="AO267" s="122">
        <f t="shared" si="274"/>
        <v>99.96615131567134</v>
      </c>
      <c r="AP267" s="123">
        <f t="shared" si="275"/>
        <v>1.7814762945903444E-5</v>
      </c>
      <c r="AQ267" s="116">
        <f t="shared" si="276"/>
        <v>1.7808415630268387E-3</v>
      </c>
      <c r="AS267" s="3">
        <f t="shared" si="277"/>
        <v>250</v>
      </c>
      <c r="AT267" s="122">
        <f t="shared" si="278"/>
        <v>244.2791980752026</v>
      </c>
      <c r="AU267" s="123">
        <f t="shared" si="257"/>
        <v>1.2028563385140419E-3</v>
      </c>
      <c r="AV267" s="114">
        <f t="shared" si="279"/>
        <v>0.29347976777300255</v>
      </c>
      <c r="AW267" s="115">
        <f t="shared" si="300"/>
        <v>250</v>
      </c>
      <c r="AX267" s="123">
        <f t="shared" si="296"/>
        <v>0</v>
      </c>
      <c r="AY267" s="116">
        <f t="shared" si="258"/>
        <v>-18.75</v>
      </c>
      <c r="AZ267" s="122">
        <f t="shared" si="280"/>
        <v>99.96615131567134</v>
      </c>
      <c r="BA267" s="123">
        <f t="shared" si="281"/>
        <v>1.7814762945903444E-5</v>
      </c>
      <c r="BB267" s="116">
        <f t="shared" si="282"/>
        <v>1.7808415630268387E-3</v>
      </c>
      <c r="BC267" s="107"/>
      <c r="BD267" s="3">
        <f t="shared" si="283"/>
        <v>250</v>
      </c>
      <c r="BE267" s="45">
        <f t="shared" si="284"/>
        <v>71.017610117784969</v>
      </c>
      <c r="BF267" s="7">
        <f t="shared" si="285"/>
        <v>-9.144233083868609E-4</v>
      </c>
      <c r="BG267" s="43">
        <f t="shared" si="286"/>
        <v>-6.499959514246692E-2</v>
      </c>
      <c r="BH267" s="45">
        <f t="shared" si="287"/>
        <v>69.805965671439097</v>
      </c>
      <c r="BI267" s="7">
        <f t="shared" si="288"/>
        <v>-9.051991870929661E-4</v>
      </c>
      <c r="BJ267" s="43">
        <f t="shared" si="289"/>
        <v>-6.3245553203367583E-2</v>
      </c>
      <c r="BK267" s="117">
        <f t="shared" si="244"/>
        <v>68.377223398316204</v>
      </c>
      <c r="BL267" s="107"/>
      <c r="BM267" s="118">
        <f t="shared" si="290"/>
        <v>250</v>
      </c>
      <c r="BN267" s="45">
        <f t="shared" si="291"/>
        <v>89.886801370796746</v>
      </c>
      <c r="BO267" s="7">
        <f t="shared" si="292"/>
        <v>0</v>
      </c>
      <c r="BP267" s="45">
        <f t="shared" si="293"/>
        <v>3.1345878465440519E-17</v>
      </c>
      <c r="BQ267" s="107"/>
      <c r="BR267" s="107"/>
      <c r="BS267" s="40">
        <f t="shared" si="259"/>
        <v>250</v>
      </c>
      <c r="BT267" s="124">
        <f t="shared" ca="1" si="260"/>
        <v>48706.50418881957</v>
      </c>
      <c r="BU267" s="7">
        <f t="shared" ca="1" si="311"/>
        <v>-0.11662565027650931</v>
      </c>
      <c r="BV267" s="43">
        <f t="shared" ca="1" si="261"/>
        <v>-6430.3743090284006</v>
      </c>
      <c r="BW267" s="44">
        <f t="shared" ca="1" si="262"/>
        <v>-0.83312825138254631</v>
      </c>
      <c r="BX267" s="107"/>
      <c r="BY267" s="107"/>
      <c r="BZ267" s="40">
        <f t="shared" si="263"/>
        <v>250</v>
      </c>
      <c r="CA267" s="124">
        <f t="shared" ca="1" si="264"/>
        <v>8.8228205368576003</v>
      </c>
      <c r="CB267" s="7">
        <f t="shared" ca="1" si="294"/>
        <v>-0.36656412569127317</v>
      </c>
      <c r="CC267" s="43">
        <f t="shared" ca="1" si="265"/>
        <v>-5.105693610665238</v>
      </c>
      <c r="CD267" s="44">
        <f t="shared" ca="1" si="266"/>
        <v>-0.83312825138254631</v>
      </c>
      <c r="CE267" s="107"/>
      <c r="CF267" s="107"/>
      <c r="CG267" s="40">
        <f t="shared" si="267"/>
        <v>250</v>
      </c>
      <c r="CH267" s="45">
        <f t="shared" ca="1" si="312"/>
        <v>107.73397691349858</v>
      </c>
      <c r="CI267" s="7">
        <f t="shared" ca="1" si="313"/>
        <v>2.9208008796003996E-2</v>
      </c>
      <c r="CJ267" s="43">
        <f t="shared" ca="1" si="314"/>
        <v>3.0573945387376478</v>
      </c>
      <c r="CK267" s="43">
        <f t="shared" ca="1" si="315"/>
        <v>-0.31656412569127312</v>
      </c>
      <c r="CL267" s="3">
        <f t="shared" ca="1" si="316"/>
        <v>95.834358743087265</v>
      </c>
      <c r="CM267" s="44">
        <f t="shared" ca="1" si="245"/>
        <v>-0.83312825138254631</v>
      </c>
      <c r="CO267" s="40">
        <v>250</v>
      </c>
      <c r="CP267" s="45">
        <v>103.86298696268931</v>
      </c>
      <c r="CQ267" s="7">
        <v>-4.2604083002157336E-3</v>
      </c>
      <c r="CR267" s="43">
        <v>-0.44439202320525789</v>
      </c>
      <c r="CS267" s="43">
        <v>9.8567573492815988E-2</v>
      </c>
      <c r="CT267" s="3">
        <v>99.985675734928165</v>
      </c>
      <c r="CU267" s="44">
        <v>-2.8648530143680355E-3</v>
      </c>
      <c r="CV267" s="44"/>
      <c r="CW267" s="40">
        <v>250</v>
      </c>
      <c r="CX267" s="45">
        <v>101.97223978163966</v>
      </c>
      <c r="CY267" s="7">
        <v>-2.3566925167273823E-3</v>
      </c>
      <c r="CZ267" s="43">
        <v>-0.24088490606282975</v>
      </c>
      <c r="DA267" s="43">
        <v>0.11363095926810346</v>
      </c>
      <c r="DB267" s="3">
        <v>100.13630959268103</v>
      </c>
      <c r="DC267" s="44">
        <v>6.8154796340517257E-2</v>
      </c>
      <c r="DD267" s="44"/>
    </row>
    <row r="268" spans="8:108" ht="15.9" customHeight="1" x14ac:dyDescent="0.65">
      <c r="H268" s="3">
        <f t="shared" si="268"/>
        <v>251</v>
      </c>
      <c r="I268" s="124">
        <f t="shared" si="246"/>
        <v>208215.98441163846</v>
      </c>
      <c r="J268" s="119">
        <f t="shared" si="307"/>
        <v>4.9999999999999996E-2</v>
      </c>
      <c r="K268" s="43">
        <f t="shared" si="308"/>
        <v>9915.0468767446891</v>
      </c>
      <c r="M268" s="109">
        <f t="shared" si="247"/>
        <v>251</v>
      </c>
      <c r="N268" s="45">
        <f t="shared" si="248"/>
        <v>99.967843177021052</v>
      </c>
      <c r="O268" s="7">
        <f t="shared" si="249"/>
        <v>1.6924342164279423E-5</v>
      </c>
      <c r="P268" s="43">
        <f t="shared" si="250"/>
        <v>1.6918613497177791E-3</v>
      </c>
      <c r="R268" s="109">
        <f t="shared" si="251"/>
        <v>251</v>
      </c>
      <c r="S268" s="109">
        <v>151</v>
      </c>
      <c r="T268" s="41">
        <f t="shared" si="302"/>
        <v>99.998007413273811</v>
      </c>
      <c r="U268" s="7">
        <f t="shared" si="306"/>
        <v>2.2139798049545527E-6</v>
      </c>
      <c r="V268" s="43">
        <f t="shared" si="252"/>
        <v>99.999999947072936</v>
      </c>
      <c r="W268" s="7">
        <f t="shared" si="253"/>
        <v>5.8807785342673976E-11</v>
      </c>
      <c r="X268" s="43">
        <f t="shared" si="303"/>
        <v>199.99800736034675</v>
      </c>
      <c r="Y268" s="7">
        <f t="shared" si="304"/>
        <v>1.1070070525477871E-6</v>
      </c>
      <c r="Z268" s="121">
        <f t="shared" si="254"/>
        <v>5.880784744599614E-9</v>
      </c>
      <c r="AA268" s="121">
        <f t="shared" si="305"/>
        <v>2.2139307879111828E-4</v>
      </c>
      <c r="AC268" s="3">
        <f t="shared" si="269"/>
        <v>251</v>
      </c>
      <c r="AD268" s="45">
        <f t="shared" si="309"/>
        <v>199.85179245414653</v>
      </c>
      <c r="AE268" s="7">
        <f t="shared" si="310"/>
        <v>3.900038466674936E-5</v>
      </c>
      <c r="AF268" s="43">
        <f t="shared" si="301"/>
        <v>7.7939928133231263E-3</v>
      </c>
      <c r="AG268" s="107"/>
      <c r="AH268" s="3">
        <f t="shared" si="270"/>
        <v>251</v>
      </c>
      <c r="AI268" s="122">
        <f t="shared" si="271"/>
        <v>99.561782266989866</v>
      </c>
      <c r="AJ268" s="123">
        <f t="shared" si="255"/>
        <v>2.1373692703896194E-4</v>
      </c>
      <c r="AK268" s="114">
        <f t="shared" si="272"/>
        <v>2.1275482036112892E-2</v>
      </c>
      <c r="AL268" s="115">
        <f t="shared" si="273"/>
        <v>99.967843177021052</v>
      </c>
      <c r="AM268" s="123">
        <f t="shared" si="295"/>
        <v>1.6924342164279423E-5</v>
      </c>
      <c r="AN268" s="116">
        <f t="shared" si="256"/>
        <v>1.6918613497177791E-3</v>
      </c>
      <c r="AO268" s="122">
        <f t="shared" si="274"/>
        <v>99.967843177021052</v>
      </c>
      <c r="AP268" s="123">
        <f t="shared" si="275"/>
        <v>1.6924342164279423E-5</v>
      </c>
      <c r="AQ268" s="116">
        <f t="shared" si="276"/>
        <v>1.6918613497177791E-3</v>
      </c>
      <c r="AS268" s="3">
        <f t="shared" si="277"/>
        <v>251</v>
      </c>
      <c r="AT268" s="122">
        <f t="shared" si="278"/>
        <v>246.54777021025205</v>
      </c>
      <c r="AU268" s="123">
        <f t="shared" si="257"/>
        <v>9.2868003207995705E-3</v>
      </c>
      <c r="AV268" s="114">
        <f t="shared" si="279"/>
        <v>2.2685721350494523</v>
      </c>
      <c r="AW268" s="115">
        <f>$AW$12*$AW$11*6</f>
        <v>300</v>
      </c>
      <c r="AX268" s="123">
        <f t="shared" si="296"/>
        <v>0.2</v>
      </c>
      <c r="AY268" s="116">
        <f t="shared" si="258"/>
        <v>-18.75</v>
      </c>
      <c r="AZ268" s="122">
        <f t="shared" si="280"/>
        <v>99.967843177021052</v>
      </c>
      <c r="BA268" s="123">
        <f t="shared" si="281"/>
        <v>1.6924342164279423E-5</v>
      </c>
      <c r="BB268" s="116">
        <f t="shared" si="282"/>
        <v>1.6918613497177791E-3</v>
      </c>
      <c r="BC268" s="107"/>
      <c r="BD268" s="3">
        <f t="shared" si="283"/>
        <v>251</v>
      </c>
      <c r="BE268" s="45">
        <f t="shared" si="284"/>
        <v>70.952706912949651</v>
      </c>
      <c r="BF268" s="7">
        <f t="shared" si="285"/>
        <v>-9.1390297037134477E-4</v>
      </c>
      <c r="BG268" s="43">
        <f t="shared" si="286"/>
        <v>-6.490320483531889E-2</v>
      </c>
      <c r="BH268" s="45">
        <f t="shared" si="287"/>
        <v>69.74284623112932</v>
      </c>
      <c r="BI268" s="7">
        <f t="shared" si="288"/>
        <v>-9.0421269446891548E-4</v>
      </c>
      <c r="BJ268" s="43">
        <f t="shared" si="289"/>
        <v>-6.3119440309780311E-2</v>
      </c>
      <c r="BK268" s="117">
        <f t="shared" si="244"/>
        <v>68.314040964490289</v>
      </c>
      <c r="BL268" s="107"/>
      <c r="BM268" s="118">
        <f t="shared" si="290"/>
        <v>251</v>
      </c>
      <c r="BN268" s="45">
        <f t="shared" si="291"/>
        <v>89.886801370796746</v>
      </c>
      <c r="BO268" s="7">
        <f t="shared" si="292"/>
        <v>0</v>
      </c>
      <c r="BP268" s="45">
        <f t="shared" si="293"/>
        <v>2.6445414806598364E-17</v>
      </c>
      <c r="BQ268" s="107"/>
      <c r="BR268" s="107"/>
      <c r="BS268" s="40">
        <f t="shared" si="259"/>
        <v>251</v>
      </c>
      <c r="BT268" s="124">
        <f t="shared" ca="1" si="260"/>
        <v>52905.163284904957</v>
      </c>
      <c r="BU268" s="7">
        <f t="shared" ca="1" si="311"/>
        <v>8.6203252851170045E-2</v>
      </c>
      <c r="BV268" s="43">
        <f t="shared" ca="1" si="261"/>
        <v>4198.6590960853846</v>
      </c>
      <c r="BW268" s="44">
        <f t="shared" ca="1" si="262"/>
        <v>0.18101626425585002</v>
      </c>
      <c r="BX268" s="107"/>
      <c r="BY268" s="107"/>
      <c r="BZ268" s="40">
        <f t="shared" si="263"/>
        <v>251</v>
      </c>
      <c r="CA268" s="124">
        <f t="shared" ca="1" si="264"/>
        <v>10.062498570591359</v>
      </c>
      <c r="CB268" s="7">
        <f t="shared" ca="1" si="294"/>
        <v>0.14050813212792507</v>
      </c>
      <c r="CC268" s="43">
        <f t="shared" ca="1" si="265"/>
        <v>1.2396780337337581</v>
      </c>
      <c r="CD268" s="44">
        <f t="shared" ca="1" si="266"/>
        <v>0.18101626425585002</v>
      </c>
      <c r="CE268" s="107"/>
      <c r="CF268" s="107"/>
      <c r="CG268" s="40">
        <f t="shared" si="267"/>
        <v>251</v>
      </c>
      <c r="CH268" s="45">
        <f t="shared" ca="1" si="312"/>
        <v>106.34497243266301</v>
      </c>
      <c r="CI268" s="7">
        <f t="shared" ca="1" si="313"/>
        <v>-1.2892910116469774E-2</v>
      </c>
      <c r="CJ268" s="43">
        <f t="shared" ca="1" si="314"/>
        <v>-1.3890044808355639</v>
      </c>
      <c r="CK268" s="43">
        <f t="shared" ca="1" si="315"/>
        <v>0.190508132127925</v>
      </c>
      <c r="CL268" s="3">
        <f t="shared" ca="1" si="316"/>
        <v>100.90508132127925</v>
      </c>
      <c r="CM268" s="44">
        <f t="shared" ca="1" si="245"/>
        <v>0.18101626425585002</v>
      </c>
      <c r="CO268" s="40">
        <v>251</v>
      </c>
      <c r="CP268" s="45">
        <v>103.82218950563407</v>
      </c>
      <c r="CQ268" s="7">
        <v>-3.9280072957934231E-4</v>
      </c>
      <c r="CR268" s="43">
        <v>-4.0797457055231898E-2</v>
      </c>
      <c r="CS268" s="43">
        <v>0.4777665070185807</v>
      </c>
      <c r="CT268" s="3">
        <v>103.7776650701858</v>
      </c>
      <c r="CU268" s="44">
        <v>0.75553301403716144</v>
      </c>
      <c r="CV268" s="44"/>
      <c r="CW268" s="40">
        <v>251</v>
      </c>
      <c r="CX268" s="45">
        <v>101.92159189883724</v>
      </c>
      <c r="CY268" s="7">
        <v>-4.9668304737523377E-4</v>
      </c>
      <c r="CZ268" s="43">
        <v>-5.0647882802417901E-2</v>
      </c>
      <c r="DA268" s="43">
        <v>0.2791100040956298</v>
      </c>
      <c r="DB268" s="3">
        <v>101.79110004095629</v>
      </c>
      <c r="DC268" s="44">
        <v>0.89555002047814913</v>
      </c>
      <c r="DD268" s="44"/>
    </row>
    <row r="269" spans="8:108" ht="15.9" customHeight="1" x14ac:dyDescent="0.65">
      <c r="H269" s="3">
        <f t="shared" si="268"/>
        <v>252</v>
      </c>
      <c r="I269" s="124">
        <f t="shared" si="246"/>
        <v>218626.78363222038</v>
      </c>
      <c r="J269" s="119">
        <f t="shared" si="307"/>
        <v>4.9999999999999975E-2</v>
      </c>
      <c r="K269" s="43">
        <f t="shared" si="308"/>
        <v>10410.799220581925</v>
      </c>
      <c r="M269" s="109">
        <f t="shared" si="247"/>
        <v>252</v>
      </c>
      <c r="N269" s="45">
        <f t="shared" si="248"/>
        <v>99.969450501139363</v>
      </c>
      <c r="O269" s="7">
        <f t="shared" si="249"/>
        <v>1.6078411489428195E-5</v>
      </c>
      <c r="P269" s="43">
        <f t="shared" si="250"/>
        <v>1.6073241183152483E-3</v>
      </c>
      <c r="R269" s="109">
        <f t="shared" si="251"/>
        <v>252</v>
      </c>
      <c r="S269" s="109">
        <v>152</v>
      </c>
      <c r="T269" s="41">
        <f t="shared" si="302"/>
        <v>99.998206667976021</v>
      </c>
      <c r="U269" s="7">
        <f t="shared" si="306"/>
        <v>1.9925867261168911E-6</v>
      </c>
      <c r="V269" s="43">
        <f t="shared" si="252"/>
        <v>99.999999952365641</v>
      </c>
      <c r="W269" s="7">
        <f t="shared" si="253"/>
        <v>5.2927049437858229E-11</v>
      </c>
      <c r="X269" s="43">
        <f t="shared" si="303"/>
        <v>199.99820662034165</v>
      </c>
      <c r="Y269" s="7">
        <f t="shared" si="304"/>
        <v>9.9630990093586766E-7</v>
      </c>
      <c r="Z269" s="121">
        <f t="shared" si="254"/>
        <v>5.2927062704509054E-9</v>
      </c>
      <c r="AA269" s="121">
        <f t="shared" si="305"/>
        <v>1.9925470221663505E-4</v>
      </c>
      <c r="AC269" s="3">
        <f t="shared" si="269"/>
        <v>252</v>
      </c>
      <c r="AD269" s="45">
        <f t="shared" si="309"/>
        <v>199.85919734007004</v>
      </c>
      <c r="AE269" s="7">
        <f t="shared" si="310"/>
        <v>3.7051886463341359E-5</v>
      </c>
      <c r="AF269" s="43">
        <f t="shared" si="301"/>
        <v>7.4048859235117106E-3</v>
      </c>
      <c r="AG269" s="107"/>
      <c r="AH269" s="3">
        <f t="shared" si="270"/>
        <v>252</v>
      </c>
      <c r="AI269" s="122">
        <f t="shared" si="271"/>
        <v>99.582082556609393</v>
      </c>
      <c r="AJ269" s="123">
        <f t="shared" si="255"/>
        <v>2.0389640640510994E-4</v>
      </c>
      <c r="AK269" s="114">
        <f t="shared" si="272"/>
        <v>2.0300289619526433E-2</v>
      </c>
      <c r="AL269" s="115">
        <f t="shared" si="273"/>
        <v>99.969450501139363</v>
      </c>
      <c r="AM269" s="123">
        <f t="shared" si="295"/>
        <v>1.6078411489428195E-5</v>
      </c>
      <c r="AN269" s="116">
        <f t="shared" si="256"/>
        <v>1.6073241183152483E-3</v>
      </c>
      <c r="AO269" s="122">
        <f t="shared" si="274"/>
        <v>99.969450501139363</v>
      </c>
      <c r="AP269" s="123">
        <f t="shared" si="275"/>
        <v>1.6078411489428195E-5</v>
      </c>
      <c r="AQ269" s="116">
        <f t="shared" si="276"/>
        <v>1.6073241183152483E-3</v>
      </c>
      <c r="AS269" s="3">
        <f t="shared" si="277"/>
        <v>252</v>
      </c>
      <c r="AT269" s="122">
        <f t="shared" si="278"/>
        <v>248.74419155482346</v>
      </c>
      <c r="AU269" s="123">
        <f t="shared" si="257"/>
        <v>8.9087049649580353E-3</v>
      </c>
      <c r="AV269" s="114">
        <f t="shared" si="279"/>
        <v>2.1964213445713949</v>
      </c>
      <c r="AW269" s="115">
        <f t="shared" ref="AW269:AW277" si="317">$AW$12*$AW$11*6</f>
        <v>300</v>
      </c>
      <c r="AX269" s="123">
        <f t="shared" si="296"/>
        <v>0</v>
      </c>
      <c r="AY269" s="116">
        <f t="shared" si="258"/>
        <v>-30</v>
      </c>
      <c r="AZ269" s="122">
        <f t="shared" si="280"/>
        <v>99.969450501139363</v>
      </c>
      <c r="BA269" s="123">
        <f t="shared" si="281"/>
        <v>1.6078411489428195E-5</v>
      </c>
      <c r="BB269" s="116">
        <f t="shared" si="282"/>
        <v>1.6073241183152483E-3</v>
      </c>
      <c r="BC269" s="107"/>
      <c r="BD269" s="3">
        <f t="shared" si="283"/>
        <v>252</v>
      </c>
      <c r="BE269" s="45">
        <f t="shared" si="284"/>
        <v>70.887901601237644</v>
      </c>
      <c r="BF269" s="7">
        <f t="shared" si="285"/>
        <v>-9.1335925761811085E-4</v>
      </c>
      <c r="BG269" s="43">
        <f t="shared" si="286"/>
        <v>-6.4805311712008401E-2</v>
      </c>
      <c r="BH269" s="45">
        <f t="shared" si="287"/>
        <v>69.679852152294444</v>
      </c>
      <c r="BI269" s="7">
        <f t="shared" si="288"/>
        <v>-9.0323355353339634E-4</v>
      </c>
      <c r="BJ269" s="43">
        <f t="shared" si="289"/>
        <v>-6.2994078834871195E-2</v>
      </c>
      <c r="BK269" s="117">
        <f t="shared" si="244"/>
        <v>68.250984267224908</v>
      </c>
      <c r="BL269" s="107"/>
      <c r="BM269" s="118">
        <f t="shared" si="290"/>
        <v>252</v>
      </c>
      <c r="BN269" s="45">
        <f t="shared" si="291"/>
        <v>89.886801370796746</v>
      </c>
      <c r="BO269" s="7">
        <f t="shared" si="292"/>
        <v>0</v>
      </c>
      <c r="BP269" s="45">
        <f t="shared" si="293"/>
        <v>2.2311066032624057E-17</v>
      </c>
      <c r="BQ269" s="107"/>
      <c r="BR269" s="107"/>
      <c r="BS269" s="40">
        <f t="shared" si="259"/>
        <v>252</v>
      </c>
      <c r="BT269" s="124">
        <f t="shared" ca="1" si="260"/>
        <v>47350.453672632269</v>
      </c>
      <c r="BU269" s="7">
        <f t="shared" ca="1" si="311"/>
        <v>-0.10499371455219705</v>
      </c>
      <c r="BV269" s="43">
        <f t="shared" ca="1" si="261"/>
        <v>-5554.7096122726889</v>
      </c>
      <c r="BW269" s="44">
        <f t="shared" ca="1" si="262"/>
        <v>-0.77496857276098552</v>
      </c>
      <c r="BX269" s="107"/>
      <c r="BY269" s="107"/>
      <c r="BZ269" s="40">
        <f t="shared" si="263"/>
        <v>252</v>
      </c>
      <c r="CA269" s="124">
        <f t="shared" ca="1" si="264"/>
        <v>6.666563421290606</v>
      </c>
      <c r="CB269" s="7">
        <f t="shared" ca="1" si="294"/>
        <v>-0.33748428638049272</v>
      </c>
      <c r="CC269" s="43">
        <f t="shared" ca="1" si="265"/>
        <v>-3.3959351493007532</v>
      </c>
      <c r="CD269" s="44">
        <f t="shared" ca="1" si="266"/>
        <v>-0.77496857276098552</v>
      </c>
      <c r="CE269" s="107"/>
      <c r="CF269" s="107"/>
      <c r="CG269" s="40">
        <f t="shared" si="267"/>
        <v>252</v>
      </c>
      <c r="CH269" s="45">
        <f t="shared" ca="1" si="312"/>
        <v>109.59537429862584</v>
      </c>
      <c r="CI269" s="7">
        <f t="shared" ca="1" si="313"/>
        <v>3.0564697057220671E-2</v>
      </c>
      <c r="CJ269" s="43">
        <f t="shared" ca="1" si="314"/>
        <v>3.2504018659628224</v>
      </c>
      <c r="CK269" s="43">
        <f t="shared" ca="1" si="315"/>
        <v>-0.28748428638049273</v>
      </c>
      <c r="CL269" s="3">
        <f t="shared" ca="1" si="316"/>
        <v>96.125157136195071</v>
      </c>
      <c r="CM269" s="44">
        <f t="shared" ca="1" si="245"/>
        <v>-0.77496857276098552</v>
      </c>
      <c r="CO269" s="40">
        <v>252</v>
      </c>
      <c r="CP269" s="45">
        <v>106.60760867737338</v>
      </c>
      <c r="CQ269" s="7">
        <v>2.6828746195803849E-2</v>
      </c>
      <c r="CR269" s="43">
        <v>2.7854191717393109</v>
      </c>
      <c r="CS269" s="43">
        <v>-0.32026913760093212</v>
      </c>
      <c r="CT269" s="3">
        <v>95.797308623990673</v>
      </c>
      <c r="CU269" s="44">
        <v>-0.84053827520186419</v>
      </c>
      <c r="CV269" s="44"/>
      <c r="CW269" s="40">
        <v>252</v>
      </c>
      <c r="CX269" s="45">
        <v>101.77111844739196</v>
      </c>
      <c r="CY269" s="7">
        <v>-1.4763648079067718E-3</v>
      </c>
      <c r="CZ269" s="43">
        <v>-0.15047345144527544</v>
      </c>
      <c r="DA269" s="43">
        <v>0.22601429893871619</v>
      </c>
      <c r="DB269" s="3">
        <v>101.26014298938716</v>
      </c>
      <c r="DC269" s="44">
        <v>0.63007149469358092</v>
      </c>
      <c r="DD269" s="44"/>
    </row>
    <row r="270" spans="8:108" ht="15.9" customHeight="1" x14ac:dyDescent="0.65">
      <c r="H270" s="3">
        <f t="shared" si="268"/>
        <v>253</v>
      </c>
      <c r="I270" s="124">
        <f t="shared" si="246"/>
        <v>229558.1228138314</v>
      </c>
      <c r="J270" s="119">
        <f t="shared" si="307"/>
        <v>5.0000000000000017E-2</v>
      </c>
      <c r="K270" s="43">
        <f t="shared" si="308"/>
        <v>10931.33918161102</v>
      </c>
      <c r="M270" s="109">
        <f t="shared" si="247"/>
        <v>253</v>
      </c>
      <c r="N270" s="45">
        <f t="shared" si="248"/>
        <v>99.970977509446456</v>
      </c>
      <c r="O270" s="7">
        <f t="shared" si="249"/>
        <v>1.5274749430333881E-5</v>
      </c>
      <c r="P270" s="43">
        <f t="shared" si="250"/>
        <v>1.5270083070913079E-3</v>
      </c>
      <c r="R270" s="109">
        <f t="shared" si="251"/>
        <v>253</v>
      </c>
      <c r="S270" s="109">
        <v>153</v>
      </c>
      <c r="T270" s="41">
        <f t="shared" si="302"/>
        <v>99.998385997962373</v>
      </c>
      <c r="U270" s="7">
        <f t="shared" si="306"/>
        <v>1.7933320239192057E-6</v>
      </c>
      <c r="V270" s="43">
        <f t="shared" si="252"/>
        <v>99.999999957129077</v>
      </c>
      <c r="W270" s="7">
        <f t="shared" si="253"/>
        <v>4.7634358702405984E-11</v>
      </c>
      <c r="X270" s="43">
        <f t="shared" si="303"/>
        <v>199.99838595509146</v>
      </c>
      <c r="Y270" s="7">
        <f t="shared" si="304"/>
        <v>8.9668178953671749E-7</v>
      </c>
      <c r="Z270" s="121">
        <f t="shared" si="254"/>
        <v>4.7634363097917434E-9</v>
      </c>
      <c r="AA270" s="121">
        <f t="shared" si="305"/>
        <v>1.7932998635829831E-4</v>
      </c>
      <c r="AC270" s="3">
        <f t="shared" si="269"/>
        <v>253</v>
      </c>
      <c r="AD270" s="45">
        <f t="shared" si="309"/>
        <v>199.86623251671926</v>
      </c>
      <c r="AE270" s="7">
        <f t="shared" si="310"/>
        <v>3.5200664982429895E-5</v>
      </c>
      <c r="AF270" s="43">
        <f t="shared" si="301"/>
        <v>7.0351766492366911E-3</v>
      </c>
      <c r="AG270" s="107"/>
      <c r="AH270" s="3">
        <f t="shared" si="270"/>
        <v>253</v>
      </c>
      <c r="AI270" s="122">
        <f t="shared" si="271"/>
        <v>99.601451662656004</v>
      </c>
      <c r="AJ270" s="123">
        <f t="shared" si="255"/>
        <v>1.9450392630220449E-4</v>
      </c>
      <c r="AK270" s="114">
        <f t="shared" si="272"/>
        <v>1.9369106046607337E-2</v>
      </c>
      <c r="AL270" s="115">
        <f t="shared" si="273"/>
        <v>99.970977509446456</v>
      </c>
      <c r="AM270" s="123">
        <f t="shared" si="295"/>
        <v>1.5274749430333881E-5</v>
      </c>
      <c r="AN270" s="116">
        <f t="shared" si="256"/>
        <v>1.5270083070913079E-3</v>
      </c>
      <c r="AO270" s="122">
        <f t="shared" si="274"/>
        <v>99.970977509446456</v>
      </c>
      <c r="AP270" s="123">
        <f t="shared" si="275"/>
        <v>1.5274749430333881E-5</v>
      </c>
      <c r="AQ270" s="116">
        <f t="shared" si="276"/>
        <v>1.5270083070913079E-3</v>
      </c>
      <c r="AS270" s="3">
        <f t="shared" si="277"/>
        <v>253</v>
      </c>
      <c r="AT270" s="122">
        <f t="shared" si="278"/>
        <v>250.86912232718751</v>
      </c>
      <c r="AU270" s="123">
        <f t="shared" si="257"/>
        <v>8.5426347408627465E-3</v>
      </c>
      <c r="AV270" s="114">
        <f t="shared" si="279"/>
        <v>2.1249307723640558</v>
      </c>
      <c r="AW270" s="115">
        <f t="shared" si="317"/>
        <v>300</v>
      </c>
      <c r="AX270" s="123">
        <f t="shared" si="296"/>
        <v>0</v>
      </c>
      <c r="AY270" s="116">
        <f t="shared" si="258"/>
        <v>-30</v>
      </c>
      <c r="AZ270" s="122">
        <f t="shared" si="280"/>
        <v>99.970977509446456</v>
      </c>
      <c r="BA270" s="123">
        <f t="shared" si="281"/>
        <v>1.5274749430333881E-5</v>
      </c>
      <c r="BB270" s="116">
        <f t="shared" si="282"/>
        <v>1.5270083070913079E-3</v>
      </c>
      <c r="BC270" s="107"/>
      <c r="BD270" s="3">
        <f t="shared" si="283"/>
        <v>253</v>
      </c>
      <c r="BE270" s="45">
        <f t="shared" si="284"/>
        <v>70.823195568906641</v>
      </c>
      <c r="BF270" s="7">
        <f t="shared" si="285"/>
        <v>-9.1279373305462889E-4</v>
      </c>
      <c r="BG270" s="43">
        <f t="shared" si="286"/>
        <v>-6.4706032331002902E-2</v>
      </c>
      <c r="BH270" s="45">
        <f t="shared" si="287"/>
        <v>69.616982690948248</v>
      </c>
      <c r="BI270" s="7">
        <f t="shared" si="288"/>
        <v>-9.0226169264519295E-4</v>
      </c>
      <c r="BJ270" s="43">
        <f t="shared" si="289"/>
        <v>-6.2869461346193145E-2</v>
      </c>
      <c r="BK270" s="117">
        <f t="shared" si="244"/>
        <v>68.188052558826271</v>
      </c>
      <c r="BL270" s="107"/>
      <c r="BM270" s="118">
        <f t="shared" si="290"/>
        <v>253</v>
      </c>
      <c r="BN270" s="45">
        <f t="shared" si="291"/>
        <v>89.886801370796746</v>
      </c>
      <c r="BO270" s="7">
        <f t="shared" si="292"/>
        <v>0</v>
      </c>
      <c r="BP270" s="45">
        <f t="shared" si="293"/>
        <v>1.8823061432483551E-17</v>
      </c>
      <c r="BQ270" s="107"/>
      <c r="BR270" s="107"/>
      <c r="BS270" s="40">
        <f t="shared" si="259"/>
        <v>253</v>
      </c>
      <c r="BT270" s="124">
        <f t="shared" ca="1" si="260"/>
        <v>55202.022914864923</v>
      </c>
      <c r="BU270" s="7">
        <f t="shared" ca="1" si="311"/>
        <v>0.16581824741355589</v>
      </c>
      <c r="BV270" s="43">
        <f t="shared" ca="1" si="261"/>
        <v>7851.5692422326501</v>
      </c>
      <c r="BW270" s="44">
        <f t="shared" ca="1" si="262"/>
        <v>0.57909123706777899</v>
      </c>
      <c r="BX270" s="107"/>
      <c r="BY270" s="107"/>
      <c r="BZ270" s="40">
        <f t="shared" si="263"/>
        <v>253</v>
      </c>
      <c r="CA270" s="124">
        <f t="shared" ca="1" si="264"/>
        <v>8.9301658216681279</v>
      </c>
      <c r="CB270" s="7">
        <f t="shared" ca="1" si="294"/>
        <v>0.33954561853388959</v>
      </c>
      <c r="CC270" s="43">
        <f t="shared" ca="1" si="265"/>
        <v>2.2636024003775215</v>
      </c>
      <c r="CD270" s="44">
        <f t="shared" ca="1" si="266"/>
        <v>0.57909123706777899</v>
      </c>
      <c r="CE270" s="107"/>
      <c r="CF270" s="107"/>
      <c r="CG270" s="40">
        <f t="shared" si="267"/>
        <v>253</v>
      </c>
      <c r="CH270" s="45">
        <f t="shared" ca="1" si="312"/>
        <v>106.8155083998728</v>
      </c>
      <c r="CI270" s="7">
        <f t="shared" ca="1" si="313"/>
        <v>-2.5364810481676502E-2</v>
      </c>
      <c r="CJ270" s="43">
        <f t="shared" ca="1" si="314"/>
        <v>-2.779865898753044</v>
      </c>
      <c r="CK270" s="43">
        <f t="shared" ca="1" si="315"/>
        <v>0.38954561853388947</v>
      </c>
      <c r="CL270" s="3">
        <f t="shared" ca="1" si="316"/>
        <v>102.8954561853389</v>
      </c>
      <c r="CM270" s="44">
        <f t="shared" ca="1" si="245"/>
        <v>0.57909123706777899</v>
      </c>
      <c r="CO270" s="40">
        <v>253</v>
      </c>
      <c r="CP270" s="45">
        <v>108.01416759016759</v>
      </c>
      <c r="CQ270" s="7">
        <v>1.3193794797994953E-2</v>
      </c>
      <c r="CR270" s="43">
        <v>1.4065589127942051</v>
      </c>
      <c r="CS270" s="43">
        <v>-0.14252245477119013</v>
      </c>
      <c r="CT270" s="3">
        <v>97.574775452288094</v>
      </c>
      <c r="CU270" s="44">
        <v>-0.48504490954238028</v>
      </c>
      <c r="CV270" s="44"/>
      <c r="CW270" s="40">
        <v>253</v>
      </c>
      <c r="CX270" s="45">
        <v>101.80199452616957</v>
      </c>
      <c r="CY270" s="7">
        <v>3.0338743691384377E-4</v>
      </c>
      <c r="CZ270" s="43">
        <v>3.0876078777614925E-2</v>
      </c>
      <c r="DA270" s="43">
        <v>0.28784962353826515</v>
      </c>
      <c r="DB270" s="3">
        <v>101.87849623538266</v>
      </c>
      <c r="DC270" s="44">
        <v>0.93924811769132566</v>
      </c>
      <c r="DD270" s="44"/>
    </row>
    <row r="271" spans="8:108" ht="15.9" customHeight="1" x14ac:dyDescent="0.65">
      <c r="H271" s="3">
        <f t="shared" si="268"/>
        <v>254</v>
      </c>
      <c r="I271" s="124">
        <f t="shared" si="246"/>
        <v>241036.02895452298</v>
      </c>
      <c r="J271" s="119">
        <f t="shared" si="307"/>
        <v>5.000000000000001E-2</v>
      </c>
      <c r="K271" s="43">
        <f t="shared" si="308"/>
        <v>11477.906140691572</v>
      </c>
      <c r="M271" s="109">
        <f t="shared" si="247"/>
        <v>254</v>
      </c>
      <c r="N271" s="45">
        <f t="shared" si="248"/>
        <v>99.972428212821654</v>
      </c>
      <c r="O271" s="7">
        <f t="shared" si="249"/>
        <v>1.4511245276772243E-5</v>
      </c>
      <c r="P271" s="43">
        <f t="shared" si="250"/>
        <v>1.450703375198185E-3</v>
      </c>
      <c r="R271" s="109">
        <f t="shared" si="251"/>
        <v>254</v>
      </c>
      <c r="S271" s="109">
        <v>154</v>
      </c>
      <c r="T271" s="41">
        <f t="shared" si="302"/>
        <v>99.998547395561133</v>
      </c>
      <c r="U271" s="7">
        <f t="shared" si="306"/>
        <v>1.6140020376212697E-6</v>
      </c>
      <c r="V271" s="43">
        <f t="shared" si="252"/>
        <v>99.999999961416165</v>
      </c>
      <c r="W271" s="7">
        <f t="shared" si="253"/>
        <v>4.2870880197559094E-11</v>
      </c>
      <c r="X271" s="43">
        <f t="shared" si="303"/>
        <v>199.9985473569773</v>
      </c>
      <c r="Y271" s="7">
        <f t="shared" si="304"/>
        <v>8.0701594196664403E-7</v>
      </c>
      <c r="Z271" s="121">
        <f t="shared" si="254"/>
        <v>4.2870917908383627E-9</v>
      </c>
      <c r="AA271" s="121">
        <f t="shared" si="305"/>
        <v>1.6139759876051827E-4</v>
      </c>
      <c r="AC271" s="3">
        <f t="shared" si="269"/>
        <v>254</v>
      </c>
      <c r="AD271" s="45">
        <f t="shared" si="309"/>
        <v>199.87291641744841</v>
      </c>
      <c r="AE271" s="7">
        <f t="shared" si="310"/>
        <v>3.3441870820196525E-5</v>
      </c>
      <c r="AF271" s="43">
        <f t="shared" si="301"/>
        <v>6.6839007291408558E-3</v>
      </c>
      <c r="AG271" s="107"/>
      <c r="AH271" s="3">
        <f t="shared" si="270"/>
        <v>254</v>
      </c>
      <c r="AI271" s="122">
        <f t="shared" si="271"/>
        <v>99.619931659386026</v>
      </c>
      <c r="AJ271" s="123">
        <f t="shared" si="255"/>
        <v>1.8553943162006133E-4</v>
      </c>
      <c r="AK271" s="114">
        <f t="shared" si="272"/>
        <v>1.8479996730020178E-2</v>
      </c>
      <c r="AL271" s="115">
        <f t="shared" si="273"/>
        <v>99.972428212821654</v>
      </c>
      <c r="AM271" s="123">
        <f t="shared" si="295"/>
        <v>1.4511245276772243E-5</v>
      </c>
      <c r="AN271" s="116">
        <f t="shared" si="256"/>
        <v>1.450703375198185E-3</v>
      </c>
      <c r="AO271" s="122">
        <f t="shared" si="274"/>
        <v>99.972428212821654</v>
      </c>
      <c r="AP271" s="123">
        <f t="shared" si="275"/>
        <v>1.4511245276772243E-5</v>
      </c>
      <c r="AQ271" s="116">
        <f t="shared" si="276"/>
        <v>1.450703375198185E-3</v>
      </c>
      <c r="AS271" s="3">
        <f t="shared" si="277"/>
        <v>254</v>
      </c>
      <c r="AT271" s="122">
        <f t="shared" si="278"/>
        <v>252.92335902067799</v>
      </c>
      <c r="AU271" s="123">
        <f t="shared" si="257"/>
        <v>8.1884796121354155E-3</v>
      </c>
      <c r="AV271" s="114">
        <f t="shared" si="279"/>
        <v>2.0542366934904801</v>
      </c>
      <c r="AW271" s="115">
        <f t="shared" si="317"/>
        <v>300</v>
      </c>
      <c r="AX271" s="123">
        <f t="shared" si="296"/>
        <v>0</v>
      </c>
      <c r="AY271" s="116">
        <f t="shared" si="258"/>
        <v>-30</v>
      </c>
      <c r="AZ271" s="122">
        <f t="shared" si="280"/>
        <v>99.972428212821654</v>
      </c>
      <c r="BA271" s="123">
        <f t="shared" si="281"/>
        <v>1.4511245276772243E-5</v>
      </c>
      <c r="BB271" s="116">
        <f t="shared" si="282"/>
        <v>1.450703375198185E-3</v>
      </c>
      <c r="BC271" s="107"/>
      <c r="BD271" s="3">
        <f t="shared" si="283"/>
        <v>254</v>
      </c>
      <c r="BE271" s="45">
        <f t="shared" si="284"/>
        <v>70.758590092082486</v>
      </c>
      <c r="BF271" s="7">
        <f t="shared" si="285"/>
        <v>-9.1220787632066583E-4</v>
      </c>
      <c r="BG271" s="43">
        <f t="shared" si="286"/>
        <v>-6.4605476824152658E-2</v>
      </c>
      <c r="BH271" s="45">
        <f t="shared" si="287"/>
        <v>69.554237110434428</v>
      </c>
      <c r="BI271" s="7">
        <f t="shared" si="288"/>
        <v>-9.0129704115972907E-4</v>
      </c>
      <c r="BJ271" s="43">
        <f t="shared" si="289"/>
        <v>-6.274558051381586E-2</v>
      </c>
      <c r="BK271" s="117">
        <f t="shared" si="244"/>
        <v>68.125245098981537</v>
      </c>
      <c r="BL271" s="107"/>
      <c r="BM271" s="118">
        <f t="shared" si="290"/>
        <v>254</v>
      </c>
      <c r="BN271" s="45">
        <f t="shared" si="291"/>
        <v>89.886801370796746</v>
      </c>
      <c r="BO271" s="7">
        <f t="shared" si="292"/>
        <v>0</v>
      </c>
      <c r="BP271" s="45">
        <f t="shared" si="293"/>
        <v>1.5880354671218786E-17</v>
      </c>
      <c r="BQ271" s="107"/>
      <c r="BR271" s="107"/>
      <c r="BS271" s="40">
        <f t="shared" si="259"/>
        <v>254</v>
      </c>
      <c r="BT271" s="124">
        <f t="shared" ca="1" si="260"/>
        <v>50241.244155138324</v>
      </c>
      <c r="BU271" s="7">
        <f t="shared" ca="1" si="311"/>
        <v>-8.986588711390775E-2</v>
      </c>
      <c r="BV271" s="43">
        <f t="shared" ca="1" si="261"/>
        <v>-4960.7787597265997</v>
      </c>
      <c r="BW271" s="44">
        <f t="shared" ca="1" si="262"/>
        <v>-0.69932943556953864</v>
      </c>
      <c r="BX271" s="107"/>
      <c r="BY271" s="107"/>
      <c r="BZ271" s="40">
        <f t="shared" si="263"/>
        <v>254</v>
      </c>
      <c r="CA271" s="124">
        <f t="shared" ca="1" si="264"/>
        <v>6.2541102009467551</v>
      </c>
      <c r="CB271" s="7">
        <f t="shared" ca="1" si="294"/>
        <v>-0.29966471778476939</v>
      </c>
      <c r="CC271" s="43">
        <f t="shared" ca="1" si="265"/>
        <v>-2.6760556207213724</v>
      </c>
      <c r="CD271" s="44">
        <f t="shared" ca="1" si="266"/>
        <v>-0.69932943556953864</v>
      </c>
      <c r="CE271" s="107"/>
      <c r="CF271" s="107"/>
      <c r="CG271" s="40">
        <f t="shared" si="267"/>
        <v>254</v>
      </c>
      <c r="CH271" s="45">
        <f t="shared" ca="1" si="312"/>
        <v>109.66520444052036</v>
      </c>
      <c r="CI271" s="7">
        <f t="shared" ca="1" si="313"/>
        <v>2.6678673193966201E-2</v>
      </c>
      <c r="CJ271" s="43">
        <f t="shared" ca="1" si="314"/>
        <v>2.8496960406475611</v>
      </c>
      <c r="CK271" s="43">
        <f t="shared" ca="1" si="315"/>
        <v>-0.24966471778476931</v>
      </c>
      <c r="CL271" s="3">
        <f t="shared" ca="1" si="316"/>
        <v>96.503352822152308</v>
      </c>
      <c r="CM271" s="44">
        <f t="shared" ca="1" si="245"/>
        <v>-0.69932943556953864</v>
      </c>
      <c r="CO271" s="40">
        <v>254</v>
      </c>
      <c r="CP271" s="45">
        <v>105.91311902644551</v>
      </c>
      <c r="CQ271" s="7">
        <v>-1.9451601679642348E-2</v>
      </c>
      <c r="CR271" s="43">
        <v>-2.1010485637220722</v>
      </c>
      <c r="CS271" s="43">
        <v>0.39745353019846008</v>
      </c>
      <c r="CT271" s="3">
        <v>102.9745353019846</v>
      </c>
      <c r="CU271" s="44">
        <v>0.5949070603969201</v>
      </c>
      <c r="CV271" s="44"/>
      <c r="CW271" s="40">
        <v>254</v>
      </c>
      <c r="CX271" s="45">
        <v>101.61785243628127</v>
      </c>
      <c r="CY271" s="7">
        <v>-1.8088259542003481E-3</v>
      </c>
      <c r="CZ271" s="43">
        <v>-0.18414208988829897</v>
      </c>
      <c r="DA271" s="43">
        <v>0.17750925735750206</v>
      </c>
      <c r="DB271" s="3">
        <v>100.77509257357502</v>
      </c>
      <c r="DC271" s="44">
        <v>0.38754628678751024</v>
      </c>
      <c r="DD271" s="44"/>
    </row>
    <row r="272" spans="8:108" ht="15.9" customHeight="1" x14ac:dyDescent="0.65">
      <c r="H272" s="3">
        <f t="shared" si="268"/>
        <v>255</v>
      </c>
      <c r="I272" s="124">
        <f t="shared" si="246"/>
        <v>253087.83040224912</v>
      </c>
      <c r="J272" s="119">
        <f t="shared" si="307"/>
        <v>4.9999999999999989E-2</v>
      </c>
      <c r="K272" s="43">
        <f t="shared" si="308"/>
        <v>12051.801447726149</v>
      </c>
      <c r="M272" s="109">
        <f t="shared" si="247"/>
        <v>255</v>
      </c>
      <c r="N272" s="45">
        <f t="shared" si="248"/>
        <v>99.973806422078852</v>
      </c>
      <c r="O272" s="7">
        <f t="shared" si="249"/>
        <v>1.3785893589213322E-5</v>
      </c>
      <c r="P272" s="43">
        <f t="shared" si="250"/>
        <v>1.3782092571933331E-3</v>
      </c>
      <c r="R272" s="109">
        <f t="shared" si="251"/>
        <v>255</v>
      </c>
      <c r="S272" s="109">
        <v>155</v>
      </c>
      <c r="T272" s="41">
        <f t="shared" si="302"/>
        <v>99.998692653894963</v>
      </c>
      <c r="U272" s="7">
        <f t="shared" si="306"/>
        <v>1.4526044389026712E-6</v>
      </c>
      <c r="V272" s="43">
        <f t="shared" si="252"/>
        <v>99.999999965274554</v>
      </c>
      <c r="W272" s="7">
        <f t="shared" si="253"/>
        <v>3.8583891652132103E-11</v>
      </c>
      <c r="X272" s="43">
        <f t="shared" si="303"/>
        <v>199.9986926191695</v>
      </c>
      <c r="Y272" s="7">
        <f t="shared" si="304"/>
        <v>7.2631623641888623E-7</v>
      </c>
      <c r="Z272" s="121">
        <f t="shared" si="254"/>
        <v>3.8583836111206612E-9</v>
      </c>
      <c r="AA272" s="121">
        <f t="shared" si="305"/>
        <v>1.4525833382708528E-4</v>
      </c>
      <c r="AC272" s="3">
        <f t="shared" si="269"/>
        <v>255</v>
      </c>
      <c r="AD272" s="45">
        <f t="shared" si="309"/>
        <v>199.87926655901674</v>
      </c>
      <c r="AE272" s="7">
        <f t="shared" si="310"/>
        <v>3.1770895637859439E-5</v>
      </c>
      <c r="AF272" s="43">
        <f t="shared" ref="AF272:AF277" si="318">$AD$4*AD271*(1-AD271/$AF$14)</f>
        <v>6.3501415683415363E-3</v>
      </c>
      <c r="AG272" s="107"/>
      <c r="AH272" s="3">
        <f t="shared" si="270"/>
        <v>255</v>
      </c>
      <c r="AI272" s="122">
        <f t="shared" si="271"/>
        <v>99.637562767441779</v>
      </c>
      <c r="AJ272" s="123">
        <f t="shared" si="255"/>
        <v>1.7698373972023645E-4</v>
      </c>
      <c r="AK272" s="114">
        <f t="shared" si="272"/>
        <v>1.7631108055747129E-2</v>
      </c>
      <c r="AL272" s="115">
        <f t="shared" si="273"/>
        <v>99.973806422078852</v>
      </c>
      <c r="AM272" s="123">
        <f t="shared" si="295"/>
        <v>1.3785893589213322E-5</v>
      </c>
      <c r="AN272" s="116">
        <f t="shared" si="256"/>
        <v>1.3782092571933331E-3</v>
      </c>
      <c r="AO272" s="122">
        <f t="shared" si="274"/>
        <v>99.973806422078852</v>
      </c>
      <c r="AP272" s="123">
        <f t="shared" si="275"/>
        <v>1.3785893589213322E-5</v>
      </c>
      <c r="AQ272" s="116">
        <f t="shared" si="276"/>
        <v>1.3782092571933331E-3</v>
      </c>
      <c r="AS272" s="3">
        <f t="shared" si="277"/>
        <v>255</v>
      </c>
      <c r="AT272" s="122">
        <f t="shared" si="278"/>
        <v>254.90782271532811</v>
      </c>
      <c r="AU272" s="123">
        <f t="shared" si="257"/>
        <v>7.8461068298870534E-3</v>
      </c>
      <c r="AV272" s="114">
        <f t="shared" si="279"/>
        <v>1.9844636946501037</v>
      </c>
      <c r="AW272" s="115">
        <f t="shared" si="317"/>
        <v>300</v>
      </c>
      <c r="AX272" s="123">
        <f t="shared" si="296"/>
        <v>0</v>
      </c>
      <c r="AY272" s="116">
        <f t="shared" si="258"/>
        <v>-30</v>
      </c>
      <c r="AZ272" s="122">
        <f t="shared" si="280"/>
        <v>99.973806422078852</v>
      </c>
      <c r="BA272" s="123">
        <f t="shared" si="281"/>
        <v>1.3785893589213322E-5</v>
      </c>
      <c r="BB272" s="116">
        <f t="shared" si="282"/>
        <v>1.3782092571933331E-3</v>
      </c>
      <c r="BC272" s="107"/>
      <c r="BD272" s="3">
        <f t="shared" si="283"/>
        <v>255</v>
      </c>
      <c r="BE272" s="45">
        <f t="shared" si="284"/>
        <v>70.694086342847712</v>
      </c>
      <c r="BF272" s="7">
        <f t="shared" si="285"/>
        <v>-9.1160308806084603E-4</v>
      </c>
      <c r="BG272" s="43">
        <f t="shared" si="286"/>
        <v>-6.4503749234771313E-2</v>
      </c>
      <c r="BH272" s="45">
        <f t="shared" si="287"/>
        <v>69.491614681325913</v>
      </c>
      <c r="BI272" s="7">
        <f t="shared" si="288"/>
        <v>-9.0033952941050361E-4</v>
      </c>
      <c r="BJ272" s="43">
        <f t="shared" si="289"/>
        <v>-6.2622429108514954E-2</v>
      </c>
      <c r="BK272" s="117">
        <f t="shared" si="244"/>
        <v>68.062561154657374</v>
      </c>
      <c r="BL272" s="107"/>
      <c r="BM272" s="118">
        <f t="shared" si="290"/>
        <v>255</v>
      </c>
      <c r="BN272" s="45">
        <f t="shared" si="291"/>
        <v>89.886801370796746</v>
      </c>
      <c r="BO272" s="7">
        <f t="shared" si="292"/>
        <v>0</v>
      </c>
      <c r="BP272" s="45">
        <f t="shared" si="293"/>
        <v>1.3397696511179296E-17</v>
      </c>
      <c r="BQ272" s="107"/>
      <c r="BR272" s="107"/>
      <c r="BS272" s="40">
        <f t="shared" si="259"/>
        <v>255</v>
      </c>
      <c r="BT272" s="124">
        <f t="shared" ca="1" si="260"/>
        <v>51208.657629897425</v>
      </c>
      <c r="BU272" s="7">
        <f t="shared" ca="1" si="311"/>
        <v>1.925536461182881E-2</v>
      </c>
      <c r="BV272" s="43">
        <f t="shared" ca="1" si="261"/>
        <v>967.41347475910129</v>
      </c>
      <c r="BW272" s="44">
        <f t="shared" ca="1" si="262"/>
        <v>-0.15372317694085599</v>
      </c>
      <c r="BX272" s="107"/>
      <c r="BY272" s="107"/>
      <c r="BZ272" s="40">
        <f t="shared" si="263"/>
        <v>255</v>
      </c>
      <c r="CA272" s="124">
        <f t="shared" ca="1" si="264"/>
        <v>6.0861148664802176</v>
      </c>
      <c r="CB272" s="7">
        <f t="shared" ca="1" si="294"/>
        <v>-2.6861588470427997E-2</v>
      </c>
      <c r="CC272" s="43">
        <f t="shared" ca="1" si="265"/>
        <v>-0.16799533446653747</v>
      </c>
      <c r="CD272" s="44">
        <f t="shared" ca="1" si="266"/>
        <v>-0.15372317694085599</v>
      </c>
      <c r="CE272" s="107"/>
      <c r="CF272" s="107"/>
      <c r="CG272" s="40">
        <f t="shared" si="267"/>
        <v>255</v>
      </c>
      <c r="CH272" s="45">
        <f t="shared" ca="1" si="312"/>
        <v>109.39839776086843</v>
      </c>
      <c r="CI272" s="7">
        <f t="shared" ca="1" si="313"/>
        <v>-2.4329200954221583E-3</v>
      </c>
      <c r="CJ272" s="43">
        <f t="shared" ca="1" si="314"/>
        <v>-0.26680667965192395</v>
      </c>
      <c r="CK272" s="43">
        <f t="shared" ca="1" si="315"/>
        <v>2.3138411529572009E-2</v>
      </c>
      <c r="CL272" s="3">
        <f t="shared" ca="1" si="316"/>
        <v>99.231384115295725</v>
      </c>
      <c r="CM272" s="44">
        <f t="shared" ca="1" si="245"/>
        <v>-0.15372317694085599</v>
      </c>
      <c r="CO272" s="40">
        <v>255</v>
      </c>
      <c r="CP272" s="45">
        <v>105.14199395569533</v>
      </c>
      <c r="CQ272" s="7">
        <v>-7.2807323383389817E-3</v>
      </c>
      <c r="CR272" s="43">
        <v>-0.77112507075018599</v>
      </c>
      <c r="CS272" s="43">
        <v>0.13013021440263192</v>
      </c>
      <c r="CT272" s="3">
        <v>100.30130214402632</v>
      </c>
      <c r="CU272" s="44">
        <v>6.0260428805263819E-2</v>
      </c>
      <c r="CV272" s="44"/>
      <c r="CW272" s="40">
        <v>255</v>
      </c>
      <c r="CX272" s="45">
        <v>101.44671082124763</v>
      </c>
      <c r="CY272" s="7">
        <v>-1.6841687846232182E-3</v>
      </c>
      <c r="CZ272" s="43">
        <v>-0.17114161503363276</v>
      </c>
      <c r="DA272" s="43">
        <v>0.14553831698877218</v>
      </c>
      <c r="DB272" s="3">
        <v>100.45538316988772</v>
      </c>
      <c r="DC272" s="44">
        <v>0.22769158494386083</v>
      </c>
      <c r="DD272" s="44"/>
    </row>
    <row r="273" spans="1:108" ht="15.9" customHeight="1" x14ac:dyDescent="0.65">
      <c r="H273" s="3">
        <f t="shared" si="268"/>
        <v>256</v>
      </c>
      <c r="I273" s="124">
        <f t="shared" si="246"/>
        <v>265742.22192236158</v>
      </c>
      <c r="J273" s="119">
        <f t="shared" si="307"/>
        <v>5.0000000000000024E-2</v>
      </c>
      <c r="K273" s="43">
        <f t="shared" si="308"/>
        <v>12654.391520112456</v>
      </c>
      <c r="M273" s="109">
        <f t="shared" si="247"/>
        <v>256</v>
      </c>
      <c r="N273" s="45">
        <f t="shared" si="248"/>
        <v>99.975115757923149</v>
      </c>
      <c r="O273" s="7">
        <f t="shared" si="249"/>
        <v>1.3096788960594219E-5</v>
      </c>
      <c r="P273" s="43">
        <f t="shared" si="250"/>
        <v>1.3093358442954424E-3</v>
      </c>
      <c r="R273" s="109">
        <f t="shared" si="251"/>
        <v>256</v>
      </c>
      <c r="S273" s="109">
        <v>156</v>
      </c>
      <c r="T273" s="41">
        <f t="shared" si="302"/>
        <v>99.998823386796317</v>
      </c>
      <c r="U273" s="7">
        <f t="shared" si="306"/>
        <v>1.3073461050807417E-6</v>
      </c>
      <c r="V273" s="43">
        <f t="shared" si="252"/>
        <v>99.999999968747105</v>
      </c>
      <c r="W273" s="7">
        <f t="shared" si="253"/>
        <v>3.4725502485579047E-11</v>
      </c>
      <c r="X273" s="43">
        <f t="shared" si="303"/>
        <v>199.99882335554344</v>
      </c>
      <c r="Y273" s="7">
        <f t="shared" si="304"/>
        <v>6.5368614274818506E-7</v>
      </c>
      <c r="Z273" s="121">
        <f t="shared" si="254"/>
        <v>3.4725444729864623E-9</v>
      </c>
      <c r="AA273" s="121">
        <f t="shared" si="305"/>
        <v>1.3073290135010807E-4</v>
      </c>
      <c r="AC273" s="3">
        <f t="shared" si="269"/>
        <v>256</v>
      </c>
      <c r="AD273" s="45">
        <f t="shared" si="309"/>
        <v>199.88529958692496</v>
      </c>
      <c r="AE273" s="7">
        <f t="shared" si="310"/>
        <v>3.0183360245797469E-5</v>
      </c>
      <c r="AF273" s="43">
        <f t="shared" si="318"/>
        <v>6.0330279082204457E-3</v>
      </c>
      <c r="AG273" s="107"/>
      <c r="AH273" s="3">
        <f t="shared" si="270"/>
        <v>256</v>
      </c>
      <c r="AI273" s="122">
        <f t="shared" si="271"/>
        <v>99.654383431774818</v>
      </c>
      <c r="AJ273" s="123">
        <f t="shared" si="255"/>
        <v>1.6881850444595313E-4</v>
      </c>
      <c r="AK273" s="114">
        <f t="shared" si="272"/>
        <v>1.6820664333043973E-2</v>
      </c>
      <c r="AL273" s="115">
        <f t="shared" si="273"/>
        <v>99.975115757923149</v>
      </c>
      <c r="AM273" s="123">
        <f t="shared" si="295"/>
        <v>1.3096788960594219E-5</v>
      </c>
      <c r="AN273" s="116">
        <f t="shared" si="256"/>
        <v>1.3093358442954424E-3</v>
      </c>
      <c r="AO273" s="122">
        <f t="shared" si="274"/>
        <v>99.975115757923149</v>
      </c>
      <c r="AP273" s="123">
        <f t="shared" si="275"/>
        <v>1.3096788960594219E-5</v>
      </c>
      <c r="AQ273" s="116">
        <f t="shared" si="276"/>
        <v>1.3093358442954424E-3</v>
      </c>
      <c r="AS273" s="3">
        <f t="shared" si="277"/>
        <v>256</v>
      </c>
      <c r="AT273" s="122">
        <f t="shared" si="278"/>
        <v>256.82354750418301</v>
      </c>
      <c r="AU273" s="123">
        <f t="shared" si="257"/>
        <v>7.5153628807787306E-3</v>
      </c>
      <c r="AV273" s="114">
        <f t="shared" si="279"/>
        <v>1.9157247888548812</v>
      </c>
      <c r="AW273" s="115">
        <f t="shared" si="317"/>
        <v>300</v>
      </c>
      <c r="AX273" s="123">
        <f t="shared" si="296"/>
        <v>0</v>
      </c>
      <c r="AY273" s="116">
        <f t="shared" si="258"/>
        <v>-30</v>
      </c>
      <c r="AZ273" s="122">
        <f t="shared" si="280"/>
        <v>99.975115757923149</v>
      </c>
      <c r="BA273" s="123">
        <f t="shared" si="281"/>
        <v>1.3096788960594219E-5</v>
      </c>
      <c r="BB273" s="116">
        <f t="shared" si="282"/>
        <v>1.3093358442954424E-3</v>
      </c>
      <c r="BC273" s="107"/>
      <c r="BD273" s="3">
        <f t="shared" si="283"/>
        <v>256</v>
      </c>
      <c r="BE273" s="45">
        <f t="shared" si="284"/>
        <v>70.629685395009517</v>
      </c>
      <c r="BF273" s="7">
        <f t="shared" si="285"/>
        <v>-9.1098069399846214E-4</v>
      </c>
      <c r="BG273" s="43">
        <f t="shared" si="286"/>
        <v>-6.4400947838191641E-2</v>
      </c>
      <c r="BH273" s="45">
        <f t="shared" si="287"/>
        <v>69.429114681325913</v>
      </c>
      <c r="BI273" s="7">
        <f t="shared" si="288"/>
        <v>-8.9938908869238395E-4</v>
      </c>
      <c r="BJ273" s="43">
        <f t="shared" si="289"/>
        <v>-6.25E-2</v>
      </c>
      <c r="BK273" s="117">
        <f t="shared" ref="BK273:BK277" si="319">$BH$17-2*$BH$11*BD273^0.5</f>
        <v>68</v>
      </c>
      <c r="BL273" s="107"/>
      <c r="BM273" s="118">
        <f t="shared" si="290"/>
        <v>256</v>
      </c>
      <c r="BN273" s="45">
        <f t="shared" si="291"/>
        <v>89.886801370796746</v>
      </c>
      <c r="BO273" s="7">
        <f t="shared" si="292"/>
        <v>0</v>
      </c>
      <c r="BP273" s="45">
        <f t="shared" si="293"/>
        <v>1.1303165169918072E-17</v>
      </c>
      <c r="BQ273" s="107"/>
      <c r="BR273" s="107"/>
      <c r="BS273" s="40">
        <f t="shared" si="259"/>
        <v>256</v>
      </c>
      <c r="BT273" s="124">
        <f t="shared" ca="1" si="260"/>
        <v>48761.364077935243</v>
      </c>
      <c r="BU273" s="7">
        <f t="shared" ca="1" si="311"/>
        <v>-4.7790621063524344E-2</v>
      </c>
      <c r="BV273" s="43">
        <f t="shared" ca="1" si="261"/>
        <v>-2447.2935519621788</v>
      </c>
      <c r="BW273" s="44">
        <f t="shared" ca="1" si="262"/>
        <v>-0.48895310531762132</v>
      </c>
      <c r="BX273" s="107"/>
      <c r="BY273" s="107"/>
      <c r="BZ273" s="40">
        <f t="shared" si="263"/>
        <v>256</v>
      </c>
      <c r="CA273" s="124">
        <f t="shared" ca="1" si="264"/>
        <v>4.902508228161607</v>
      </c>
      <c r="CB273" s="7">
        <f t="shared" ca="1" si="294"/>
        <v>-0.19447655265881067</v>
      </c>
      <c r="CC273" s="43">
        <f t="shared" ca="1" si="265"/>
        <v>-1.1836066383186106</v>
      </c>
      <c r="CD273" s="44">
        <f t="shared" ca="1" si="266"/>
        <v>-0.48895310531762132</v>
      </c>
      <c r="CE273" s="107"/>
      <c r="CF273" s="107"/>
      <c r="CG273" s="40">
        <f t="shared" si="267"/>
        <v>256</v>
      </c>
      <c r="CH273" s="45">
        <f t="shared" ca="1" si="312"/>
        <v>111.31717903713358</v>
      </c>
      <c r="CI273" s="7">
        <f t="shared" ca="1" si="313"/>
        <v>1.753939102891957E-2</v>
      </c>
      <c r="CJ273" s="43">
        <f t="shared" ca="1" si="314"/>
        <v>1.9187812762651504</v>
      </c>
      <c r="CK273" s="43">
        <f t="shared" ca="1" si="315"/>
        <v>-0.14447655265881065</v>
      </c>
      <c r="CL273" s="3">
        <f t="shared" ca="1" si="316"/>
        <v>97.5552344734119</v>
      </c>
      <c r="CM273" s="44">
        <f t="shared" ca="1" si="245"/>
        <v>-0.48895310531762132</v>
      </c>
      <c r="CO273" s="40">
        <v>256</v>
      </c>
      <c r="CP273" s="45">
        <v>104.8327264085669</v>
      </c>
      <c r="CQ273" s="7">
        <v>-2.9414274496139675E-3</v>
      </c>
      <c r="CR273" s="43">
        <v>-0.30926754712842747</v>
      </c>
      <c r="CS273" s="43">
        <v>0.55918162976957164</v>
      </c>
      <c r="CT273" s="3">
        <v>104.59181629769571</v>
      </c>
      <c r="CU273" s="44">
        <v>0.91836325953914333</v>
      </c>
      <c r="CV273" s="44"/>
      <c r="CW273" s="40">
        <v>256</v>
      </c>
      <c r="CX273" s="45">
        <v>101.61297349308767</v>
      </c>
      <c r="CY273" s="7">
        <v>1.63891633838174E-3</v>
      </c>
      <c r="CZ273" s="43">
        <v>0.16626267184003388</v>
      </c>
      <c r="DA273" s="43">
        <v>0.30033407696285608</v>
      </c>
      <c r="DB273" s="3">
        <v>102.00334076962856</v>
      </c>
      <c r="DC273" s="44">
        <v>1.0016703848142803</v>
      </c>
      <c r="DD273" s="44"/>
    </row>
    <row r="274" spans="1:108" ht="15.9" customHeight="1" x14ac:dyDescent="0.65">
      <c r="H274" s="3">
        <f t="shared" si="268"/>
        <v>257</v>
      </c>
      <c r="I274" s="124">
        <f t="shared" si="246"/>
        <v>279029.33301847964</v>
      </c>
      <c r="J274" s="119">
        <f t="shared" si="307"/>
        <v>4.9999999999999899E-2</v>
      </c>
      <c r="K274" s="43">
        <f t="shared" si="308"/>
        <v>13287.11109611808</v>
      </c>
      <c r="M274" s="109">
        <f t="shared" si="247"/>
        <v>257</v>
      </c>
      <c r="N274" s="45">
        <f t="shared" si="248"/>
        <v>99.976359660414246</v>
      </c>
      <c r="O274" s="7">
        <f t="shared" ref="O274:O277" si="320">(N274-N273)/N273</f>
        <v>1.2442121038493863E-5</v>
      </c>
      <c r="P274" s="43">
        <f t="shared" si="250"/>
        <v>1.243902491090643E-3</v>
      </c>
      <c r="R274" s="109">
        <f t="shared" si="251"/>
        <v>257</v>
      </c>
      <c r="S274" s="109">
        <v>157</v>
      </c>
      <c r="T274" s="41">
        <f t="shared" si="302"/>
        <v>99.99894104673227</v>
      </c>
      <c r="U274" s="7">
        <f t="shared" si="306"/>
        <v>1.1766132037110547E-6</v>
      </c>
      <c r="V274" s="43">
        <f t="shared" si="252"/>
        <v>99.999999971872398</v>
      </c>
      <c r="W274" s="7">
        <f t="shared" ref="W274:W277" si="321">(V274-V273)/V273</f>
        <v>3.1252938025081149E-11</v>
      </c>
      <c r="X274" s="43">
        <f t="shared" si="303"/>
        <v>199.99894101860468</v>
      </c>
      <c r="Y274" s="7">
        <f t="shared" si="304"/>
        <v>5.8831876744146155E-7</v>
      </c>
      <c r="Z274" s="121">
        <f t="shared" ref="Z274:Z317" si="322">$S$10*V273*(1-V273/$U$10)</f>
        <v>3.1252900257963434E-9</v>
      </c>
      <c r="AA274" s="121">
        <f t="shared" si="305"/>
        <v>1.1765993594931446E-4</v>
      </c>
      <c r="AC274" s="3">
        <f t="shared" si="269"/>
        <v>257</v>
      </c>
      <c r="AD274" s="45">
        <f t="shared" si="309"/>
        <v>199.89103131853253</v>
      </c>
      <c r="AE274" s="7">
        <f t="shared" si="310"/>
        <v>2.8675103268790677E-5</v>
      </c>
      <c r="AF274" s="43">
        <f t="shared" si="318"/>
        <v>5.731731607562191E-3</v>
      </c>
      <c r="AG274" s="107"/>
      <c r="AH274" s="3">
        <f t="shared" si="270"/>
        <v>257</v>
      </c>
      <c r="AI274" s="122">
        <f t="shared" si="271"/>
        <v>99.670430396604175</v>
      </c>
      <c r="AJ274" s="123">
        <f t="shared" ref="AJ274:AJ277" si="323">(AI274-AI273)/AI273</f>
        <v>1.6102618145586261E-4</v>
      </c>
      <c r="AK274" s="114">
        <f t="shared" si="272"/>
        <v>1.6046964829353944E-2</v>
      </c>
      <c r="AL274" s="115">
        <f t="shared" si="273"/>
        <v>99.976359660414246</v>
      </c>
      <c r="AM274" s="123">
        <f t="shared" si="295"/>
        <v>1.2442121038493863E-5</v>
      </c>
      <c r="AN274" s="116">
        <f t="shared" si="256"/>
        <v>1.243902491090643E-3</v>
      </c>
      <c r="AO274" s="122">
        <f t="shared" si="274"/>
        <v>99.976359660414246</v>
      </c>
      <c r="AP274" s="123">
        <f t="shared" si="275"/>
        <v>1.2442121038493863E-5</v>
      </c>
      <c r="AQ274" s="116">
        <f t="shared" si="276"/>
        <v>1.243902491090643E-3</v>
      </c>
      <c r="AS274" s="3">
        <f t="shared" si="277"/>
        <v>257</v>
      </c>
      <c r="AT274" s="122">
        <f t="shared" si="278"/>
        <v>258.67166912061992</v>
      </c>
      <c r="AU274" s="123">
        <f t="shared" ref="AU274:AU277" si="324">(AT274-AT273)/AT273</f>
        <v>7.1960754159694478E-3</v>
      </c>
      <c r="AV274" s="114">
        <f t="shared" si="279"/>
        <v>1.8481216164369263</v>
      </c>
      <c r="AW274" s="115">
        <f t="shared" si="317"/>
        <v>300</v>
      </c>
      <c r="AX274" s="123">
        <f t="shared" si="296"/>
        <v>0</v>
      </c>
      <c r="AY274" s="116">
        <f t="shared" si="258"/>
        <v>-30</v>
      </c>
      <c r="AZ274" s="122">
        <f t="shared" si="280"/>
        <v>99.976359660414246</v>
      </c>
      <c r="BA274" s="123">
        <f t="shared" si="281"/>
        <v>1.2442121038493863E-5</v>
      </c>
      <c r="BB274" s="116">
        <f t="shared" si="282"/>
        <v>1.243902491090643E-3</v>
      </c>
      <c r="BC274" s="107"/>
      <c r="BD274" s="3">
        <f t="shared" si="283"/>
        <v>257</v>
      </c>
      <c r="BE274" s="45">
        <f t="shared" si="284"/>
        <v>70.565388229563823</v>
      </c>
      <c r="BF274" s="7">
        <f t="shared" si="285"/>
        <v>-9.1034194880099735E-4</v>
      </c>
      <c r="BG274" s="43">
        <f t="shared" si="286"/>
        <v>-6.4297165445688781E-2</v>
      </c>
      <c r="BH274" s="45">
        <f t="shared" si="287"/>
        <v>69.366736395170733</v>
      </c>
      <c r="BI274" s="7">
        <f t="shared" si="288"/>
        <v>-8.9844565124431747E-4</v>
      </c>
      <c r="BJ274" s="43">
        <f t="shared" si="289"/>
        <v>-6.2378286155180533E-2</v>
      </c>
      <c r="BK274" s="117">
        <f t="shared" si="319"/>
        <v>67.937560916237203</v>
      </c>
      <c r="BL274" s="107"/>
      <c r="BM274" s="118">
        <f t="shared" si="290"/>
        <v>257</v>
      </c>
      <c r="BN274" s="45">
        <f t="shared" si="291"/>
        <v>89.886801370796746</v>
      </c>
      <c r="BO274" s="7">
        <f t="shared" si="292"/>
        <v>0</v>
      </c>
      <c r="BP274" s="45">
        <f t="shared" si="293"/>
        <v>9.5360827700375462E-18</v>
      </c>
      <c r="BQ274" s="107"/>
      <c r="BR274" s="107"/>
      <c r="BS274" s="40">
        <f t="shared" ref="BS274:BS277" si="325">BS273+$BT$10</f>
        <v>257</v>
      </c>
      <c r="BT274" s="124">
        <f t="shared" ca="1" si="260"/>
        <v>58835.972649627598</v>
      </c>
      <c r="BU274" s="7">
        <f t="shared" ca="1" si="311"/>
        <v>0.2066104745468178</v>
      </c>
      <c r="BV274" s="43">
        <f t="shared" ref="BV274:BV337" ca="1" si="326">$BT$8*BT273+$BT$9*BT273*BW274</f>
        <v>10074.608571692354</v>
      </c>
      <c r="BW274" s="44">
        <f t="shared" ref="BW274:BW277" ca="1" si="327">NORMINV(RAND(),$BU$12,$BU$13)</f>
        <v>0.78305237273408879</v>
      </c>
      <c r="BX274" s="107"/>
      <c r="BY274" s="107"/>
      <c r="BZ274" s="40">
        <f t="shared" ref="BZ274:BZ277" si="328">BZ273+$BT$10</f>
        <v>257</v>
      </c>
      <c r="CA274" s="124">
        <f t="shared" ca="1" si="264"/>
        <v>7.0670939897748575</v>
      </c>
      <c r="CB274" s="7">
        <f t="shared" ca="1" si="294"/>
        <v>0.44152618636704444</v>
      </c>
      <c r="CC274" s="43">
        <f t="shared" ref="CC274:CC337" ca="1" si="329">$CA$8*CA273+$CA$9*CA273*CD274</f>
        <v>2.1645857616132504</v>
      </c>
      <c r="CD274" s="44">
        <f t="shared" ref="CD274:CD277" ca="1" si="330">BW274</f>
        <v>0.78305237273408879</v>
      </c>
      <c r="CE274" s="107"/>
      <c r="CF274" s="107"/>
      <c r="CG274" s="40">
        <f t="shared" ref="CG274:CG277" si="331">CG273+$CH$10</f>
        <v>257</v>
      </c>
      <c r="CH274" s="45">
        <f t="shared" ca="1" si="312"/>
        <v>107.41979020035892</v>
      </c>
      <c r="CI274" s="7">
        <f t="shared" ca="1" si="313"/>
        <v>-3.5011566682574317E-2</v>
      </c>
      <c r="CJ274" s="43">
        <f t="shared" ca="1" si="314"/>
        <v>-3.8973888367746734</v>
      </c>
      <c r="CK274" s="43">
        <f t="shared" ca="1" si="315"/>
        <v>0.49152618636704437</v>
      </c>
      <c r="CL274" s="3">
        <f t="shared" ca="1" si="316"/>
        <v>103.91526186367044</v>
      </c>
      <c r="CM274" s="44">
        <f t="shared" ca="1" si="245"/>
        <v>0.78305237273408879</v>
      </c>
      <c r="CO274" s="40">
        <v>257</v>
      </c>
      <c r="CP274" s="45">
        <v>103.97509698692799</v>
      </c>
      <c r="CQ274" s="7">
        <v>-8.1809321480054466E-3</v>
      </c>
      <c r="CR274" s="43">
        <v>-0.85762942163890066</v>
      </c>
      <c r="CS274" s="43">
        <v>0.24641934111634614</v>
      </c>
      <c r="CT274" s="3">
        <v>101.46419341116346</v>
      </c>
      <c r="CU274" s="44">
        <v>0.29283868223269227</v>
      </c>
      <c r="CV274" s="44"/>
      <c r="CW274" s="40">
        <v>257</v>
      </c>
      <c r="CX274" s="45">
        <v>101.51003798303888</v>
      </c>
      <c r="CY274" s="7">
        <v>-1.0130154301190965E-3</v>
      </c>
      <c r="CZ274" s="43">
        <v>-0.10293551004877358</v>
      </c>
      <c r="DA274" s="43">
        <v>4.7027000709059276E-2</v>
      </c>
      <c r="DB274" s="3">
        <v>99.470270007090591</v>
      </c>
      <c r="DC274" s="44">
        <v>-0.26486499645470363</v>
      </c>
      <c r="DD274" s="44"/>
    </row>
    <row r="275" spans="1:108" ht="15.9" customHeight="1" x14ac:dyDescent="0.65">
      <c r="H275" s="3">
        <f t="shared" ref="H275:H277" si="332">H274+$I$14</f>
        <v>258</v>
      </c>
      <c r="I275" s="124">
        <f t="shared" si="246"/>
        <v>292980.79966940364</v>
      </c>
      <c r="J275" s="119">
        <f t="shared" si="307"/>
        <v>5.0000000000000086E-2</v>
      </c>
      <c r="K275" s="43">
        <f t="shared" si="308"/>
        <v>13951.466650923983</v>
      </c>
      <c r="M275" s="109">
        <f t="shared" si="247"/>
        <v>258</v>
      </c>
      <c r="N275" s="45">
        <f t="shared" si="248"/>
        <v>99.977541397960707</v>
      </c>
      <c r="O275" s="7">
        <f t="shared" si="320"/>
        <v>1.1820169792880914E-5</v>
      </c>
      <c r="P275" s="43">
        <f t="shared" si="250"/>
        <v>1.181737546459683E-3</v>
      </c>
      <c r="R275" s="109">
        <f t="shared" si="251"/>
        <v>258</v>
      </c>
      <c r="S275" s="109">
        <v>158</v>
      </c>
      <c r="T275" s="41">
        <f t="shared" si="302"/>
        <v>99.99904694093766</v>
      </c>
      <c r="U275" s="7">
        <f t="shared" si="306"/>
        <v>1.0589532677222334E-6</v>
      </c>
      <c r="V275" s="43">
        <f t="shared" si="252"/>
        <v>99.999999974685153</v>
      </c>
      <c r="W275" s="7">
        <f t="shared" si="321"/>
        <v>2.812754474571093E-11</v>
      </c>
      <c r="X275" s="43">
        <f t="shared" si="303"/>
        <v>199.99904691562281</v>
      </c>
      <c r="Y275" s="7">
        <f t="shared" si="304"/>
        <v>5.294878942414604E-7</v>
      </c>
      <c r="Z275" s="121">
        <f t="shared" si="322"/>
        <v>2.8127600241038939E-9</v>
      </c>
      <c r="AA275" s="121">
        <f t="shared" si="305"/>
        <v>1.0589420539094131E-4</v>
      </c>
      <c r="AC275" s="3">
        <f t="shared" ref="AC275:AC277" si="333">AC274+$AD$14</f>
        <v>258</v>
      </c>
      <c r="AD275" s="45">
        <f t="shared" si="309"/>
        <v>199.89647678406251</v>
      </c>
      <c r="AE275" s="7">
        <f t="shared" si="310"/>
        <v>2.7242170366865019E-5</v>
      </c>
      <c r="AF275" s="43">
        <f t="shared" si="318"/>
        <v>5.4454655299888419E-3</v>
      </c>
      <c r="AG275" s="107"/>
      <c r="AH275" s="3">
        <f t="shared" ref="AH275:AH277" si="334">AH274+$AJ$14</f>
        <v>258</v>
      </c>
      <c r="AI275" s="122">
        <f t="shared" si="271"/>
        <v>99.68573877749489</v>
      </c>
      <c r="AJ275" s="123">
        <f t="shared" si="323"/>
        <v>1.5358999484401821E-4</v>
      </c>
      <c r="AK275" s="114">
        <f t="shared" ref="AK275:AK277" si="335">$BF$11*AI274*(1-AI274/AL275)</f>
        <v>1.5308380890711487E-2</v>
      </c>
      <c r="AL275" s="115">
        <f t="shared" si="273"/>
        <v>99.977541397960707</v>
      </c>
      <c r="AM275" s="123">
        <f t="shared" si="295"/>
        <v>1.1820169792880914E-5</v>
      </c>
      <c r="AN275" s="116">
        <f t="shared" si="256"/>
        <v>1.181737546459683E-3</v>
      </c>
      <c r="AO275" s="122">
        <f t="shared" ref="AO275:AO277" si="336">AO274+AQ275*$AJ$14</f>
        <v>99.977541397960707</v>
      </c>
      <c r="AP275" s="123">
        <f t="shared" ref="AP275:AP277" si="337">(AO275-AO274)/AO274</f>
        <v>1.1820169792880914E-5</v>
      </c>
      <c r="AQ275" s="116">
        <f t="shared" ref="AQ275:AQ277" si="338">$AJ$11*AO274*(1-AO274/$AJ$12)</f>
        <v>1.181737546459683E-3</v>
      </c>
      <c r="AS275" s="3">
        <f t="shared" ref="AS275:AS277" si="339">AS274+$AJ$14</f>
        <v>258</v>
      </c>
      <c r="AT275" s="122">
        <f t="shared" si="278"/>
        <v>260.45341384237634</v>
      </c>
      <c r="AU275" s="123">
        <f t="shared" si="324"/>
        <v>6.8880551465633219E-3</v>
      </c>
      <c r="AV275" s="114">
        <f t="shared" ref="AV275:AV277" si="340">$BF$11*AT274*(1-AT274/AW275)</f>
        <v>1.7817447217564164</v>
      </c>
      <c r="AW275" s="115">
        <f t="shared" si="317"/>
        <v>300</v>
      </c>
      <c r="AX275" s="123">
        <f t="shared" si="296"/>
        <v>0</v>
      </c>
      <c r="AY275" s="116">
        <f t="shared" si="258"/>
        <v>-30</v>
      </c>
      <c r="AZ275" s="122">
        <f t="shared" ref="AZ275:AZ277" si="341">AZ274+BB275*$AJ$14</f>
        <v>99.977541397960707</v>
      </c>
      <c r="BA275" s="123">
        <f t="shared" ref="BA275:BA277" si="342">(AZ275-AZ274)/AZ274</f>
        <v>1.1820169792880914E-5</v>
      </c>
      <c r="BB275" s="116">
        <f t="shared" ref="BB275:BB277" si="343">$AJ$11*AZ274*(1-AZ274/$AJ$12)</f>
        <v>1.181737546459683E-3</v>
      </c>
      <c r="BC275" s="107"/>
      <c r="BD275" s="3">
        <f t="shared" ref="BD275:BD277" si="344">BD274+$BF$14</f>
        <v>258</v>
      </c>
      <c r="BE275" s="45">
        <f t="shared" ref="BE275:BE277" si="345">BE274+BG275*$BF$14</f>
        <v>70.501195739871193</v>
      </c>
      <c r="BF275" s="7">
        <f t="shared" ref="BF275:BF277" si="346">(BE275-BE274)/BE274</f>
        <v>-9.0968803974830184E-4</v>
      </c>
      <c r="BG275" s="43">
        <f t="shared" ref="BG275:BG277" si="347">$BF$11*BE274*(1-BE274/BH275)</f>
        <v>-6.419248969262982E-2</v>
      </c>
      <c r="BH275" s="45">
        <f t="shared" ref="BH275:BH277" si="348">BH274+BJ275*$BF$14</f>
        <v>69.30447911453426</v>
      </c>
      <c r="BI275" s="7">
        <f t="shared" ref="BI275:BI277" si="349">(BH275-BH274)/BH274</f>
        <v>-8.9750915023309745E-4</v>
      </c>
      <c r="BJ275" s="43">
        <f t="shared" ref="BJ275:BJ277" si="350">-$BH$11/BD275^0.5</f>
        <v>-6.2257280636469035E-2</v>
      </c>
      <c r="BK275" s="117">
        <f t="shared" si="319"/>
        <v>67.875243191581973</v>
      </c>
      <c r="BL275" s="107"/>
      <c r="BM275" s="118">
        <f t="shared" ref="BM275:BM277" si="351">BM274+$BO$14</f>
        <v>258</v>
      </c>
      <c r="BN275" s="45">
        <f t="shared" ref="BN275:BN277" si="352">BN274+BP275*$BO$14</f>
        <v>89.886801370796746</v>
      </c>
      <c r="BO275" s="7">
        <f t="shared" ref="BO275:BO277" si="353">(BN275-BN274)/BN274</f>
        <v>0</v>
      </c>
      <c r="BP275" s="45">
        <f t="shared" ref="BP275:BP277" si="354">$BO$11*EXP(-$BO$12*BM275)*BN274</f>
        <v>8.0452575212316472E-18</v>
      </c>
      <c r="BQ275" s="107"/>
      <c r="BR275" s="107"/>
      <c r="BS275" s="40">
        <f t="shared" si="325"/>
        <v>258</v>
      </c>
      <c r="BT275" s="124">
        <f t="shared" ca="1" si="260"/>
        <v>56632.56400454478</v>
      </c>
      <c r="BU275" s="7">
        <f t="shared" ca="1" si="311"/>
        <v>-3.7450024973739678E-2</v>
      </c>
      <c r="BV275" s="43">
        <f t="shared" ca="1" si="326"/>
        <v>-2203.4086450828217</v>
      </c>
      <c r="BW275" s="44">
        <f t="shared" ca="1" si="327"/>
        <v>-0.43725012486869869</v>
      </c>
      <c r="BX275" s="107"/>
      <c r="BY275" s="107"/>
      <c r="BZ275" s="40">
        <f t="shared" si="328"/>
        <v>258</v>
      </c>
      <c r="CA275" s="124">
        <f t="shared" ca="1" si="264"/>
        <v>5.8754048245196575</v>
      </c>
      <c r="CB275" s="7">
        <f t="shared" ref="CB275:CB277" ca="1" si="355">(CA275-CA274)/CA274</f>
        <v>-0.1686250624343493</v>
      </c>
      <c r="CC275" s="43">
        <f t="shared" ca="1" si="329"/>
        <v>-1.1916891652552004</v>
      </c>
      <c r="CD275" s="44">
        <f t="shared" ca="1" si="330"/>
        <v>-0.43725012486869869</v>
      </c>
      <c r="CE275" s="107"/>
      <c r="CF275" s="107"/>
      <c r="CG275" s="40">
        <f t="shared" si="331"/>
        <v>258</v>
      </c>
      <c r="CH275" s="45">
        <f t="shared" ca="1" si="312"/>
        <v>108.67121649305977</v>
      </c>
      <c r="CI275" s="7">
        <f t="shared" ca="1" si="313"/>
        <v>1.1649867220618297E-2</v>
      </c>
      <c r="CJ275" s="43">
        <f t="shared" ca="1" si="314"/>
        <v>1.2514262927008561</v>
      </c>
      <c r="CK275" s="43">
        <f t="shared" ca="1" si="315"/>
        <v>-0.11862506243434934</v>
      </c>
      <c r="CL275" s="3">
        <f t="shared" ca="1" si="316"/>
        <v>97.813749375656499</v>
      </c>
      <c r="CM275" s="44">
        <f t="shared" ca="1" si="245"/>
        <v>-0.43725012486869869</v>
      </c>
      <c r="CO275" s="40">
        <v>258</v>
      </c>
      <c r="CP275" s="45">
        <v>103.3423281298998</v>
      </c>
      <c r="CQ275" s="7">
        <v>-6.0857731838206384E-3</v>
      </c>
      <c r="CR275" s="43">
        <v>-0.63276885702820029</v>
      </c>
      <c r="CS275" s="43">
        <v>0.25690187431976991</v>
      </c>
      <c r="CT275" s="3">
        <v>101.5690187431977</v>
      </c>
      <c r="CU275" s="44">
        <v>0.3138037486395398</v>
      </c>
      <c r="CV275" s="44"/>
      <c r="CW275" s="40">
        <v>258</v>
      </c>
      <c r="CX275" s="45">
        <v>101.50825885680312</v>
      </c>
      <c r="CY275" s="7">
        <v>-1.7526603980364553E-5</v>
      </c>
      <c r="CZ275" s="43">
        <v>-1.779126235765093E-3</v>
      </c>
      <c r="DA275" s="43">
        <v>6.9324095396880447E-4</v>
      </c>
      <c r="DB275" s="3">
        <v>99.006932409539687</v>
      </c>
      <c r="DC275" s="44">
        <v>-0.49653379523015595</v>
      </c>
      <c r="DD275" s="44"/>
    </row>
    <row r="276" spans="1:108" ht="15.9" customHeight="1" x14ac:dyDescent="0.65">
      <c r="H276" s="3">
        <f t="shared" si="332"/>
        <v>259</v>
      </c>
      <c r="I276" s="124">
        <f t="shared" si="246"/>
        <v>307629.83965287381</v>
      </c>
      <c r="J276" s="119">
        <f t="shared" si="307"/>
        <v>4.9999999999999947E-2</v>
      </c>
      <c r="K276" s="43">
        <f t="shared" si="308"/>
        <v>14649.039983470182</v>
      </c>
      <c r="M276" s="109">
        <f t="shared" si="247"/>
        <v>259</v>
      </c>
      <c r="N276" s="45">
        <f t="shared" si="248"/>
        <v>99.978664075868267</v>
      </c>
      <c r="O276" s="7">
        <f t="shared" si="320"/>
        <v>1.1229301019627118E-5</v>
      </c>
      <c r="P276" s="43">
        <f t="shared" si="250"/>
        <v>1.1226779075616238E-3</v>
      </c>
      <c r="R276" s="109">
        <f t="shared" si="251"/>
        <v>259</v>
      </c>
      <c r="S276" s="109">
        <v>159</v>
      </c>
      <c r="T276" s="41">
        <f t="shared" si="302"/>
        <v>99.999142245935573</v>
      </c>
      <c r="U276" s="7">
        <f t="shared" si="306"/>
        <v>9.5305906234680078E-7</v>
      </c>
      <c r="V276" s="43">
        <f t="shared" si="252"/>
        <v>99.999999977216632</v>
      </c>
      <c r="W276" s="7">
        <f t="shared" si="321"/>
        <v>2.5314790270427793E-11</v>
      </c>
      <c r="X276" s="43">
        <f t="shared" si="303"/>
        <v>199.99914222315221</v>
      </c>
      <c r="Y276" s="7">
        <f t="shared" si="304"/>
        <v>4.76539917874405E-7</v>
      </c>
      <c r="Z276" s="121">
        <f t="shared" si="322"/>
        <v>2.5314850209654307E-9</v>
      </c>
      <c r="AA276" s="121">
        <f t="shared" si="305"/>
        <v>9.5304997912057358E-5</v>
      </c>
      <c r="AC276" s="3">
        <f t="shared" si="333"/>
        <v>259</v>
      </c>
      <c r="AD276" s="45">
        <f t="shared" si="309"/>
        <v>199.90165026559532</v>
      </c>
      <c r="AE276" s="7">
        <f t="shared" si="310"/>
        <v>2.5880803984335033E-5</v>
      </c>
      <c r="AF276" s="43">
        <f t="shared" si="318"/>
        <v>5.1734815328152639E-3</v>
      </c>
      <c r="AG276" s="107"/>
      <c r="AH276" s="3">
        <f t="shared" si="334"/>
        <v>259</v>
      </c>
      <c r="AI276" s="122">
        <f t="shared" si="271"/>
        <v>99.700342130642724</v>
      </c>
      <c r="AJ276" s="123">
        <f t="shared" si="323"/>
        <v>1.4649390501513389E-4</v>
      </c>
      <c r="AK276" s="114">
        <f t="shared" si="335"/>
        <v>1.4603353147832551E-2</v>
      </c>
      <c r="AL276" s="115">
        <f t="shared" si="273"/>
        <v>99.978664075868267</v>
      </c>
      <c r="AM276" s="123">
        <f t="shared" ref="AM276:AM277" si="356">(AL276-AL275)/AL275</f>
        <v>1.1229301019627118E-5</v>
      </c>
      <c r="AN276" s="116">
        <f t="shared" si="256"/>
        <v>1.1226779075616238E-3</v>
      </c>
      <c r="AO276" s="122">
        <f t="shared" si="336"/>
        <v>99.978664075868267</v>
      </c>
      <c r="AP276" s="123">
        <f t="shared" si="337"/>
        <v>1.1229301019627118E-5</v>
      </c>
      <c r="AQ276" s="116">
        <f t="shared" si="338"/>
        <v>1.1226779075616238E-3</v>
      </c>
      <c r="AS276" s="3">
        <f t="shared" si="339"/>
        <v>259</v>
      </c>
      <c r="AT276" s="122">
        <f t="shared" si="278"/>
        <v>262.17008773747045</v>
      </c>
      <c r="AU276" s="123">
        <f t="shared" si="324"/>
        <v>6.5910976929372525E-3</v>
      </c>
      <c r="AV276" s="114">
        <f t="shared" si="340"/>
        <v>1.7166738950941243</v>
      </c>
      <c r="AW276" s="115">
        <f t="shared" si="317"/>
        <v>300</v>
      </c>
      <c r="AX276" s="123">
        <f t="shared" ref="AX276:AX277" si="357">(AW276-AW275)/AW275</f>
        <v>0</v>
      </c>
      <c r="AY276" s="116">
        <f t="shared" si="258"/>
        <v>-30</v>
      </c>
      <c r="AZ276" s="122">
        <f t="shared" si="341"/>
        <v>99.978664075868267</v>
      </c>
      <c r="BA276" s="123">
        <f t="shared" si="342"/>
        <v>1.1229301019627118E-5</v>
      </c>
      <c r="BB276" s="116">
        <f t="shared" si="343"/>
        <v>1.1226779075616238E-3</v>
      </c>
      <c r="BC276" s="107"/>
      <c r="BD276" s="3">
        <f t="shared" si="344"/>
        <v>259</v>
      </c>
      <c r="BE276" s="45">
        <f t="shared" si="345"/>
        <v>70.437108736559537</v>
      </c>
      <c r="BF276" s="7">
        <f t="shared" si="346"/>
        <v>-9.0902009021404313E-4</v>
      </c>
      <c r="BG276" s="43">
        <f t="shared" si="347"/>
        <v>-6.4087003311651569E-2</v>
      </c>
      <c r="BH276" s="45">
        <f t="shared" si="348"/>
        <v>69.242342137934145</v>
      </c>
      <c r="BI276" s="7">
        <f t="shared" si="349"/>
        <v>-8.9657951973675634E-4</v>
      </c>
      <c r="BJ276" s="43">
        <f t="shared" si="350"/>
        <v>-6.2136976600120006E-2</v>
      </c>
      <c r="BK276" s="117">
        <f t="shared" si="319"/>
        <v>67.81304612113783</v>
      </c>
      <c r="BL276" s="107"/>
      <c r="BM276" s="118">
        <f t="shared" si="351"/>
        <v>259</v>
      </c>
      <c r="BN276" s="45">
        <f t="shared" si="352"/>
        <v>89.886801370796746</v>
      </c>
      <c r="BO276" s="7">
        <f t="shared" si="353"/>
        <v>0</v>
      </c>
      <c r="BP276" s="45">
        <f t="shared" si="354"/>
        <v>6.7875007111206108E-18</v>
      </c>
      <c r="BQ276" s="107"/>
      <c r="BR276" s="107"/>
      <c r="BS276" s="40">
        <f t="shared" si="325"/>
        <v>259</v>
      </c>
      <c r="BT276" s="124">
        <f t="shared" ca="1" si="260"/>
        <v>55516.402881555499</v>
      </c>
      <c r="BU276" s="7">
        <f t="shared" ca="1" si="311"/>
        <v>-1.9708821993291849E-2</v>
      </c>
      <c r="BV276" s="43">
        <f t="shared" ca="1" si="326"/>
        <v>-1116.1611229892828</v>
      </c>
      <c r="BW276" s="44">
        <f t="shared" ca="1" si="327"/>
        <v>-0.34854410996645946</v>
      </c>
      <c r="BX276" s="107"/>
      <c r="BY276" s="107"/>
      <c r="BZ276" s="40">
        <f t="shared" si="328"/>
        <v>259</v>
      </c>
      <c r="CA276" s="124">
        <f t="shared" ca="1" si="264"/>
        <v>5.1452561931182172</v>
      </c>
      <c r="CB276" s="7">
        <f t="shared" ca="1" si="355"/>
        <v>-0.12427205498322975</v>
      </c>
      <c r="CC276" s="43">
        <f t="shared" ca="1" si="329"/>
        <v>-0.73014863140144004</v>
      </c>
      <c r="CD276" s="44">
        <f t="shared" ca="1" si="330"/>
        <v>-0.34854410996645946</v>
      </c>
      <c r="CE276" s="107"/>
      <c r="CF276" s="107"/>
      <c r="CG276" s="40">
        <f t="shared" si="331"/>
        <v>259</v>
      </c>
      <c r="CH276" s="45">
        <f t="shared" ca="1" si="312"/>
        <v>109.52665772961701</v>
      </c>
      <c r="CI276" s="7">
        <f t="shared" ca="1" si="313"/>
        <v>7.871829028543843E-3</v>
      </c>
      <c r="CJ276" s="43">
        <f t="shared" ca="1" si="314"/>
        <v>0.85544123655723769</v>
      </c>
      <c r="CK276" s="43">
        <f t="shared" ca="1" si="315"/>
        <v>-7.4272054983229724E-2</v>
      </c>
      <c r="CL276" s="3">
        <f t="shared" ca="1" si="316"/>
        <v>98.257279450167701</v>
      </c>
      <c r="CM276" s="44">
        <f t="shared" ca="1" si="245"/>
        <v>-0.34854410996645946</v>
      </c>
      <c r="CO276" s="40">
        <v>259</v>
      </c>
      <c r="CP276" s="45">
        <v>105.45437275558767</v>
      </c>
      <c r="CQ276" s="7">
        <v>2.0437362539704573E-2</v>
      </c>
      <c r="CR276" s="43">
        <v>2.1120446256878695</v>
      </c>
      <c r="CS276" s="43">
        <v>-0.27666008212483406</v>
      </c>
      <c r="CT276" s="3">
        <v>96.233399178751654</v>
      </c>
      <c r="CU276" s="44">
        <v>-0.75332016424966819</v>
      </c>
      <c r="CV276" s="44"/>
      <c r="CW276" s="40">
        <v>259</v>
      </c>
      <c r="CX276" s="45">
        <v>101.40542040991873</v>
      </c>
      <c r="CY276" s="7">
        <v>-1.0131042344984401E-3</v>
      </c>
      <c r="CZ276" s="43">
        <v>-0.10283844688439486</v>
      </c>
      <c r="DA276" s="43">
        <v>0.19955138065450689</v>
      </c>
      <c r="DB276" s="3">
        <v>100.99551380654506</v>
      </c>
      <c r="DC276" s="44">
        <v>0.49775690327253447</v>
      </c>
      <c r="DD276" s="44"/>
    </row>
    <row r="277" spans="1:108" ht="15.9" customHeight="1" x14ac:dyDescent="0.65">
      <c r="H277" s="3">
        <f t="shared" si="332"/>
        <v>260</v>
      </c>
      <c r="I277" s="124">
        <f t="shared" si="246"/>
        <v>323011.33163551748</v>
      </c>
      <c r="J277" s="119">
        <f t="shared" si="307"/>
        <v>4.9999999999999926E-2</v>
      </c>
      <c r="K277" s="43">
        <f t="shared" si="308"/>
        <v>15381.491982643691</v>
      </c>
      <c r="M277" s="109">
        <f t="shared" si="247"/>
        <v>260</v>
      </c>
      <c r="N277" s="45">
        <f t="shared" si="248"/>
        <v>99.979730644464027</v>
      </c>
      <c r="O277" s="7">
        <f t="shared" si="320"/>
        <v>1.0667962065897647E-5</v>
      </c>
      <c r="P277" s="43">
        <f t="shared" si="250"/>
        <v>1.0665685957576177E-3</v>
      </c>
      <c r="R277" s="109">
        <f t="shared" si="251"/>
        <v>260</v>
      </c>
      <c r="S277" s="109">
        <v>160</v>
      </c>
      <c r="T277" s="41">
        <f t="shared" si="302"/>
        <v>99.999228020606267</v>
      </c>
      <c r="U277" s="7">
        <f t="shared" si="306"/>
        <v>8.577540643618478E-7</v>
      </c>
      <c r="V277" s="43">
        <f t="shared" si="252"/>
        <v>99.999999979494973</v>
      </c>
      <c r="W277" s="7">
        <f t="shared" si="321"/>
        <v>2.278341071879129E-11</v>
      </c>
      <c r="X277" s="43">
        <f t="shared" si="303"/>
        <v>199.99922800010125</v>
      </c>
      <c r="Y277" s="7">
        <f t="shared" si="304"/>
        <v>4.2888658469207343E-7</v>
      </c>
      <c r="Z277" s="121">
        <f t="shared" si="322"/>
        <v>2.2783364079042611E-9</v>
      </c>
      <c r="AA277" s="121">
        <f t="shared" si="305"/>
        <v>8.5774670701132025E-5</v>
      </c>
      <c r="AC277" s="3">
        <f t="shared" si="333"/>
        <v>260</v>
      </c>
      <c r="AD277" s="45">
        <f t="shared" si="309"/>
        <v>199.90656533414798</v>
      </c>
      <c r="AE277" s="7">
        <f t="shared" si="310"/>
        <v>2.4587433601135123E-5</v>
      </c>
      <c r="AF277" s="43">
        <f t="shared" si="318"/>
        <v>4.915068552669587E-3</v>
      </c>
      <c r="AG277" s="107"/>
      <c r="AH277" s="3">
        <f t="shared" si="334"/>
        <v>260</v>
      </c>
      <c r="AI277" s="122">
        <f t="shared" si="271"/>
        <v>99.714272519450432</v>
      </c>
      <c r="AJ277" s="123">
        <f t="shared" si="323"/>
        <v>1.3972257777665687E-4</v>
      </c>
      <c r="AK277" s="114">
        <f t="shared" si="335"/>
        <v>1.3930388807713077E-2</v>
      </c>
      <c r="AL277" s="115">
        <f t="shared" si="273"/>
        <v>99.979730644464027</v>
      </c>
      <c r="AM277" s="123">
        <f t="shared" si="356"/>
        <v>1.0667962065897647E-5</v>
      </c>
      <c r="AN277" s="116">
        <f t="shared" si="256"/>
        <v>1.0665685957576177E-3</v>
      </c>
      <c r="AO277" s="122">
        <f t="shared" si="336"/>
        <v>99.979730644464027</v>
      </c>
      <c r="AP277" s="123">
        <f t="shared" si="337"/>
        <v>1.0667962065897647E-5</v>
      </c>
      <c r="AQ277" s="116">
        <f t="shared" si="338"/>
        <v>1.0665685957576177E-3</v>
      </c>
      <c r="AS277" s="3">
        <f t="shared" si="339"/>
        <v>260</v>
      </c>
      <c r="AT277" s="122">
        <f t="shared" si="278"/>
        <v>263.82306630696513</v>
      </c>
      <c r="AU277" s="123">
        <f t="shared" si="324"/>
        <v>6.304985377088187E-3</v>
      </c>
      <c r="AV277" s="114">
        <f t="shared" si="340"/>
        <v>1.6529785694946966</v>
      </c>
      <c r="AW277" s="115">
        <f t="shared" si="317"/>
        <v>300</v>
      </c>
      <c r="AX277" s="123">
        <f t="shared" si="357"/>
        <v>0</v>
      </c>
      <c r="AY277" s="116">
        <f t="shared" si="258"/>
        <v>-30</v>
      </c>
      <c r="AZ277" s="122">
        <f t="shared" si="341"/>
        <v>99.979730644464027</v>
      </c>
      <c r="BA277" s="123">
        <f t="shared" si="342"/>
        <v>1.0667962065897647E-5</v>
      </c>
      <c r="BB277" s="116">
        <f t="shared" si="343"/>
        <v>1.0665685957576177E-3</v>
      </c>
      <c r="BC277" s="107"/>
      <c r="BD277" s="3">
        <f t="shared" si="344"/>
        <v>260</v>
      </c>
      <c r="BE277" s="45">
        <f t="shared" si="345"/>
        <v>70.373127952167906</v>
      </c>
      <c r="BF277" s="7">
        <f t="shared" si="346"/>
        <v>-9.08339162967703E-4</v>
      </c>
      <c r="BG277" s="43">
        <f t="shared" si="347"/>
        <v>-6.3980784391635084E-2</v>
      </c>
      <c r="BH277" s="45">
        <f t="shared" si="348"/>
        <v>69.180324770639544</v>
      </c>
      <c r="BI277" s="7">
        <f t="shared" si="349"/>
        <v>-8.9565669472963958E-4</v>
      </c>
      <c r="BJ277" s="43">
        <f t="shared" si="350"/>
        <v>-6.2017367294604234E-2</v>
      </c>
      <c r="BK277" s="117">
        <f t="shared" si="319"/>
        <v>67.750969006805803</v>
      </c>
      <c r="BL277" s="107"/>
      <c r="BM277" s="118">
        <f t="shared" si="351"/>
        <v>260</v>
      </c>
      <c r="BN277" s="45">
        <f t="shared" si="352"/>
        <v>89.886801370796746</v>
      </c>
      <c r="BO277" s="7">
        <f t="shared" si="353"/>
        <v>0</v>
      </c>
      <c r="BP277" s="45">
        <f t="shared" si="354"/>
        <v>5.7263755425953837E-18</v>
      </c>
      <c r="BQ277" s="107"/>
      <c r="BR277" s="107"/>
      <c r="BS277" s="40">
        <f t="shared" si="325"/>
        <v>260</v>
      </c>
      <c r="BT277" s="124">
        <f t="shared" ca="1" si="260"/>
        <v>58632.287830730915</v>
      </c>
      <c r="BU277" s="7">
        <f t="shared" ca="1" si="311"/>
        <v>5.6125483414751674E-2</v>
      </c>
      <c r="BV277" s="43">
        <f t="shared" ca="1" si="326"/>
        <v>3115.8849491754154</v>
      </c>
      <c r="BW277" s="44">
        <f t="shared" ca="1" si="327"/>
        <v>3.0627417073758375E-2</v>
      </c>
      <c r="BX277" s="107"/>
      <c r="BY277" s="107"/>
      <c r="BZ277" s="40">
        <f t="shared" si="328"/>
        <v>260</v>
      </c>
      <c r="CA277" s="124">
        <f t="shared" ca="1" si="264"/>
        <v>5.481311956463113</v>
      </c>
      <c r="CB277" s="7">
        <f t="shared" ca="1" si="355"/>
        <v>6.5313708536879164E-2</v>
      </c>
      <c r="CC277" s="43">
        <f t="shared" ca="1" si="329"/>
        <v>0.33605576334489584</v>
      </c>
      <c r="CD277" s="44">
        <f t="shared" ca="1" si="330"/>
        <v>3.0627417073758375E-2</v>
      </c>
      <c r="CE277" s="107"/>
      <c r="CF277" s="107"/>
      <c r="CG277" s="40">
        <f t="shared" si="331"/>
        <v>260</v>
      </c>
      <c r="CH277" s="45">
        <f t="shared" ca="1" si="312"/>
        <v>108.34459926416673</v>
      </c>
      <c r="CI277" s="7">
        <f t="shared" ca="1" si="313"/>
        <v>-1.0792427067101517E-2</v>
      </c>
      <c r="CJ277" s="43">
        <f t="shared" ca="1" si="314"/>
        <v>-1.182058465450279</v>
      </c>
      <c r="CK277" s="43">
        <f t="shared" ca="1" si="315"/>
        <v>0.11531370853687919</v>
      </c>
      <c r="CL277" s="3">
        <f t="shared" ca="1" si="316"/>
        <v>100.1531370853688</v>
      </c>
      <c r="CM277" s="44">
        <f t="shared" ca="1" si="245"/>
        <v>3.0627417073758375E-2</v>
      </c>
      <c r="CO277" s="40">
        <v>260</v>
      </c>
      <c r="CP277" s="45">
        <v>104.68617019948343</v>
      </c>
      <c r="CQ277" s="7">
        <v>-7.2846913411993893E-3</v>
      </c>
      <c r="CR277" s="43">
        <v>-0.76820255610424215</v>
      </c>
      <c r="CS277" s="43">
        <v>0.49138774241901584</v>
      </c>
      <c r="CT277" s="3">
        <v>103.91387742419016</v>
      </c>
      <c r="CU277" s="44">
        <v>0.78277548483803161</v>
      </c>
      <c r="CV277" s="44"/>
      <c r="CW277" s="40">
        <v>260</v>
      </c>
      <c r="CX277" s="45">
        <v>101.26649822686741</v>
      </c>
      <c r="CY277" s="7">
        <v>-1.3699680203459067E-3</v>
      </c>
      <c r="CZ277" s="43">
        <v>-0.13892218305131895</v>
      </c>
      <c r="DA277" s="43">
        <v>9.2417364804022989E-2</v>
      </c>
      <c r="DB277" s="3">
        <v>99.924173648040224</v>
      </c>
      <c r="DC277" s="44">
        <v>-3.7913175979885048E-2</v>
      </c>
      <c r="DD277" s="44"/>
    </row>
    <row r="278" spans="1:108" s="144" customFormat="1" ht="15.9" customHeight="1" x14ac:dyDescent="0.65">
      <c r="A278" s="132"/>
      <c r="B278" s="133"/>
      <c r="C278" s="134"/>
      <c r="D278" s="135"/>
      <c r="E278" s="136"/>
      <c r="F278" s="136"/>
      <c r="G278" s="136"/>
      <c r="H278" s="133"/>
      <c r="I278" s="134"/>
      <c r="J278" s="137"/>
      <c r="K278" s="138"/>
      <c r="L278" s="136"/>
      <c r="M278" s="139"/>
      <c r="N278" s="134"/>
      <c r="O278" s="134"/>
      <c r="P278" s="138"/>
      <c r="Q278" s="134"/>
      <c r="R278" s="140"/>
      <c r="S278" s="140"/>
      <c r="T278" s="141"/>
      <c r="U278" s="123"/>
      <c r="V278" s="114"/>
      <c r="W278" s="123"/>
      <c r="X278" s="114"/>
      <c r="Y278" s="123"/>
      <c r="Z278" s="142"/>
      <c r="AA278" s="142"/>
      <c r="AB278" s="134"/>
      <c r="AC278" s="133"/>
      <c r="AD278" s="134"/>
      <c r="AE278" s="135"/>
      <c r="AF278" s="138"/>
      <c r="AG278" s="134"/>
      <c r="AH278" s="133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3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3"/>
      <c r="BE278" s="134"/>
      <c r="BF278" s="135"/>
      <c r="BG278" s="138"/>
      <c r="BH278" s="134"/>
      <c r="BI278" s="135"/>
      <c r="BJ278" s="138"/>
      <c r="BK278" s="143"/>
      <c r="BL278" s="134"/>
      <c r="BM278" s="133"/>
      <c r="BN278" s="134"/>
      <c r="BO278" s="135"/>
      <c r="BP278" s="138"/>
      <c r="BQ278" s="134"/>
      <c r="BR278" s="134"/>
      <c r="BS278" s="134"/>
      <c r="BT278" s="134"/>
      <c r="BU278" s="135"/>
      <c r="BV278" s="138"/>
      <c r="BW278" s="143"/>
      <c r="BX278" s="136"/>
      <c r="BY278" s="134"/>
      <c r="BZ278" s="134"/>
      <c r="CA278" s="134"/>
      <c r="CB278" s="135"/>
      <c r="CC278" s="138"/>
      <c r="CD278" s="143"/>
      <c r="CE278" s="136"/>
      <c r="CF278" s="136"/>
      <c r="CG278" s="134"/>
      <c r="CH278" s="134"/>
      <c r="CI278" s="135"/>
      <c r="CJ278" s="138"/>
      <c r="CK278" s="143"/>
      <c r="CL278" s="143"/>
      <c r="CM278" s="143"/>
      <c r="CO278" s="134"/>
      <c r="CP278" s="134"/>
      <c r="CQ278" s="135"/>
      <c r="CR278" s="138"/>
      <c r="CS278" s="143"/>
      <c r="CT278" s="143"/>
      <c r="CU278" s="143"/>
      <c r="CW278" s="134"/>
      <c r="CX278" s="134"/>
      <c r="CY278" s="135"/>
      <c r="CZ278" s="138"/>
      <c r="DA278" s="143"/>
      <c r="DB278" s="143"/>
      <c r="DC278" s="143"/>
    </row>
    <row r="279" spans="1:108" ht="15.9" customHeight="1" x14ac:dyDescent="0.65">
      <c r="R279" s="109"/>
      <c r="S279" s="109"/>
      <c r="T279" s="41"/>
      <c r="U279" s="7"/>
      <c r="V279" s="43"/>
      <c r="W279" s="7"/>
      <c r="X279" s="43"/>
      <c r="Y279" s="7"/>
      <c r="Z279" s="121"/>
      <c r="AA279" s="121"/>
      <c r="AS279" s="57"/>
      <c r="AT279" s="51"/>
      <c r="AU279" s="51"/>
      <c r="AV279" s="51"/>
      <c r="AW279" s="51"/>
      <c r="AX279" s="51"/>
      <c r="AY279" s="51"/>
      <c r="AZ279" s="51"/>
    </row>
    <row r="280" spans="1:108" ht="15.9" customHeight="1" x14ac:dyDescent="0.65">
      <c r="R280" s="109"/>
      <c r="S280" s="109"/>
      <c r="T280" s="41"/>
      <c r="U280" s="7"/>
      <c r="V280" s="43"/>
      <c r="W280" s="7"/>
      <c r="X280" s="43"/>
      <c r="Y280" s="7"/>
      <c r="Z280" s="121"/>
      <c r="AA280" s="121"/>
      <c r="AS280" s="57"/>
      <c r="AT280" s="51"/>
      <c r="AU280" s="51"/>
      <c r="AV280" s="51"/>
      <c r="AW280" s="51"/>
      <c r="AX280" s="51"/>
      <c r="AY280" s="51"/>
      <c r="AZ280" s="51"/>
    </row>
    <row r="281" spans="1:108" ht="15.9" customHeight="1" x14ac:dyDescent="0.65">
      <c r="R281" s="109"/>
      <c r="S281" s="109"/>
      <c r="T281" s="41"/>
      <c r="U281" s="7"/>
      <c r="V281" s="43"/>
      <c r="W281" s="7"/>
      <c r="X281" s="43"/>
      <c r="Y281" s="7"/>
      <c r="Z281" s="121"/>
      <c r="AA281" s="121"/>
      <c r="AS281" s="57"/>
      <c r="AT281" s="51"/>
      <c r="AU281" s="51"/>
      <c r="AV281" s="51"/>
      <c r="AW281" s="51"/>
      <c r="AX281" s="51"/>
      <c r="AY281" s="51"/>
      <c r="AZ281" s="51"/>
    </row>
    <row r="282" spans="1:108" ht="15.9" customHeight="1" x14ac:dyDescent="0.65">
      <c r="R282" s="109"/>
      <c r="S282" s="109"/>
      <c r="T282" s="41"/>
      <c r="U282" s="7"/>
      <c r="V282" s="43"/>
      <c r="W282" s="7"/>
      <c r="X282" s="43"/>
      <c r="Y282" s="7"/>
      <c r="Z282" s="121"/>
      <c r="AA282" s="121"/>
      <c r="AS282" s="57"/>
      <c r="AT282" s="51"/>
      <c r="AU282" s="51"/>
      <c r="AV282" s="51"/>
      <c r="AW282" s="51"/>
      <c r="AX282" s="51"/>
      <c r="AY282" s="51"/>
      <c r="AZ282" s="51"/>
    </row>
    <row r="283" spans="1:108" ht="15.9" customHeight="1" x14ac:dyDescent="0.65">
      <c r="R283" s="109"/>
      <c r="S283" s="109"/>
      <c r="T283" s="41"/>
      <c r="U283" s="7"/>
      <c r="V283" s="43"/>
      <c r="W283" s="7"/>
      <c r="X283" s="43"/>
      <c r="Y283" s="7"/>
      <c r="Z283" s="121"/>
      <c r="AA283" s="121"/>
      <c r="AS283" s="57"/>
      <c r="AT283" s="51"/>
      <c r="AU283" s="51"/>
      <c r="AV283" s="51"/>
      <c r="AW283" s="51"/>
      <c r="AX283" s="51"/>
      <c r="AY283" s="51"/>
      <c r="AZ283" s="51"/>
    </row>
    <row r="284" spans="1:108" ht="15.9" customHeight="1" x14ac:dyDescent="0.65">
      <c r="R284" s="109"/>
      <c r="S284" s="109"/>
      <c r="T284" s="41"/>
      <c r="U284" s="7"/>
      <c r="V284" s="43"/>
      <c r="W284" s="7"/>
      <c r="X284" s="43"/>
      <c r="Y284" s="7"/>
      <c r="Z284" s="121"/>
      <c r="AA284" s="121"/>
      <c r="AS284" s="57"/>
      <c r="AT284" s="51"/>
      <c r="AU284" s="51"/>
      <c r="AV284" s="51"/>
      <c r="AW284" s="51"/>
      <c r="AX284" s="51"/>
      <c r="AY284" s="51"/>
      <c r="AZ284" s="51"/>
    </row>
    <row r="285" spans="1:108" ht="15.9" customHeight="1" x14ac:dyDescent="0.65">
      <c r="R285" s="109"/>
      <c r="S285" s="109"/>
      <c r="T285" s="41"/>
      <c r="U285" s="7"/>
      <c r="V285" s="43"/>
      <c r="W285" s="7"/>
      <c r="X285" s="43"/>
      <c r="Y285" s="7"/>
      <c r="Z285" s="121"/>
      <c r="AA285" s="121"/>
      <c r="AS285" s="57"/>
      <c r="AT285" s="51"/>
      <c r="AU285" s="51"/>
      <c r="AV285" s="51"/>
      <c r="AW285" s="51"/>
      <c r="AX285" s="51"/>
      <c r="AY285" s="51"/>
      <c r="AZ285" s="51"/>
    </row>
    <row r="286" spans="1:108" ht="15.9" customHeight="1" x14ac:dyDescent="0.65">
      <c r="R286" s="109"/>
      <c r="S286" s="109"/>
      <c r="T286" s="41"/>
      <c r="U286" s="7"/>
      <c r="V286" s="43"/>
      <c r="W286" s="7"/>
      <c r="X286" s="43"/>
      <c r="Y286" s="7"/>
      <c r="Z286" s="121"/>
      <c r="AA286" s="121"/>
      <c r="AS286" s="57"/>
      <c r="AT286" s="51"/>
      <c r="AU286" s="51"/>
      <c r="AV286" s="51"/>
      <c r="AW286" s="51"/>
      <c r="AX286" s="51"/>
      <c r="AY286" s="51"/>
      <c r="AZ286" s="51"/>
    </row>
    <row r="287" spans="1:108" ht="15.9" customHeight="1" x14ac:dyDescent="0.65">
      <c r="R287" s="109"/>
      <c r="S287" s="109"/>
      <c r="T287" s="41"/>
      <c r="U287" s="7"/>
      <c r="V287" s="43"/>
      <c r="W287" s="7"/>
      <c r="X287" s="43"/>
      <c r="Y287" s="7"/>
      <c r="Z287" s="121"/>
      <c r="AA287" s="121"/>
      <c r="AS287" s="57"/>
      <c r="AT287" s="51"/>
      <c r="AU287" s="51"/>
      <c r="AV287" s="51"/>
      <c r="AW287" s="51"/>
      <c r="AX287" s="51"/>
      <c r="AY287" s="51"/>
      <c r="AZ287" s="51"/>
    </row>
    <row r="288" spans="1:108" ht="15.9" customHeight="1" x14ac:dyDescent="0.65">
      <c r="R288" s="109"/>
      <c r="S288" s="109"/>
      <c r="T288" s="41"/>
      <c r="U288" s="7"/>
      <c r="V288" s="43"/>
      <c r="W288" s="7"/>
      <c r="X288" s="43"/>
      <c r="Y288" s="7"/>
      <c r="Z288" s="121"/>
      <c r="AA288" s="121"/>
      <c r="AS288" s="57"/>
      <c r="AT288" s="51"/>
      <c r="AU288" s="51"/>
      <c r="AV288" s="51"/>
      <c r="AW288" s="51"/>
      <c r="AX288" s="51"/>
      <c r="AY288" s="51"/>
      <c r="AZ288" s="51"/>
    </row>
    <row r="289" spans="18:52" ht="15.9" customHeight="1" x14ac:dyDescent="0.65">
      <c r="R289" s="109"/>
      <c r="S289" s="109"/>
      <c r="T289" s="41"/>
      <c r="U289" s="7"/>
      <c r="V289" s="43"/>
      <c r="W289" s="7"/>
      <c r="X289" s="43"/>
      <c r="Y289" s="7"/>
      <c r="Z289" s="121"/>
      <c r="AA289" s="121"/>
      <c r="AS289" s="57"/>
      <c r="AT289" s="51"/>
      <c r="AU289" s="51"/>
      <c r="AV289" s="51"/>
      <c r="AW289" s="51"/>
      <c r="AX289" s="51"/>
      <c r="AY289" s="51"/>
      <c r="AZ289" s="51"/>
    </row>
    <row r="290" spans="18:52" ht="15.9" customHeight="1" x14ac:dyDescent="0.65">
      <c r="R290" s="109"/>
      <c r="S290" s="109"/>
      <c r="T290" s="41"/>
      <c r="U290" s="7"/>
      <c r="V290" s="43"/>
      <c r="W290" s="7"/>
      <c r="X290" s="43"/>
      <c r="Y290" s="7"/>
      <c r="Z290" s="121"/>
      <c r="AA290" s="121"/>
      <c r="AS290" s="57"/>
      <c r="AT290" s="51"/>
      <c r="AU290" s="51"/>
      <c r="AV290" s="51"/>
      <c r="AW290" s="51"/>
      <c r="AX290" s="51"/>
      <c r="AY290" s="51"/>
      <c r="AZ290" s="51"/>
    </row>
    <row r="291" spans="18:52" ht="15.9" customHeight="1" x14ac:dyDescent="0.65">
      <c r="R291" s="109"/>
      <c r="S291" s="109"/>
      <c r="T291" s="41"/>
      <c r="U291" s="7"/>
      <c r="V291" s="43"/>
      <c r="W291" s="7"/>
      <c r="X291" s="43"/>
      <c r="Y291" s="7"/>
      <c r="Z291" s="121"/>
      <c r="AA291" s="121"/>
      <c r="AS291" s="57"/>
      <c r="AT291" s="51"/>
      <c r="AU291" s="51"/>
      <c r="AV291" s="51"/>
      <c r="AW291" s="51"/>
      <c r="AX291" s="51"/>
      <c r="AY291" s="51"/>
      <c r="AZ291" s="51"/>
    </row>
    <row r="292" spans="18:52" ht="15.9" customHeight="1" x14ac:dyDescent="0.65">
      <c r="R292" s="109"/>
      <c r="S292" s="109"/>
      <c r="T292" s="41"/>
      <c r="U292" s="7"/>
      <c r="V292" s="43"/>
      <c r="W292" s="7"/>
      <c r="X292" s="43"/>
      <c r="Y292" s="7"/>
      <c r="Z292" s="121"/>
      <c r="AA292" s="121"/>
      <c r="AS292" s="57"/>
      <c r="AT292" s="51"/>
      <c r="AU292" s="51"/>
      <c r="AV292" s="51"/>
      <c r="AW292" s="51"/>
      <c r="AX292" s="51"/>
      <c r="AY292" s="51"/>
      <c r="AZ292" s="51"/>
    </row>
    <row r="293" spans="18:52" ht="15.9" customHeight="1" x14ac:dyDescent="0.65">
      <c r="R293" s="109"/>
      <c r="S293" s="109"/>
      <c r="T293" s="41"/>
      <c r="U293" s="7"/>
      <c r="V293" s="43"/>
      <c r="W293" s="7"/>
      <c r="X293" s="43"/>
      <c r="Y293" s="7"/>
      <c r="Z293" s="121"/>
      <c r="AA293" s="121"/>
      <c r="AS293" s="57"/>
      <c r="AT293" s="51"/>
      <c r="AU293" s="51"/>
      <c r="AV293" s="51"/>
      <c r="AW293" s="51"/>
      <c r="AX293" s="51"/>
      <c r="AY293" s="51"/>
      <c r="AZ293" s="51"/>
    </row>
    <row r="294" spans="18:52" ht="15.9" customHeight="1" x14ac:dyDescent="0.65">
      <c r="R294" s="109"/>
      <c r="S294" s="109"/>
      <c r="T294" s="41"/>
      <c r="U294" s="7"/>
      <c r="V294" s="43"/>
      <c r="W294" s="7"/>
      <c r="X294" s="43"/>
      <c r="Y294" s="7"/>
      <c r="Z294" s="121"/>
      <c r="AA294" s="121"/>
      <c r="AS294" s="57"/>
      <c r="AT294" s="51"/>
      <c r="AU294" s="51"/>
      <c r="AV294" s="51"/>
      <c r="AW294" s="51"/>
      <c r="AX294" s="51"/>
      <c r="AY294" s="51"/>
      <c r="AZ294" s="51"/>
    </row>
    <row r="295" spans="18:52" ht="15.9" customHeight="1" x14ac:dyDescent="0.65">
      <c r="R295" s="109"/>
      <c r="S295" s="109"/>
      <c r="T295" s="41"/>
      <c r="U295" s="7"/>
      <c r="V295" s="43"/>
      <c r="W295" s="7"/>
      <c r="X295" s="43"/>
      <c r="Y295" s="7"/>
      <c r="Z295" s="121"/>
      <c r="AA295" s="121"/>
      <c r="AS295" s="57"/>
      <c r="AT295" s="51"/>
      <c r="AU295" s="51"/>
      <c r="AV295" s="51"/>
      <c r="AW295" s="51"/>
      <c r="AX295" s="51"/>
      <c r="AY295" s="51"/>
      <c r="AZ295" s="51"/>
    </row>
    <row r="296" spans="18:52" ht="15.9" customHeight="1" x14ac:dyDescent="0.65">
      <c r="R296" s="109"/>
      <c r="S296" s="109"/>
      <c r="T296" s="41"/>
      <c r="U296" s="7"/>
      <c r="V296" s="43"/>
      <c r="W296" s="7"/>
      <c r="X296" s="43"/>
      <c r="Y296" s="7"/>
      <c r="Z296" s="121"/>
      <c r="AA296" s="121"/>
      <c r="AS296" s="57"/>
      <c r="AT296" s="51"/>
      <c r="AU296" s="51"/>
      <c r="AV296" s="51"/>
      <c r="AW296" s="51"/>
      <c r="AX296" s="51"/>
      <c r="AY296" s="51"/>
      <c r="AZ296" s="51"/>
    </row>
    <row r="297" spans="18:52" ht="15.9" customHeight="1" x14ac:dyDescent="0.65">
      <c r="R297" s="109"/>
      <c r="S297" s="109"/>
      <c r="T297" s="41"/>
      <c r="U297" s="7"/>
      <c r="V297" s="43"/>
      <c r="W297" s="7"/>
      <c r="X297" s="43"/>
      <c r="Y297" s="7"/>
      <c r="Z297" s="121"/>
      <c r="AA297" s="121"/>
      <c r="AS297" s="57"/>
      <c r="AT297" s="51"/>
      <c r="AU297" s="51"/>
      <c r="AV297" s="51"/>
      <c r="AW297" s="51"/>
      <c r="AX297" s="51"/>
      <c r="AY297" s="51"/>
      <c r="AZ297" s="51"/>
    </row>
    <row r="298" spans="18:52" ht="15.9" customHeight="1" x14ac:dyDescent="0.65">
      <c r="R298" s="109"/>
      <c r="S298" s="109"/>
      <c r="T298" s="41"/>
      <c r="U298" s="7"/>
      <c r="V298" s="43"/>
      <c r="W298" s="7"/>
      <c r="X298" s="43"/>
      <c r="Y298" s="7"/>
      <c r="Z298" s="121"/>
      <c r="AA298" s="121"/>
      <c r="AS298" s="57"/>
      <c r="AT298" s="51"/>
      <c r="AU298" s="51"/>
      <c r="AV298" s="51"/>
      <c r="AW298" s="51"/>
      <c r="AX298" s="51"/>
      <c r="AY298" s="51"/>
      <c r="AZ298" s="51"/>
    </row>
    <row r="299" spans="18:52" ht="15.9" customHeight="1" x14ac:dyDescent="0.65">
      <c r="R299" s="109"/>
      <c r="S299" s="109"/>
      <c r="T299" s="41"/>
      <c r="U299" s="7"/>
      <c r="V299" s="43"/>
      <c r="W299" s="7"/>
      <c r="X299" s="43"/>
      <c r="Y299" s="7"/>
      <c r="Z299" s="121"/>
      <c r="AA299" s="121"/>
      <c r="AS299" s="57"/>
      <c r="AT299" s="51"/>
      <c r="AU299" s="51"/>
      <c r="AV299" s="51"/>
      <c r="AW299" s="51"/>
      <c r="AX299" s="51"/>
      <c r="AY299" s="51"/>
      <c r="AZ299" s="51"/>
    </row>
    <row r="300" spans="18:52" ht="15.9" customHeight="1" x14ac:dyDescent="0.65">
      <c r="R300" s="109"/>
      <c r="S300" s="109"/>
      <c r="T300" s="41"/>
      <c r="U300" s="7"/>
      <c r="V300" s="43"/>
      <c r="W300" s="7"/>
      <c r="X300" s="43"/>
      <c r="Y300" s="7"/>
      <c r="Z300" s="121"/>
      <c r="AA300" s="121"/>
      <c r="AS300" s="57"/>
      <c r="AT300" s="51"/>
      <c r="AU300" s="51"/>
      <c r="AV300" s="51"/>
      <c r="AW300" s="51"/>
      <c r="AX300" s="51"/>
      <c r="AY300" s="51"/>
      <c r="AZ300" s="51"/>
    </row>
    <row r="301" spans="18:52" ht="15.9" customHeight="1" x14ac:dyDescent="0.65">
      <c r="R301" s="109"/>
      <c r="S301" s="109"/>
      <c r="T301" s="41"/>
      <c r="U301" s="7"/>
      <c r="V301" s="43"/>
      <c r="W301" s="7"/>
      <c r="X301" s="43"/>
      <c r="Y301" s="7"/>
      <c r="Z301" s="121"/>
      <c r="AA301" s="121"/>
      <c r="AS301" s="57"/>
      <c r="AT301" s="51"/>
      <c r="AU301" s="51"/>
      <c r="AV301" s="51"/>
      <c r="AW301" s="51"/>
      <c r="AX301" s="51"/>
      <c r="AY301" s="51"/>
      <c r="AZ301" s="51"/>
    </row>
    <row r="302" spans="18:52" ht="15.9" customHeight="1" x14ac:dyDescent="0.65">
      <c r="R302" s="109"/>
      <c r="S302" s="109"/>
      <c r="T302" s="41"/>
      <c r="U302" s="7"/>
      <c r="V302" s="43"/>
      <c r="W302" s="7"/>
      <c r="X302" s="43"/>
      <c r="Y302" s="7"/>
      <c r="Z302" s="121"/>
      <c r="AA302" s="121"/>
      <c r="AS302" s="57"/>
      <c r="AT302" s="51"/>
      <c r="AU302" s="51"/>
      <c r="AV302" s="51"/>
      <c r="AW302" s="51"/>
      <c r="AX302" s="51"/>
      <c r="AY302" s="51"/>
      <c r="AZ302" s="51"/>
    </row>
    <row r="303" spans="18:52" ht="15.9" customHeight="1" x14ac:dyDescent="0.65">
      <c r="R303" s="109"/>
      <c r="S303" s="109"/>
      <c r="T303" s="41"/>
      <c r="U303" s="7"/>
      <c r="V303" s="43"/>
      <c r="W303" s="7"/>
      <c r="X303" s="43"/>
      <c r="Y303" s="7"/>
      <c r="Z303" s="121"/>
      <c r="AA303" s="121"/>
      <c r="AS303" s="57"/>
      <c r="AT303" s="51"/>
      <c r="AU303" s="51"/>
      <c r="AV303" s="51"/>
      <c r="AW303" s="51"/>
      <c r="AX303" s="51"/>
      <c r="AY303" s="51"/>
      <c r="AZ303" s="51"/>
    </row>
    <row r="304" spans="18:52" ht="15.9" customHeight="1" x14ac:dyDescent="0.65">
      <c r="R304" s="109"/>
      <c r="S304" s="109"/>
      <c r="T304" s="41"/>
      <c r="U304" s="7"/>
      <c r="V304" s="43"/>
      <c r="W304" s="7"/>
      <c r="X304" s="43"/>
      <c r="Y304" s="7"/>
      <c r="Z304" s="121"/>
      <c r="AA304" s="121"/>
      <c r="AS304" s="57"/>
      <c r="AT304" s="51"/>
      <c r="AU304" s="51"/>
      <c r="AV304" s="51"/>
      <c r="AW304" s="51"/>
      <c r="AX304" s="51"/>
      <c r="AY304" s="51"/>
      <c r="AZ304" s="51"/>
    </row>
    <row r="305" spans="18:52" ht="15.9" customHeight="1" x14ac:dyDescent="0.65">
      <c r="R305" s="109"/>
      <c r="S305" s="109"/>
      <c r="T305" s="41"/>
      <c r="U305" s="7"/>
      <c r="V305" s="43"/>
      <c r="W305" s="7"/>
      <c r="X305" s="43"/>
      <c r="Y305" s="7"/>
      <c r="Z305" s="121"/>
      <c r="AA305" s="121"/>
      <c r="AS305" s="57"/>
      <c r="AT305" s="51"/>
      <c r="AU305" s="51"/>
      <c r="AV305" s="51"/>
      <c r="AW305" s="51"/>
      <c r="AX305" s="51"/>
      <c r="AY305" s="51"/>
      <c r="AZ305" s="51"/>
    </row>
    <row r="306" spans="18:52" ht="15.9" customHeight="1" x14ac:dyDescent="0.65">
      <c r="R306" s="109"/>
      <c r="S306" s="109"/>
      <c r="T306" s="41"/>
      <c r="U306" s="7"/>
      <c r="V306" s="43"/>
      <c r="W306" s="7"/>
      <c r="X306" s="43"/>
      <c r="Y306" s="7"/>
      <c r="Z306" s="121"/>
      <c r="AA306" s="121"/>
      <c r="AS306" s="57"/>
      <c r="AT306" s="51"/>
      <c r="AU306" s="51"/>
      <c r="AV306" s="51"/>
      <c r="AW306" s="51"/>
      <c r="AX306" s="51"/>
      <c r="AY306" s="51"/>
      <c r="AZ306" s="51"/>
    </row>
    <row r="307" spans="18:52" ht="15.9" customHeight="1" x14ac:dyDescent="0.65">
      <c r="R307" s="109"/>
      <c r="S307" s="109"/>
      <c r="T307" s="41"/>
      <c r="U307" s="7"/>
      <c r="V307" s="43"/>
      <c r="W307" s="7"/>
      <c r="X307" s="43"/>
      <c r="Y307" s="7"/>
      <c r="Z307" s="121"/>
      <c r="AA307" s="121"/>
      <c r="AS307" s="57"/>
      <c r="AT307" s="51"/>
      <c r="AU307" s="51"/>
      <c r="AV307" s="51"/>
      <c r="AW307" s="51"/>
      <c r="AX307" s="51"/>
      <c r="AY307" s="51"/>
      <c r="AZ307" s="51"/>
    </row>
    <row r="308" spans="18:52" ht="15.9" customHeight="1" x14ac:dyDescent="0.65">
      <c r="R308" s="109"/>
      <c r="S308" s="109"/>
      <c r="T308" s="41"/>
      <c r="U308" s="7"/>
      <c r="V308" s="43"/>
      <c r="W308" s="7"/>
      <c r="X308" s="43"/>
      <c r="Y308" s="7"/>
      <c r="Z308" s="121"/>
      <c r="AA308" s="121"/>
      <c r="AS308" s="57"/>
      <c r="AT308" s="51"/>
      <c r="AU308" s="51"/>
      <c r="AV308" s="51"/>
      <c r="AW308" s="51"/>
      <c r="AX308" s="51"/>
      <c r="AY308" s="51"/>
      <c r="AZ308" s="51"/>
    </row>
    <row r="309" spans="18:52" ht="15.9" customHeight="1" x14ac:dyDescent="0.65">
      <c r="R309" s="109"/>
      <c r="S309" s="109"/>
      <c r="T309" s="41"/>
      <c r="U309" s="7"/>
      <c r="V309" s="43"/>
      <c r="W309" s="7"/>
      <c r="X309" s="43"/>
      <c r="Y309" s="7"/>
      <c r="Z309" s="121"/>
      <c r="AA309" s="121"/>
      <c r="AS309" s="57"/>
      <c r="AT309" s="51"/>
      <c r="AU309" s="51"/>
      <c r="AV309" s="51"/>
      <c r="AW309" s="51"/>
      <c r="AX309" s="51"/>
      <c r="AY309" s="51"/>
      <c r="AZ309" s="51"/>
    </row>
    <row r="310" spans="18:52" ht="15.9" customHeight="1" x14ac:dyDescent="0.65">
      <c r="R310" s="109"/>
      <c r="S310" s="109"/>
      <c r="T310" s="41"/>
      <c r="U310" s="7"/>
      <c r="V310" s="43"/>
      <c r="W310" s="7"/>
      <c r="X310" s="43"/>
      <c r="Y310" s="7"/>
      <c r="Z310" s="121"/>
      <c r="AA310" s="121"/>
      <c r="AS310" s="57"/>
      <c r="AT310" s="51"/>
      <c r="AU310" s="51"/>
      <c r="AV310" s="51"/>
      <c r="AW310" s="51"/>
      <c r="AX310" s="51"/>
      <c r="AY310" s="51"/>
      <c r="AZ310" s="51"/>
    </row>
    <row r="311" spans="18:52" ht="15.9" customHeight="1" x14ac:dyDescent="0.65">
      <c r="R311" s="109"/>
      <c r="S311" s="109"/>
      <c r="T311" s="41"/>
      <c r="U311" s="7"/>
      <c r="V311" s="43"/>
      <c r="W311" s="7"/>
      <c r="X311" s="43"/>
      <c r="Y311" s="7"/>
      <c r="Z311" s="121"/>
      <c r="AA311" s="121"/>
      <c r="AS311" s="57"/>
      <c r="AT311" s="51"/>
      <c r="AU311" s="51"/>
      <c r="AV311" s="51"/>
      <c r="AW311" s="51"/>
      <c r="AX311" s="51"/>
      <c r="AY311" s="51"/>
      <c r="AZ311" s="51"/>
    </row>
    <row r="312" spans="18:52" ht="15.9" customHeight="1" x14ac:dyDescent="0.65">
      <c r="R312" s="109"/>
      <c r="S312" s="109"/>
      <c r="T312" s="41"/>
      <c r="U312" s="7"/>
      <c r="V312" s="43"/>
      <c r="W312" s="7"/>
      <c r="X312" s="43"/>
      <c r="Y312" s="7"/>
      <c r="Z312" s="121"/>
      <c r="AA312" s="121"/>
      <c r="AS312" s="57"/>
      <c r="AT312" s="51"/>
      <c r="AU312" s="51"/>
      <c r="AV312" s="51"/>
      <c r="AW312" s="51"/>
      <c r="AX312" s="51"/>
      <c r="AY312" s="51"/>
      <c r="AZ312" s="51"/>
    </row>
    <row r="313" spans="18:52" ht="15.9" customHeight="1" x14ac:dyDescent="0.65">
      <c r="R313" s="109"/>
      <c r="S313" s="109"/>
      <c r="T313" s="41"/>
      <c r="U313" s="7"/>
      <c r="V313" s="43"/>
      <c r="W313" s="7"/>
      <c r="X313" s="43"/>
      <c r="Y313" s="7"/>
      <c r="Z313" s="121"/>
      <c r="AA313" s="121"/>
      <c r="AS313" s="57"/>
      <c r="AT313" s="51"/>
      <c r="AU313" s="51"/>
      <c r="AV313" s="51"/>
      <c r="AW313" s="51"/>
      <c r="AX313" s="51"/>
      <c r="AY313" s="51"/>
      <c r="AZ313" s="51"/>
    </row>
    <row r="314" spans="18:52" ht="15.9" customHeight="1" x14ac:dyDescent="0.65">
      <c r="R314" s="109"/>
      <c r="S314" s="109"/>
      <c r="T314" s="41"/>
      <c r="U314" s="7"/>
      <c r="V314" s="43"/>
      <c r="W314" s="7"/>
      <c r="X314" s="43"/>
      <c r="Y314" s="7"/>
      <c r="Z314" s="121"/>
      <c r="AA314" s="121"/>
      <c r="AS314" s="57"/>
      <c r="AT314" s="51"/>
      <c r="AU314" s="51"/>
      <c r="AV314" s="51"/>
      <c r="AW314" s="51"/>
      <c r="AX314" s="51"/>
      <c r="AY314" s="51"/>
      <c r="AZ314" s="51"/>
    </row>
    <row r="315" spans="18:52" ht="15.9" customHeight="1" x14ac:dyDescent="0.65">
      <c r="R315" s="109"/>
      <c r="S315" s="109"/>
      <c r="T315" s="41"/>
      <c r="U315" s="7"/>
      <c r="V315" s="43"/>
      <c r="W315" s="7"/>
      <c r="X315" s="43"/>
      <c r="Y315" s="7"/>
      <c r="Z315" s="121"/>
      <c r="AA315" s="121"/>
      <c r="AS315" s="57"/>
      <c r="AT315" s="51"/>
      <c r="AU315" s="51"/>
      <c r="AV315" s="51"/>
      <c r="AW315" s="51"/>
      <c r="AX315" s="51"/>
      <c r="AY315" s="51"/>
      <c r="AZ315" s="51"/>
    </row>
    <row r="316" spans="18:52" ht="15.9" customHeight="1" x14ac:dyDescent="0.65">
      <c r="R316" s="109"/>
      <c r="S316" s="109"/>
      <c r="T316" s="41"/>
      <c r="U316" s="7"/>
      <c r="V316" s="43"/>
      <c r="W316" s="7"/>
      <c r="X316" s="43"/>
      <c r="Y316" s="7"/>
      <c r="Z316" s="121"/>
      <c r="AA316" s="121"/>
      <c r="AS316" s="57"/>
      <c r="AT316" s="51"/>
      <c r="AU316" s="51"/>
      <c r="AV316" s="51"/>
      <c r="AW316" s="51"/>
      <c r="AX316" s="51"/>
      <c r="AY316" s="51"/>
      <c r="AZ316" s="51"/>
    </row>
    <row r="317" spans="18:52" ht="15.9" customHeight="1" x14ac:dyDescent="0.65">
      <c r="R317" s="109"/>
      <c r="S317" s="109"/>
      <c r="T317" s="41"/>
      <c r="U317" s="7"/>
      <c r="V317" s="43"/>
      <c r="W317" s="7"/>
      <c r="X317" s="43"/>
      <c r="Y317" s="7"/>
      <c r="Z317" s="121"/>
      <c r="AA317" s="121"/>
      <c r="AS317" s="57"/>
      <c r="AT317" s="51"/>
      <c r="AU317" s="51"/>
      <c r="AV317" s="51"/>
      <c r="AW317" s="51"/>
      <c r="AX317" s="51"/>
      <c r="AY317" s="51"/>
      <c r="AZ317" s="51"/>
    </row>
    <row r="318" spans="18:52" ht="15.9" customHeight="1" x14ac:dyDescent="0.65">
      <c r="R318" s="109"/>
      <c r="S318" s="109"/>
      <c r="T318" s="41"/>
      <c r="U318" s="41"/>
      <c r="V318" s="43"/>
      <c r="W318" s="43"/>
      <c r="X318" s="43"/>
      <c r="Y318" s="7"/>
      <c r="Z318" s="121"/>
      <c r="AA318" s="121"/>
      <c r="AS318" s="57"/>
      <c r="AT318" s="51"/>
      <c r="AU318" s="51"/>
      <c r="AV318" s="51"/>
      <c r="AW318" s="51"/>
      <c r="AX318" s="51"/>
      <c r="AY318" s="51"/>
      <c r="AZ318" s="51"/>
    </row>
    <row r="319" spans="18:52" ht="15.9" customHeight="1" x14ac:dyDescent="0.65">
      <c r="R319" s="109"/>
      <c r="S319" s="109"/>
      <c r="T319" s="41"/>
      <c r="U319" s="41"/>
      <c r="V319" s="43"/>
      <c r="W319" s="43"/>
      <c r="X319" s="43"/>
      <c r="Y319" s="7"/>
      <c r="Z319" s="121"/>
      <c r="AA319" s="121"/>
      <c r="AS319" s="57"/>
      <c r="AT319" s="51"/>
      <c r="AU319" s="51"/>
      <c r="AV319" s="51"/>
      <c r="AW319" s="51"/>
      <c r="AX319" s="51"/>
      <c r="AY319" s="51"/>
      <c r="AZ319" s="51"/>
    </row>
    <row r="320" spans="18:52" ht="15.9" customHeight="1" x14ac:dyDescent="0.65">
      <c r="R320" s="109"/>
      <c r="S320" s="109"/>
      <c r="T320" s="41"/>
      <c r="U320" s="41"/>
      <c r="V320" s="43"/>
      <c r="W320" s="43"/>
      <c r="X320" s="43"/>
      <c r="Y320" s="7"/>
      <c r="Z320" s="121"/>
      <c r="AA320" s="121"/>
      <c r="AS320" s="57"/>
      <c r="AT320" s="51"/>
      <c r="AU320" s="51"/>
      <c r="AV320" s="51"/>
      <c r="AW320" s="51"/>
      <c r="AX320" s="51"/>
      <c r="AY320" s="51"/>
      <c r="AZ320" s="51"/>
    </row>
    <row r="321" spans="18:52" ht="15.9" customHeight="1" x14ac:dyDescent="0.65">
      <c r="R321" s="109"/>
      <c r="S321" s="109"/>
      <c r="T321" s="41"/>
      <c r="U321" s="41"/>
      <c r="V321" s="43"/>
      <c r="W321" s="43"/>
      <c r="X321" s="43"/>
      <c r="Y321" s="7"/>
      <c r="Z321" s="121"/>
      <c r="AA321" s="121"/>
      <c r="AS321" s="57"/>
      <c r="AT321" s="51"/>
      <c r="AU321" s="51"/>
      <c r="AV321" s="51"/>
      <c r="AW321" s="51"/>
      <c r="AX321" s="51"/>
      <c r="AY321" s="51"/>
      <c r="AZ321" s="51"/>
    </row>
    <row r="322" spans="18:52" ht="15.9" customHeight="1" x14ac:dyDescent="0.65">
      <c r="R322" s="109"/>
      <c r="S322" s="109"/>
      <c r="T322" s="41"/>
      <c r="U322" s="41"/>
      <c r="V322" s="43"/>
      <c r="W322" s="43"/>
      <c r="X322" s="43"/>
      <c r="Y322" s="7"/>
      <c r="Z322" s="121"/>
      <c r="AA322" s="121"/>
      <c r="AS322" s="57"/>
      <c r="AT322" s="51"/>
      <c r="AU322" s="51"/>
      <c r="AV322" s="51"/>
      <c r="AW322" s="51"/>
      <c r="AX322" s="51"/>
      <c r="AY322" s="51"/>
      <c r="AZ322" s="51"/>
    </row>
    <row r="323" spans="18:52" ht="15.9" customHeight="1" x14ac:dyDescent="0.65">
      <c r="R323" s="109"/>
      <c r="S323" s="109"/>
      <c r="T323" s="41"/>
      <c r="U323" s="41"/>
      <c r="V323" s="43"/>
      <c r="W323" s="43"/>
      <c r="X323" s="43"/>
      <c r="Y323" s="7"/>
      <c r="Z323" s="121"/>
      <c r="AA323" s="121"/>
      <c r="AS323" s="57"/>
      <c r="AT323" s="51"/>
      <c r="AU323" s="51"/>
      <c r="AV323" s="51"/>
      <c r="AW323" s="51"/>
      <c r="AX323" s="51"/>
      <c r="AY323" s="51"/>
      <c r="AZ323" s="51"/>
    </row>
    <row r="324" spans="18:52" ht="15.9" customHeight="1" x14ac:dyDescent="0.65">
      <c r="R324" s="109"/>
      <c r="S324" s="109"/>
      <c r="T324" s="41"/>
      <c r="U324" s="41"/>
      <c r="V324" s="43"/>
      <c r="W324" s="43"/>
      <c r="X324" s="43"/>
      <c r="Y324" s="7"/>
      <c r="Z324" s="121"/>
      <c r="AA324" s="121"/>
      <c r="AS324" s="57"/>
      <c r="AT324" s="51"/>
      <c r="AU324" s="51"/>
      <c r="AV324" s="51"/>
      <c r="AW324" s="51"/>
      <c r="AX324" s="51"/>
      <c r="AY324" s="51"/>
      <c r="AZ324" s="51"/>
    </row>
    <row r="325" spans="18:52" ht="15.9" customHeight="1" x14ac:dyDescent="0.65">
      <c r="R325" s="109"/>
      <c r="S325" s="109"/>
      <c r="T325" s="41"/>
      <c r="U325" s="41"/>
      <c r="V325" s="43"/>
      <c r="W325" s="43"/>
      <c r="X325" s="43"/>
      <c r="Y325" s="7"/>
      <c r="Z325" s="121"/>
      <c r="AA325" s="121"/>
      <c r="AS325" s="57"/>
      <c r="AT325" s="51"/>
      <c r="AU325" s="51"/>
      <c r="AV325" s="51"/>
      <c r="AW325" s="51"/>
      <c r="AX325" s="51"/>
      <c r="AY325" s="51"/>
      <c r="AZ325" s="51"/>
    </row>
    <row r="326" spans="18:52" ht="15.9" customHeight="1" x14ac:dyDescent="0.65">
      <c r="R326" s="109"/>
      <c r="S326" s="109"/>
      <c r="T326" s="41"/>
      <c r="U326" s="41"/>
      <c r="V326" s="43"/>
      <c r="W326" s="43"/>
      <c r="X326" s="43"/>
      <c r="Y326" s="7"/>
      <c r="Z326" s="121"/>
      <c r="AA326" s="121"/>
      <c r="AS326" s="57"/>
      <c r="AT326" s="51"/>
      <c r="AU326" s="51"/>
      <c r="AV326" s="51"/>
      <c r="AW326" s="51"/>
      <c r="AX326" s="51"/>
      <c r="AY326" s="51"/>
      <c r="AZ326" s="51"/>
    </row>
    <row r="327" spans="18:52" ht="15.9" customHeight="1" x14ac:dyDescent="0.65">
      <c r="R327" s="109"/>
      <c r="S327" s="109"/>
      <c r="T327" s="41"/>
      <c r="U327" s="41"/>
      <c r="V327" s="43"/>
      <c r="W327" s="43"/>
      <c r="X327" s="43"/>
      <c r="Y327" s="7"/>
      <c r="Z327" s="121"/>
      <c r="AA327" s="121"/>
      <c r="AS327" s="57"/>
      <c r="AT327" s="51"/>
      <c r="AU327" s="51"/>
      <c r="AV327" s="51"/>
      <c r="AW327" s="51"/>
      <c r="AX327" s="51"/>
      <c r="AY327" s="51"/>
      <c r="AZ327" s="51"/>
    </row>
    <row r="328" spans="18:52" ht="15.9" customHeight="1" x14ac:dyDescent="0.65">
      <c r="R328" s="109"/>
      <c r="S328" s="109"/>
      <c r="T328" s="41"/>
      <c r="U328" s="41"/>
      <c r="V328" s="43"/>
      <c r="W328" s="43"/>
      <c r="X328" s="43"/>
      <c r="Y328" s="7"/>
      <c r="Z328" s="121"/>
      <c r="AA328" s="121"/>
      <c r="AS328" s="57"/>
      <c r="AT328" s="51"/>
      <c r="AU328" s="51"/>
      <c r="AV328" s="51"/>
      <c r="AW328" s="51"/>
      <c r="AX328" s="51"/>
      <c r="AY328" s="51"/>
      <c r="AZ328" s="51"/>
    </row>
    <row r="329" spans="18:52" ht="15.9" customHeight="1" x14ac:dyDescent="0.65">
      <c r="R329" s="109"/>
      <c r="S329" s="109"/>
      <c r="T329" s="41"/>
      <c r="U329" s="41"/>
      <c r="V329" s="43"/>
      <c r="W329" s="43"/>
      <c r="X329" s="43"/>
      <c r="Y329" s="7"/>
      <c r="Z329" s="121"/>
      <c r="AA329" s="121"/>
      <c r="AS329" s="57"/>
      <c r="AT329" s="51"/>
      <c r="AU329" s="51"/>
      <c r="AV329" s="51"/>
      <c r="AW329" s="51"/>
      <c r="AX329" s="51"/>
      <c r="AY329" s="51"/>
      <c r="AZ329" s="51"/>
    </row>
    <row r="330" spans="18:52" ht="15.9" customHeight="1" x14ac:dyDescent="0.65">
      <c r="R330" s="109"/>
      <c r="S330" s="109"/>
      <c r="T330" s="41"/>
      <c r="U330" s="41"/>
      <c r="V330" s="43"/>
      <c r="W330" s="43"/>
      <c r="X330" s="43"/>
      <c r="Y330" s="7"/>
      <c r="Z330" s="121"/>
      <c r="AA330" s="121"/>
      <c r="AS330" s="57"/>
      <c r="AT330" s="51"/>
      <c r="AU330" s="51"/>
      <c r="AV330" s="51"/>
      <c r="AW330" s="51"/>
      <c r="AX330" s="51"/>
      <c r="AY330" s="51"/>
      <c r="AZ330" s="51"/>
    </row>
    <row r="331" spans="18:52" ht="15.9" customHeight="1" x14ac:dyDescent="0.65">
      <c r="R331" s="109"/>
      <c r="S331" s="109"/>
      <c r="T331" s="41"/>
      <c r="U331" s="41"/>
      <c r="V331" s="43"/>
      <c r="W331" s="43"/>
      <c r="X331" s="43"/>
      <c r="Y331" s="7"/>
      <c r="Z331" s="121"/>
      <c r="AA331" s="121"/>
      <c r="AS331" s="57"/>
      <c r="AT331" s="51"/>
      <c r="AU331" s="51"/>
      <c r="AV331" s="51"/>
      <c r="AW331" s="51"/>
      <c r="AX331" s="51"/>
      <c r="AY331" s="51"/>
      <c r="AZ331" s="51"/>
    </row>
    <row r="332" spans="18:52" ht="15.9" customHeight="1" x14ac:dyDescent="0.65">
      <c r="R332" s="109"/>
      <c r="S332" s="109"/>
      <c r="T332" s="41"/>
      <c r="U332" s="41"/>
      <c r="V332" s="43"/>
      <c r="W332" s="43"/>
      <c r="X332" s="43"/>
      <c r="Y332" s="7"/>
      <c r="Z332" s="121"/>
      <c r="AA332" s="121"/>
      <c r="AS332" s="57"/>
      <c r="AT332" s="51"/>
      <c r="AU332" s="51"/>
      <c r="AV332" s="51"/>
      <c r="AW332" s="51"/>
      <c r="AX332" s="51"/>
      <c r="AY332" s="51"/>
      <c r="AZ332" s="51"/>
    </row>
    <row r="333" spans="18:52" ht="15.9" customHeight="1" x14ac:dyDescent="0.65">
      <c r="R333" s="109"/>
      <c r="S333" s="109"/>
      <c r="T333" s="41"/>
      <c r="U333" s="41"/>
      <c r="V333" s="43"/>
      <c r="W333" s="43"/>
      <c r="X333" s="43"/>
      <c r="Y333" s="7"/>
      <c r="Z333" s="121"/>
      <c r="AA333" s="121"/>
      <c r="AS333" s="57"/>
      <c r="AT333" s="51"/>
      <c r="AU333" s="51"/>
      <c r="AV333" s="51"/>
      <c r="AW333" s="51"/>
      <c r="AX333" s="51"/>
      <c r="AY333" s="51"/>
      <c r="AZ333" s="51"/>
    </row>
    <row r="334" spans="18:52" ht="15.9" customHeight="1" x14ac:dyDescent="0.65">
      <c r="R334" s="109"/>
      <c r="S334" s="109"/>
      <c r="T334" s="41"/>
      <c r="U334" s="41"/>
      <c r="V334" s="43"/>
      <c r="W334" s="43"/>
      <c r="X334" s="43"/>
      <c r="Y334" s="7"/>
      <c r="Z334" s="121"/>
      <c r="AA334" s="121"/>
      <c r="AS334" s="57"/>
      <c r="AT334" s="51"/>
      <c r="AU334" s="51"/>
      <c r="AV334" s="51"/>
      <c r="AW334" s="51"/>
      <c r="AX334" s="51"/>
      <c r="AY334" s="51"/>
      <c r="AZ334" s="51"/>
    </row>
    <row r="335" spans="18:52" ht="15.9" customHeight="1" x14ac:dyDescent="0.65">
      <c r="R335" s="109"/>
      <c r="S335" s="109"/>
      <c r="T335" s="41"/>
      <c r="U335" s="41"/>
      <c r="V335" s="43"/>
      <c r="W335" s="43"/>
      <c r="X335" s="43"/>
      <c r="Y335" s="7"/>
      <c r="Z335" s="121"/>
      <c r="AA335" s="121"/>
      <c r="AS335" s="57"/>
      <c r="AT335" s="51"/>
      <c r="AU335" s="51"/>
      <c r="AV335" s="51"/>
      <c r="AW335" s="51"/>
      <c r="AX335" s="51"/>
      <c r="AY335" s="51"/>
      <c r="AZ335" s="51"/>
    </row>
    <row r="336" spans="18:52" ht="15.9" customHeight="1" x14ac:dyDescent="0.65">
      <c r="R336" s="109"/>
      <c r="S336" s="109"/>
      <c r="T336" s="41"/>
      <c r="U336" s="41"/>
      <c r="V336" s="43"/>
      <c r="W336" s="43"/>
      <c r="X336" s="43"/>
      <c r="Y336" s="7"/>
      <c r="Z336" s="121"/>
      <c r="AA336" s="121"/>
      <c r="AS336" s="57"/>
      <c r="AT336" s="51"/>
      <c r="AU336" s="51"/>
      <c r="AV336" s="51"/>
      <c r="AW336" s="51"/>
      <c r="AX336" s="51"/>
      <c r="AY336" s="51"/>
      <c r="AZ336" s="51"/>
    </row>
    <row r="337" spans="18:52" ht="15.9" customHeight="1" x14ac:dyDescent="0.65">
      <c r="R337" s="109"/>
      <c r="S337" s="109"/>
      <c r="T337" s="41"/>
      <c r="U337" s="41"/>
      <c r="V337" s="43"/>
      <c r="W337" s="43"/>
      <c r="X337" s="43"/>
      <c r="Y337" s="7"/>
      <c r="Z337" s="121"/>
      <c r="AA337" s="121"/>
      <c r="AS337" s="57"/>
      <c r="AT337" s="51"/>
      <c r="AU337" s="51"/>
      <c r="AV337" s="51"/>
      <c r="AW337" s="51"/>
      <c r="AX337" s="51"/>
      <c r="AY337" s="51"/>
      <c r="AZ337" s="51"/>
    </row>
    <row r="338" spans="18:52" ht="15.9" customHeight="1" x14ac:dyDescent="0.65">
      <c r="R338" s="109"/>
      <c r="S338" s="109"/>
      <c r="T338" s="41"/>
      <c r="U338" s="41"/>
      <c r="V338" s="43"/>
      <c r="W338" s="43"/>
      <c r="X338" s="43"/>
      <c r="Y338" s="7"/>
      <c r="Z338" s="121"/>
      <c r="AA338" s="121"/>
      <c r="AS338" s="57"/>
      <c r="AT338" s="51"/>
      <c r="AU338" s="51"/>
      <c r="AV338" s="51"/>
      <c r="AW338" s="51"/>
      <c r="AX338" s="51"/>
      <c r="AY338" s="51"/>
      <c r="AZ338" s="51"/>
    </row>
    <row r="339" spans="18:52" ht="15.9" customHeight="1" x14ac:dyDescent="0.65">
      <c r="R339" s="109"/>
      <c r="S339" s="109"/>
      <c r="T339" s="41"/>
      <c r="U339" s="41"/>
      <c r="V339" s="43"/>
      <c r="W339" s="43"/>
      <c r="X339" s="43"/>
      <c r="Y339" s="7"/>
      <c r="Z339" s="121"/>
      <c r="AA339" s="121"/>
      <c r="AS339" s="57"/>
      <c r="AT339" s="51"/>
      <c r="AU339" s="51"/>
      <c r="AV339" s="51"/>
      <c r="AW339" s="51"/>
      <c r="AX339" s="51"/>
      <c r="AY339" s="51"/>
      <c r="AZ339" s="51"/>
    </row>
    <row r="340" spans="18:52" ht="15.9" customHeight="1" x14ac:dyDescent="0.65">
      <c r="R340" s="109"/>
      <c r="S340" s="109"/>
      <c r="T340" s="41"/>
      <c r="U340" s="41"/>
      <c r="V340" s="43"/>
      <c r="W340" s="43"/>
      <c r="X340" s="43"/>
      <c r="Y340" s="7"/>
      <c r="Z340" s="121"/>
      <c r="AA340" s="121"/>
      <c r="AS340" s="57"/>
      <c r="AT340" s="51"/>
      <c r="AU340" s="51"/>
      <c r="AV340" s="51"/>
      <c r="AW340" s="51"/>
      <c r="AX340" s="51"/>
      <c r="AY340" s="51"/>
      <c r="AZ340" s="51"/>
    </row>
    <row r="341" spans="18:52" ht="15.9" customHeight="1" x14ac:dyDescent="0.65">
      <c r="R341" s="109"/>
      <c r="S341" s="109"/>
      <c r="T341" s="41"/>
      <c r="U341" s="41"/>
      <c r="V341" s="43"/>
      <c r="W341" s="43"/>
      <c r="X341" s="43"/>
      <c r="Y341" s="7"/>
      <c r="Z341" s="121"/>
      <c r="AA341" s="121"/>
      <c r="AS341" s="57"/>
      <c r="AT341" s="51"/>
      <c r="AU341" s="51"/>
      <c r="AV341" s="51"/>
      <c r="AW341" s="51"/>
      <c r="AX341" s="51"/>
      <c r="AY341" s="51"/>
      <c r="AZ341" s="51"/>
    </row>
    <row r="342" spans="18:52" ht="15.9" customHeight="1" x14ac:dyDescent="0.65">
      <c r="R342" s="109"/>
      <c r="S342" s="109"/>
      <c r="T342" s="41"/>
      <c r="U342" s="41"/>
      <c r="V342" s="43"/>
      <c r="W342" s="43"/>
      <c r="X342" s="43"/>
      <c r="Y342" s="7"/>
      <c r="Z342" s="121"/>
      <c r="AA342" s="121"/>
      <c r="AS342" s="57"/>
      <c r="AT342" s="51"/>
      <c r="AU342" s="51"/>
      <c r="AV342" s="51"/>
      <c r="AW342" s="51"/>
      <c r="AX342" s="51"/>
      <c r="AY342" s="51"/>
      <c r="AZ342" s="51"/>
    </row>
    <row r="343" spans="18:52" ht="15.9" customHeight="1" x14ac:dyDescent="0.65">
      <c r="R343" s="109"/>
      <c r="S343" s="109"/>
      <c r="T343" s="41"/>
      <c r="U343" s="41"/>
      <c r="V343" s="43"/>
      <c r="W343" s="43"/>
      <c r="X343" s="43"/>
      <c r="Y343" s="7"/>
      <c r="Z343" s="121"/>
      <c r="AA343" s="121"/>
      <c r="AS343" s="57"/>
      <c r="AT343" s="51"/>
      <c r="AU343" s="51"/>
      <c r="AV343" s="51"/>
      <c r="AW343" s="51"/>
      <c r="AX343" s="51"/>
      <c r="AY343" s="51"/>
      <c r="AZ343" s="51"/>
    </row>
    <row r="344" spans="18:52" ht="15.9" customHeight="1" x14ac:dyDescent="0.65">
      <c r="R344" s="109"/>
      <c r="S344" s="109"/>
      <c r="T344" s="41"/>
      <c r="U344" s="41"/>
      <c r="V344" s="43"/>
      <c r="W344" s="43"/>
      <c r="X344" s="43"/>
      <c r="Y344" s="7"/>
      <c r="Z344" s="121"/>
      <c r="AA344" s="121"/>
      <c r="AS344" s="57"/>
      <c r="AT344" s="51"/>
      <c r="AU344" s="51"/>
      <c r="AV344" s="51"/>
      <c r="AW344" s="51"/>
      <c r="AX344" s="51"/>
      <c r="AY344" s="51"/>
      <c r="AZ344" s="51"/>
    </row>
    <row r="345" spans="18:52" ht="15.9" customHeight="1" x14ac:dyDescent="0.65">
      <c r="R345" s="109"/>
      <c r="S345" s="109"/>
      <c r="T345" s="41"/>
      <c r="U345" s="41"/>
      <c r="V345" s="43"/>
      <c r="W345" s="43"/>
      <c r="X345" s="43"/>
      <c r="Y345" s="7"/>
      <c r="Z345" s="121"/>
      <c r="AA345" s="121"/>
      <c r="AS345" s="57"/>
      <c r="AT345" s="51"/>
      <c r="AU345" s="51"/>
      <c r="AV345" s="51"/>
      <c r="AW345" s="51"/>
      <c r="AX345" s="51"/>
      <c r="AY345" s="51"/>
      <c r="AZ345" s="51"/>
    </row>
    <row r="346" spans="18:52" ht="15.9" customHeight="1" x14ac:dyDescent="0.65">
      <c r="R346" s="109"/>
      <c r="S346" s="109"/>
      <c r="T346" s="41"/>
      <c r="U346" s="41"/>
      <c r="V346" s="43"/>
      <c r="W346" s="43"/>
      <c r="X346" s="43"/>
      <c r="Y346" s="7"/>
      <c r="Z346" s="121"/>
      <c r="AA346" s="121"/>
      <c r="AS346" s="57"/>
      <c r="AT346" s="51"/>
      <c r="AU346" s="51"/>
      <c r="AV346" s="51"/>
      <c r="AW346" s="51"/>
      <c r="AX346" s="51"/>
      <c r="AY346" s="51"/>
      <c r="AZ346" s="51"/>
    </row>
    <row r="347" spans="18:52" ht="15.9" customHeight="1" x14ac:dyDescent="0.65">
      <c r="R347" s="109"/>
      <c r="S347" s="109"/>
      <c r="T347" s="41"/>
      <c r="U347" s="41"/>
      <c r="V347" s="43"/>
      <c r="W347" s="43"/>
      <c r="X347" s="43"/>
      <c r="Y347" s="7"/>
      <c r="Z347" s="121"/>
      <c r="AA347" s="121"/>
      <c r="AS347" s="57"/>
      <c r="AT347" s="51"/>
      <c r="AU347" s="51"/>
      <c r="AV347" s="51"/>
      <c r="AW347" s="51"/>
      <c r="AX347" s="51"/>
      <c r="AY347" s="51"/>
      <c r="AZ347" s="51"/>
    </row>
    <row r="348" spans="18:52" ht="15.9" customHeight="1" x14ac:dyDescent="0.65">
      <c r="R348" s="109"/>
      <c r="S348" s="109"/>
      <c r="T348" s="41"/>
      <c r="U348" s="41"/>
      <c r="V348" s="43"/>
      <c r="W348" s="43"/>
      <c r="X348" s="43"/>
      <c r="Y348" s="7"/>
      <c r="Z348" s="121"/>
      <c r="AA348" s="121"/>
      <c r="AS348" s="57"/>
      <c r="AT348" s="51"/>
      <c r="AU348" s="51"/>
      <c r="AV348" s="51"/>
      <c r="AW348" s="51"/>
      <c r="AX348" s="51"/>
      <c r="AY348" s="51"/>
      <c r="AZ348" s="51"/>
    </row>
    <row r="349" spans="18:52" ht="15.9" customHeight="1" x14ac:dyDescent="0.65">
      <c r="R349" s="109"/>
      <c r="S349" s="109"/>
      <c r="T349" s="41"/>
      <c r="U349" s="41"/>
      <c r="V349" s="43"/>
      <c r="W349" s="43"/>
      <c r="X349" s="43"/>
      <c r="Y349" s="7"/>
      <c r="Z349" s="121"/>
      <c r="AA349" s="121"/>
      <c r="AS349" s="57"/>
      <c r="AT349" s="51"/>
      <c r="AU349" s="51"/>
      <c r="AV349" s="51"/>
      <c r="AW349" s="51"/>
      <c r="AX349" s="51"/>
      <c r="AY349" s="51"/>
      <c r="AZ349" s="51"/>
    </row>
    <row r="350" spans="18:52" ht="15.9" customHeight="1" x14ac:dyDescent="0.65">
      <c r="R350" s="109"/>
      <c r="S350" s="109"/>
      <c r="T350" s="41"/>
      <c r="U350" s="41"/>
      <c r="V350" s="43"/>
      <c r="W350" s="43"/>
      <c r="X350" s="43"/>
      <c r="Y350" s="7"/>
      <c r="Z350" s="121"/>
      <c r="AA350" s="121"/>
      <c r="AS350" s="57"/>
      <c r="AT350" s="51"/>
      <c r="AU350" s="51"/>
      <c r="AV350" s="51"/>
      <c r="AW350" s="51"/>
      <c r="AX350" s="51"/>
      <c r="AY350" s="51"/>
      <c r="AZ350" s="51"/>
    </row>
    <row r="351" spans="18:52" ht="15.9" customHeight="1" x14ac:dyDescent="0.65">
      <c r="R351" s="109"/>
      <c r="S351" s="109"/>
      <c r="T351" s="41"/>
      <c r="U351" s="41"/>
      <c r="V351" s="43"/>
      <c r="W351" s="43"/>
      <c r="X351" s="43"/>
      <c r="Y351" s="7"/>
      <c r="Z351" s="121"/>
      <c r="AA351" s="121"/>
      <c r="AS351" s="57"/>
      <c r="AT351" s="51"/>
      <c r="AU351" s="51"/>
      <c r="AV351" s="51"/>
      <c r="AW351" s="51"/>
      <c r="AX351" s="51"/>
      <c r="AY351" s="51"/>
      <c r="AZ351" s="51"/>
    </row>
    <row r="352" spans="18:52" ht="15.9" customHeight="1" x14ac:dyDescent="0.65">
      <c r="R352" s="109"/>
      <c r="S352" s="109"/>
      <c r="T352" s="41"/>
      <c r="U352" s="41"/>
      <c r="V352" s="43"/>
      <c r="W352" s="43"/>
      <c r="X352" s="43"/>
      <c r="Y352" s="7"/>
      <c r="Z352" s="121"/>
      <c r="AA352" s="121"/>
      <c r="AS352" s="57"/>
      <c r="AT352" s="51"/>
      <c r="AU352" s="51"/>
      <c r="AV352" s="51"/>
      <c r="AW352" s="51"/>
      <c r="AX352" s="51"/>
      <c r="AY352" s="51"/>
      <c r="AZ352" s="51"/>
    </row>
    <row r="353" spans="18:52" ht="15.9" customHeight="1" x14ac:dyDescent="0.65">
      <c r="R353" s="109"/>
      <c r="S353" s="109"/>
      <c r="T353" s="41"/>
      <c r="U353" s="41"/>
      <c r="V353" s="43"/>
      <c r="W353" s="43"/>
      <c r="X353" s="43"/>
      <c r="Y353" s="7"/>
      <c r="Z353" s="121"/>
      <c r="AA353" s="121"/>
      <c r="AS353" s="57"/>
      <c r="AT353" s="51"/>
      <c r="AU353" s="51"/>
      <c r="AV353" s="51"/>
      <c r="AW353" s="51"/>
      <c r="AX353" s="51"/>
      <c r="AY353" s="51"/>
      <c r="AZ353" s="51"/>
    </row>
    <row r="354" spans="18:52" ht="15.9" customHeight="1" x14ac:dyDescent="0.65">
      <c r="R354" s="109"/>
      <c r="S354" s="109"/>
      <c r="T354" s="41"/>
      <c r="U354" s="41"/>
      <c r="V354" s="43"/>
      <c r="W354" s="43"/>
      <c r="X354" s="43"/>
      <c r="Y354" s="7"/>
      <c r="Z354" s="121"/>
      <c r="AA354" s="121"/>
      <c r="AS354" s="57"/>
      <c r="AT354" s="51"/>
      <c r="AU354" s="51"/>
      <c r="AV354" s="51"/>
      <c r="AW354" s="51"/>
      <c r="AX354" s="51"/>
      <c r="AY354" s="51"/>
      <c r="AZ354" s="51"/>
    </row>
    <row r="355" spans="18:52" ht="15.9" customHeight="1" x14ac:dyDescent="0.65">
      <c r="R355" s="109"/>
      <c r="S355" s="109"/>
      <c r="T355" s="41"/>
      <c r="U355" s="41"/>
      <c r="V355" s="43"/>
      <c r="W355" s="43"/>
      <c r="X355" s="43"/>
      <c r="Y355" s="7"/>
      <c r="Z355" s="121"/>
      <c r="AA355" s="121"/>
      <c r="AS355" s="57"/>
      <c r="AT355" s="51"/>
      <c r="AU355" s="51"/>
      <c r="AV355" s="51"/>
      <c r="AW355" s="51"/>
      <c r="AX355" s="51"/>
      <c r="AY355" s="51"/>
      <c r="AZ355" s="51"/>
    </row>
    <row r="356" spans="18:52" ht="15.9" customHeight="1" x14ac:dyDescent="0.65">
      <c r="R356" s="109"/>
      <c r="S356" s="109"/>
      <c r="T356" s="41"/>
      <c r="U356" s="41"/>
      <c r="V356" s="43"/>
      <c r="W356" s="43"/>
      <c r="X356" s="43"/>
      <c r="Y356" s="7"/>
      <c r="Z356" s="121"/>
      <c r="AA356" s="121"/>
      <c r="AS356" s="57"/>
      <c r="AT356" s="51"/>
      <c r="AU356" s="51"/>
      <c r="AV356" s="51"/>
      <c r="AW356" s="51"/>
      <c r="AX356" s="51"/>
      <c r="AY356" s="51"/>
      <c r="AZ356" s="51"/>
    </row>
    <row r="357" spans="18:52" ht="15.9" customHeight="1" x14ac:dyDescent="0.65">
      <c r="R357" s="109"/>
      <c r="S357" s="109"/>
      <c r="T357" s="41"/>
      <c r="U357" s="41"/>
      <c r="V357" s="43"/>
      <c r="W357" s="43"/>
      <c r="X357" s="43"/>
      <c r="Y357" s="7"/>
      <c r="Z357" s="121"/>
      <c r="AA357" s="121"/>
      <c r="AS357" s="57"/>
      <c r="AT357" s="51"/>
      <c r="AU357" s="51"/>
      <c r="AV357" s="51"/>
      <c r="AW357" s="51"/>
      <c r="AX357" s="51"/>
      <c r="AY357" s="51"/>
      <c r="AZ357" s="51"/>
    </row>
    <row r="358" spans="18:52" ht="15.9" customHeight="1" x14ac:dyDescent="0.65">
      <c r="R358" s="109"/>
      <c r="S358" s="109"/>
      <c r="T358" s="41"/>
      <c r="U358" s="41"/>
      <c r="V358" s="43"/>
      <c r="W358" s="43"/>
      <c r="X358" s="43"/>
      <c r="Y358" s="7"/>
      <c r="Z358" s="121"/>
      <c r="AA358" s="121"/>
      <c r="AS358" s="57"/>
      <c r="AT358" s="51"/>
      <c r="AU358" s="51"/>
      <c r="AV358" s="51"/>
      <c r="AW358" s="51"/>
      <c r="AX358" s="51"/>
      <c r="AY358" s="51"/>
      <c r="AZ358" s="51"/>
    </row>
    <row r="359" spans="18:52" ht="15.9" customHeight="1" x14ac:dyDescent="0.65">
      <c r="R359" s="109"/>
      <c r="S359" s="109"/>
      <c r="T359" s="41"/>
      <c r="U359" s="41"/>
      <c r="V359" s="43"/>
      <c r="W359" s="43"/>
      <c r="X359" s="43"/>
      <c r="Y359" s="7"/>
      <c r="Z359" s="121"/>
      <c r="AA359" s="121"/>
      <c r="AS359" s="57"/>
      <c r="AT359" s="51"/>
      <c r="AU359" s="51"/>
      <c r="AV359" s="51"/>
      <c r="AW359" s="51"/>
      <c r="AX359" s="51"/>
      <c r="AY359" s="51"/>
      <c r="AZ359" s="51"/>
    </row>
    <row r="360" spans="18:52" ht="15.9" customHeight="1" x14ac:dyDescent="0.65">
      <c r="R360" s="109"/>
      <c r="S360" s="109"/>
      <c r="T360" s="41"/>
      <c r="U360" s="41"/>
      <c r="V360" s="43"/>
      <c r="W360" s="43"/>
      <c r="X360" s="43"/>
      <c r="Y360" s="7"/>
      <c r="Z360" s="121"/>
      <c r="AA360" s="121"/>
      <c r="AS360" s="57"/>
      <c r="AT360" s="51"/>
      <c r="AU360" s="51"/>
      <c r="AV360" s="51"/>
      <c r="AW360" s="51"/>
      <c r="AX360" s="51"/>
      <c r="AY360" s="51"/>
      <c r="AZ360" s="51"/>
    </row>
    <row r="361" spans="18:52" ht="15.9" customHeight="1" x14ac:dyDescent="0.65">
      <c r="R361" s="109"/>
      <c r="S361" s="109"/>
      <c r="T361" s="41"/>
      <c r="U361" s="41"/>
      <c r="V361" s="43"/>
      <c r="W361" s="43"/>
      <c r="X361" s="43"/>
      <c r="Y361" s="7"/>
      <c r="Z361" s="121"/>
      <c r="AA361" s="121"/>
      <c r="AS361" s="57"/>
      <c r="AT361" s="51"/>
      <c r="AU361" s="51"/>
      <c r="AV361" s="51"/>
      <c r="AW361" s="51"/>
      <c r="AX361" s="51"/>
      <c r="AY361" s="51"/>
      <c r="AZ361" s="51"/>
    </row>
    <row r="362" spans="18:52" ht="15.9" customHeight="1" x14ac:dyDescent="0.65">
      <c r="R362" s="109"/>
      <c r="S362" s="109"/>
      <c r="T362" s="41"/>
      <c r="U362" s="41"/>
      <c r="V362" s="43"/>
      <c r="W362" s="43"/>
      <c r="X362" s="43"/>
      <c r="Y362" s="7"/>
      <c r="Z362" s="121"/>
      <c r="AA362" s="121"/>
      <c r="AS362" s="57"/>
      <c r="AT362" s="51"/>
      <c r="AU362" s="51"/>
      <c r="AV362" s="51"/>
      <c r="AW362" s="51"/>
      <c r="AX362" s="51"/>
      <c r="AY362" s="51"/>
      <c r="AZ362" s="51"/>
    </row>
    <row r="363" spans="18:52" ht="15.9" customHeight="1" x14ac:dyDescent="0.65">
      <c r="R363" s="109"/>
      <c r="S363" s="109"/>
      <c r="T363" s="41"/>
      <c r="U363" s="41"/>
      <c r="V363" s="43"/>
      <c r="W363" s="43"/>
      <c r="X363" s="43"/>
      <c r="Y363" s="7"/>
      <c r="Z363" s="121"/>
      <c r="AA363" s="121"/>
      <c r="AS363" s="57"/>
      <c r="AT363" s="51"/>
      <c r="AU363" s="51"/>
      <c r="AV363" s="51"/>
      <c r="AW363" s="51"/>
      <c r="AX363" s="51"/>
      <c r="AY363" s="51"/>
      <c r="AZ363" s="51"/>
    </row>
    <row r="364" spans="18:52" ht="15.9" customHeight="1" x14ac:dyDescent="0.65">
      <c r="R364" s="109"/>
      <c r="S364" s="109"/>
      <c r="T364" s="41"/>
      <c r="U364" s="41"/>
      <c r="V364" s="43"/>
      <c r="W364" s="43"/>
      <c r="X364" s="43"/>
      <c r="Y364" s="7"/>
      <c r="Z364" s="121"/>
      <c r="AA364" s="121"/>
      <c r="AS364" s="57"/>
      <c r="AT364" s="51"/>
      <c r="AU364" s="51"/>
      <c r="AV364" s="51"/>
      <c r="AW364" s="51"/>
      <c r="AX364" s="51"/>
      <c r="AY364" s="51"/>
      <c r="AZ364" s="51"/>
    </row>
    <row r="365" spans="18:52" ht="15.9" customHeight="1" x14ac:dyDescent="0.65">
      <c r="R365" s="109"/>
      <c r="S365" s="109"/>
      <c r="T365" s="41"/>
      <c r="U365" s="41"/>
      <c r="V365" s="43"/>
      <c r="W365" s="43"/>
      <c r="X365" s="43"/>
      <c r="Y365" s="7"/>
      <c r="Z365" s="121"/>
      <c r="AA365" s="121"/>
      <c r="AS365" s="57"/>
      <c r="AT365" s="51"/>
      <c r="AU365" s="51"/>
      <c r="AV365" s="51"/>
      <c r="AW365" s="51"/>
      <c r="AX365" s="51"/>
      <c r="AY365" s="51"/>
      <c r="AZ365" s="51"/>
    </row>
    <row r="366" spans="18:52" ht="15.9" customHeight="1" x14ac:dyDescent="0.65">
      <c r="R366" s="109"/>
      <c r="S366" s="109"/>
      <c r="T366" s="41"/>
      <c r="U366" s="41"/>
      <c r="V366" s="43"/>
      <c r="W366" s="43"/>
      <c r="X366" s="43"/>
      <c r="Y366" s="7"/>
      <c r="Z366" s="121"/>
      <c r="AA366" s="121"/>
      <c r="AS366" s="57"/>
      <c r="AT366" s="51"/>
      <c r="AU366" s="51"/>
      <c r="AV366" s="51"/>
      <c r="AW366" s="51"/>
      <c r="AX366" s="51"/>
      <c r="AY366" s="51"/>
      <c r="AZ366" s="51"/>
    </row>
    <row r="367" spans="18:52" ht="15.9" customHeight="1" x14ac:dyDescent="0.65">
      <c r="R367" s="109"/>
      <c r="S367" s="109"/>
      <c r="T367" s="41"/>
      <c r="U367" s="41"/>
      <c r="V367" s="43"/>
      <c r="W367" s="43"/>
      <c r="X367" s="43"/>
      <c r="Y367" s="7"/>
      <c r="Z367" s="121"/>
      <c r="AA367" s="121"/>
      <c r="AS367" s="57"/>
      <c r="AT367" s="51"/>
      <c r="AU367" s="51"/>
      <c r="AV367" s="51"/>
      <c r="AW367" s="51"/>
      <c r="AX367" s="51"/>
      <c r="AY367" s="51"/>
      <c r="AZ367" s="51"/>
    </row>
    <row r="368" spans="18:52" ht="15.9" customHeight="1" x14ac:dyDescent="0.65">
      <c r="R368" s="109"/>
      <c r="S368" s="109"/>
      <c r="T368" s="41"/>
      <c r="U368" s="41"/>
      <c r="V368" s="43"/>
      <c r="W368" s="43"/>
      <c r="X368" s="43"/>
      <c r="Y368" s="7"/>
      <c r="Z368" s="121"/>
      <c r="AA368" s="121"/>
      <c r="AS368" s="57"/>
      <c r="AT368" s="51"/>
      <c r="AU368" s="51"/>
      <c r="AV368" s="51"/>
      <c r="AW368" s="51"/>
      <c r="AX368" s="51"/>
      <c r="AY368" s="51"/>
      <c r="AZ368" s="51"/>
    </row>
    <row r="369" spans="18:52" ht="15.9" customHeight="1" x14ac:dyDescent="0.65">
      <c r="R369" s="109"/>
      <c r="S369" s="109"/>
      <c r="T369" s="41"/>
      <c r="U369" s="41"/>
      <c r="V369" s="43"/>
      <c r="W369" s="43"/>
      <c r="X369" s="43"/>
      <c r="Y369" s="7"/>
      <c r="Z369" s="121"/>
      <c r="AA369" s="121"/>
      <c r="AS369" s="57"/>
      <c r="AT369" s="51"/>
      <c r="AU369" s="51"/>
      <c r="AV369" s="51"/>
      <c r="AW369" s="51"/>
      <c r="AX369" s="51"/>
      <c r="AY369" s="51"/>
      <c r="AZ369" s="51"/>
    </row>
    <row r="370" spans="18:52" ht="15.9" customHeight="1" x14ac:dyDescent="0.65">
      <c r="R370" s="109"/>
      <c r="S370" s="109"/>
      <c r="T370" s="41"/>
      <c r="U370" s="41"/>
      <c r="V370" s="43"/>
      <c r="W370" s="43"/>
      <c r="X370" s="43"/>
      <c r="Y370" s="7"/>
      <c r="Z370" s="121"/>
      <c r="AA370" s="121"/>
      <c r="AS370" s="57"/>
      <c r="AT370" s="51"/>
      <c r="AU370" s="51"/>
      <c r="AV370" s="51"/>
      <c r="AW370" s="51"/>
      <c r="AX370" s="51"/>
      <c r="AY370" s="51"/>
      <c r="AZ370" s="51"/>
    </row>
    <row r="371" spans="18:52" ht="15.9" customHeight="1" x14ac:dyDescent="0.65">
      <c r="R371" s="109"/>
      <c r="S371" s="109"/>
      <c r="T371" s="41"/>
      <c r="U371" s="41"/>
      <c r="V371" s="43"/>
      <c r="W371" s="43"/>
      <c r="X371" s="43"/>
      <c r="Y371" s="7"/>
      <c r="Z371" s="121"/>
      <c r="AA371" s="121"/>
      <c r="AS371" s="57"/>
      <c r="AT371" s="51"/>
      <c r="AU371" s="51"/>
      <c r="AV371" s="51"/>
      <c r="AW371" s="51"/>
      <c r="AX371" s="51"/>
      <c r="AY371" s="51"/>
      <c r="AZ371" s="51"/>
    </row>
    <row r="372" spans="18:52" ht="15.9" customHeight="1" x14ac:dyDescent="0.65">
      <c r="R372" s="109"/>
      <c r="S372" s="109"/>
      <c r="T372" s="41"/>
      <c r="U372" s="41"/>
      <c r="V372" s="43"/>
      <c r="W372" s="43"/>
      <c r="X372" s="43"/>
      <c r="Y372" s="7"/>
      <c r="Z372" s="121"/>
      <c r="AA372" s="121"/>
      <c r="AS372" s="57"/>
      <c r="AT372" s="51"/>
      <c r="AU372" s="51"/>
      <c r="AV372" s="51"/>
      <c r="AW372" s="51"/>
      <c r="AX372" s="51"/>
      <c r="AY372" s="51"/>
      <c r="AZ372" s="51"/>
    </row>
    <row r="373" spans="18:52" ht="15.9" customHeight="1" x14ac:dyDescent="0.65">
      <c r="AS373" s="57"/>
      <c r="AT373" s="51"/>
      <c r="AU373" s="51"/>
      <c r="AV373" s="51"/>
      <c r="AW373" s="51"/>
      <c r="AX373" s="51"/>
      <c r="AY373" s="51"/>
      <c r="AZ373" s="51"/>
    </row>
    <row r="374" spans="18:52" ht="15.9" customHeight="1" x14ac:dyDescent="0.65">
      <c r="AS374" s="57"/>
      <c r="AT374" s="51"/>
      <c r="AU374" s="51"/>
      <c r="AV374" s="51"/>
      <c r="AW374" s="51"/>
      <c r="AX374" s="51"/>
      <c r="AY374" s="51"/>
      <c r="AZ374" s="51"/>
    </row>
    <row r="375" spans="18:52" ht="15.9" customHeight="1" x14ac:dyDescent="0.65">
      <c r="AS375" s="57"/>
      <c r="AT375" s="51"/>
      <c r="AU375" s="51"/>
      <c r="AV375" s="51"/>
      <c r="AW375" s="51"/>
      <c r="AX375" s="51"/>
      <c r="AY375" s="51"/>
      <c r="AZ375" s="51"/>
    </row>
    <row r="376" spans="18:52" ht="15.9" customHeight="1" x14ac:dyDescent="0.65">
      <c r="AS376" s="57"/>
      <c r="AT376" s="51"/>
      <c r="AU376" s="51"/>
      <c r="AV376" s="51"/>
      <c r="AW376" s="51"/>
      <c r="AX376" s="51"/>
      <c r="AY376" s="51"/>
      <c r="AZ376" s="51"/>
    </row>
    <row r="377" spans="18:52" ht="15.9" customHeight="1" x14ac:dyDescent="0.65">
      <c r="AS377" s="57"/>
      <c r="AT377" s="51"/>
      <c r="AU377" s="51"/>
      <c r="AV377" s="51"/>
      <c r="AW377" s="51"/>
      <c r="AX377" s="51"/>
      <c r="AY377" s="51"/>
      <c r="AZ377" s="51"/>
    </row>
  </sheetData>
  <mergeCells count="6">
    <mergeCell ref="BT14:BU14"/>
    <mergeCell ref="BS12:BS14"/>
    <mergeCell ref="AO15:AQ15"/>
    <mergeCell ref="AZ15:BB15"/>
    <mergeCell ref="AC4:AC13"/>
    <mergeCell ref="AD4:AD13"/>
  </mergeCells>
  <phoneticPr fontId="4"/>
  <pageMargins left="0.7" right="0.7" top="0.75" bottom="0.75" header="0.3" footer="0.3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6C88-6478-49DF-8E89-271EC62568E9}">
  <dimension ref="A2:M54"/>
  <sheetViews>
    <sheetView zoomScaleNormal="100" workbookViewId="0">
      <selection activeCell="O38" sqref="O38"/>
    </sheetView>
  </sheetViews>
  <sheetFormatPr defaultRowHeight="20.6" customHeight="1" x14ac:dyDescent="0.65"/>
  <cols>
    <col min="1" max="1" width="9.140625" style="152"/>
    <col min="2" max="2" width="9.140625" style="151"/>
    <col min="3" max="3" width="8.7109375" style="150" customWidth="1"/>
    <col min="4" max="8" width="8.42578125" style="150" customWidth="1"/>
    <col min="9" max="13" width="9.140625" style="150" customWidth="1"/>
    <col min="14" max="16384" width="9.140625" style="149"/>
  </cols>
  <sheetData>
    <row r="2" spans="1:13" s="149" customFormat="1" ht="20.6" customHeight="1" x14ac:dyDescent="0.65">
      <c r="A2" s="152" t="s">
        <v>146</v>
      </c>
      <c r="B2" s="183" t="s">
        <v>145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s="149" customFormat="1" ht="20.6" customHeight="1" x14ac:dyDescent="0.65">
      <c r="A3" s="152"/>
      <c r="B3" s="151"/>
      <c r="C3" s="150"/>
      <c r="G3" s="150"/>
      <c r="H3" s="150"/>
      <c r="I3" s="150"/>
      <c r="J3" s="180" t="s">
        <v>144</v>
      </c>
      <c r="K3" s="182">
        <v>0.8</v>
      </c>
      <c r="L3" s="150"/>
      <c r="M3" s="150"/>
    </row>
    <row r="4" spans="1:13" s="149" customFormat="1" ht="20.6" customHeight="1" x14ac:dyDescent="0.65">
      <c r="A4" s="152"/>
      <c r="B4" s="151"/>
      <c r="C4" s="150"/>
      <c r="E4" s="174" t="s">
        <v>143</v>
      </c>
      <c r="F4" s="181">
        <v>2.25</v>
      </c>
      <c r="G4" s="150"/>
      <c r="H4" s="150"/>
      <c r="I4" s="150"/>
      <c r="J4" s="180" t="s">
        <v>135</v>
      </c>
      <c r="K4" s="180">
        <v>25000</v>
      </c>
      <c r="L4" s="150"/>
      <c r="M4" s="150"/>
    </row>
    <row r="5" spans="1:13" s="149" customFormat="1" ht="20.6" customHeight="1" x14ac:dyDescent="0.65">
      <c r="A5" s="152"/>
      <c r="B5" s="151"/>
      <c r="C5" s="150"/>
      <c r="I5" s="150"/>
      <c r="J5" s="150"/>
      <c r="K5" s="150"/>
      <c r="L5" s="150"/>
      <c r="M5" s="150"/>
    </row>
    <row r="6" spans="1:13" s="173" customFormat="1" ht="20.6" customHeight="1" x14ac:dyDescent="0.65">
      <c r="A6" s="152"/>
      <c r="B6" s="151"/>
      <c r="C6" s="179" t="s">
        <v>142</v>
      </c>
      <c r="D6" s="176" t="s">
        <v>141</v>
      </c>
      <c r="E6" s="177" t="s">
        <v>140</v>
      </c>
      <c r="F6" s="178" t="s">
        <v>139</v>
      </c>
      <c r="G6" s="176" t="s">
        <v>138</v>
      </c>
      <c r="I6" s="150"/>
      <c r="J6" s="177" t="s">
        <v>137</v>
      </c>
      <c r="K6" s="176" t="s">
        <v>135</v>
      </c>
      <c r="L6" s="175" t="s">
        <v>136</v>
      </c>
      <c r="M6" s="174" t="s">
        <v>135</v>
      </c>
    </row>
    <row r="7" spans="1:13" s="149" customFormat="1" ht="20.6" customHeight="1" x14ac:dyDescent="0.65">
      <c r="A7" s="152"/>
      <c r="B7" s="164">
        <v>1974</v>
      </c>
      <c r="C7" s="169">
        <v>7</v>
      </c>
      <c r="D7" s="172"/>
      <c r="E7" s="166">
        <f>C7</f>
        <v>7</v>
      </c>
      <c r="F7" s="165"/>
      <c r="G7" s="158">
        <v>0</v>
      </c>
      <c r="I7" s="171">
        <v>1974</v>
      </c>
      <c r="J7" s="170">
        <f>C7</f>
        <v>7</v>
      </c>
      <c r="K7" s="169">
        <f>C7</f>
        <v>7</v>
      </c>
      <c r="L7" s="168"/>
      <c r="M7" s="158">
        <v>5000</v>
      </c>
    </row>
    <row r="8" spans="1:13" s="149" customFormat="1" ht="20.6" customHeight="1" x14ac:dyDescent="0.65">
      <c r="A8" s="152"/>
      <c r="B8" s="164">
        <v>1975</v>
      </c>
      <c r="C8" s="158">
        <v>48</v>
      </c>
      <c r="D8" s="167">
        <f>(C8-C7)/C7</f>
        <v>5.8571428571428568</v>
      </c>
      <c r="E8" s="166">
        <f>C8</f>
        <v>48</v>
      </c>
      <c r="F8" s="165">
        <f>$F$4/G8</f>
        <v>2.25</v>
      </c>
      <c r="G8" s="158">
        <v>1</v>
      </c>
      <c r="I8" s="164">
        <v>1975</v>
      </c>
      <c r="J8" s="163">
        <f>C8</f>
        <v>48</v>
      </c>
      <c r="K8" s="158">
        <f>K7+L8</f>
        <v>12.59216</v>
      </c>
      <c r="L8" s="162">
        <f>$K$3*K7*(1-K7/M8)</f>
        <v>5.5921600000000007</v>
      </c>
      <c r="M8" s="158">
        <v>5000</v>
      </c>
    </row>
    <row r="9" spans="1:13" s="149" customFormat="1" ht="20.6" customHeight="1" x14ac:dyDescent="0.65">
      <c r="A9" s="152"/>
      <c r="B9" s="164">
        <v>1976</v>
      </c>
      <c r="C9" s="158">
        <v>174</v>
      </c>
      <c r="D9" s="167">
        <f>(C9-C8)/C8</f>
        <v>2.625</v>
      </c>
      <c r="E9" s="166">
        <f>C9</f>
        <v>174</v>
      </c>
      <c r="F9" s="165">
        <f>$F$4/G9</f>
        <v>1.125</v>
      </c>
      <c r="G9" s="158">
        <v>2</v>
      </c>
      <c r="I9" s="164">
        <v>1976</v>
      </c>
      <c r="J9" s="163">
        <f>C9</f>
        <v>174</v>
      </c>
      <c r="K9" s="158">
        <f>K8+L9</f>
        <v>22.640518001045507</v>
      </c>
      <c r="L9" s="162">
        <f>$K$3*K8*(1-K8/M9)</f>
        <v>10.048358001045505</v>
      </c>
      <c r="M9" s="158">
        <v>5000</v>
      </c>
    </row>
    <row r="10" spans="1:13" s="149" customFormat="1" ht="20.6" customHeight="1" x14ac:dyDescent="0.65">
      <c r="A10" s="152"/>
      <c r="B10" s="164">
        <v>1977</v>
      </c>
      <c r="C10" s="158">
        <v>398</v>
      </c>
      <c r="D10" s="167">
        <f>(C10-C9)/C9</f>
        <v>1.2873563218390804</v>
      </c>
      <c r="E10" s="166">
        <f>E9*(1+F10)</f>
        <v>304.5</v>
      </c>
      <c r="F10" s="165">
        <f>$F$4/G10</f>
        <v>0.75</v>
      </c>
      <c r="G10" s="158">
        <v>3</v>
      </c>
      <c r="I10" s="164">
        <v>1977</v>
      </c>
      <c r="J10" s="163">
        <f>C10</f>
        <v>398</v>
      </c>
      <c r="K10" s="158">
        <f>K9+L10</f>
        <v>40.670917513025003</v>
      </c>
      <c r="L10" s="162">
        <f>$K$3*K9*(1-K9/M10)</f>
        <v>18.0303995119795</v>
      </c>
      <c r="M10" s="158">
        <v>5000</v>
      </c>
    </row>
    <row r="11" spans="1:13" s="149" customFormat="1" ht="20.6" customHeight="1" x14ac:dyDescent="0.65">
      <c r="A11" s="152"/>
      <c r="B11" s="164">
        <v>1978</v>
      </c>
      <c r="C11" s="158">
        <v>725</v>
      </c>
      <c r="D11" s="167">
        <f>(C11-C10)/C10</f>
        <v>0.82160804020100497</v>
      </c>
      <c r="E11" s="166">
        <f>E10*(1+F11)</f>
        <v>475.78125</v>
      </c>
      <c r="F11" s="165">
        <f>$F$4/G11</f>
        <v>0.5625</v>
      </c>
      <c r="G11" s="158">
        <v>4</v>
      </c>
      <c r="I11" s="164">
        <v>1978</v>
      </c>
      <c r="J11" s="163">
        <f>C11</f>
        <v>725</v>
      </c>
      <c r="K11" s="158">
        <f>K10+L11</f>
        <v>72.942991758428803</v>
      </c>
      <c r="L11" s="162">
        <f>$K$3*K10*(1-K10/M11)</f>
        <v>32.2720742454038</v>
      </c>
      <c r="M11" s="158">
        <v>5000</v>
      </c>
    </row>
    <row r="12" spans="1:13" s="149" customFormat="1" ht="20.6" customHeight="1" x14ac:dyDescent="0.65">
      <c r="A12" s="152"/>
      <c r="B12" s="164">
        <v>1979</v>
      </c>
      <c r="C12" s="158">
        <v>1098</v>
      </c>
      <c r="D12" s="167">
        <f>(C12-C11)/C11</f>
        <v>0.51448275862068971</v>
      </c>
      <c r="E12" s="166">
        <f>E11*(1+F12)</f>
        <v>689.8828125</v>
      </c>
      <c r="F12" s="165">
        <f>$F$4/G12</f>
        <v>0.45</v>
      </c>
      <c r="G12" s="158">
        <v>5</v>
      </c>
      <c r="I12" s="164">
        <v>1979</v>
      </c>
      <c r="J12" s="163">
        <f>C12</f>
        <v>1098</v>
      </c>
      <c r="K12" s="158">
        <f>K11+L12</f>
        <v>130.44607635770461</v>
      </c>
      <c r="L12" s="162">
        <f>$K$3*K11*(1-K11/M12)</f>
        <v>57.503084599275809</v>
      </c>
      <c r="M12" s="158">
        <v>5000</v>
      </c>
    </row>
    <row r="13" spans="1:13" s="149" customFormat="1" ht="20.6" customHeight="1" x14ac:dyDescent="0.65">
      <c r="A13" s="152"/>
      <c r="B13" s="164">
        <v>1980</v>
      </c>
      <c r="C13" s="158">
        <v>1536</v>
      </c>
      <c r="D13" s="167">
        <f>(C13-C12)/C12</f>
        <v>0.39890710382513661</v>
      </c>
      <c r="E13" s="166">
        <f>E12*(1+F13)</f>
        <v>948.5888671875</v>
      </c>
      <c r="F13" s="165">
        <f>$F$4/G13</f>
        <v>0.375</v>
      </c>
      <c r="G13" s="158">
        <v>6</v>
      </c>
      <c r="I13" s="164">
        <v>1980</v>
      </c>
      <c r="J13" s="163">
        <f>C13</f>
        <v>1536</v>
      </c>
      <c r="K13" s="158">
        <f>K12+L13</f>
        <v>233.4416431368987</v>
      </c>
      <c r="L13" s="162">
        <f>$K$3*K12*(1-K12/M13)</f>
        <v>102.99556677919409</v>
      </c>
      <c r="M13" s="158">
        <v>10000</v>
      </c>
    </row>
    <row r="14" spans="1:13" s="149" customFormat="1" ht="20.6" customHeight="1" x14ac:dyDescent="0.65">
      <c r="A14" s="152"/>
      <c r="B14" s="164">
        <v>1981</v>
      </c>
      <c r="C14" s="158">
        <v>2021</v>
      </c>
      <c r="D14" s="167">
        <f>(C14-C13)/C13</f>
        <v>0.31575520833333331</v>
      </c>
      <c r="E14" s="166">
        <f>E13*(1+F14)</f>
        <v>1253.492431640625</v>
      </c>
      <c r="F14" s="165">
        <f>$F$4/G14</f>
        <v>0.32142857142857145</v>
      </c>
      <c r="G14" s="158">
        <v>7</v>
      </c>
      <c r="I14" s="164">
        <v>1981</v>
      </c>
      <c r="J14" s="163">
        <f>C14</f>
        <v>2021</v>
      </c>
      <c r="K14" s="158">
        <f>K13+L14</f>
        <v>415.83535758638129</v>
      </c>
      <c r="L14" s="162">
        <f>$K$3*K13*(1-K13/M14)</f>
        <v>182.39371444948256</v>
      </c>
      <c r="M14" s="158">
        <v>10000</v>
      </c>
    </row>
    <row r="15" spans="1:13" s="149" customFormat="1" ht="20.6" customHeight="1" x14ac:dyDescent="0.65">
      <c r="A15" s="152"/>
      <c r="B15" s="164">
        <v>1982</v>
      </c>
      <c r="C15" s="158">
        <v>2565</v>
      </c>
      <c r="D15" s="167">
        <f>(C15-C14)/C14</f>
        <v>0.26917367639782286</v>
      </c>
      <c r="E15" s="166">
        <f>E14*(1+F15)</f>
        <v>1606.0371780395508</v>
      </c>
      <c r="F15" s="165">
        <f>$F$4/G15</f>
        <v>0.28125</v>
      </c>
      <c r="G15" s="158">
        <v>8</v>
      </c>
      <c r="I15" s="164">
        <v>1982</v>
      </c>
      <c r="J15" s="163">
        <f>C15</f>
        <v>2565</v>
      </c>
      <c r="K15" s="158">
        <f>K14+L15</f>
        <v>734.6701200859668</v>
      </c>
      <c r="L15" s="162">
        <f>$K$3*K14*(1-K14/M15)</f>
        <v>318.83476249958557</v>
      </c>
      <c r="M15" s="158">
        <v>10000</v>
      </c>
    </row>
    <row r="16" spans="1:13" s="149" customFormat="1" ht="20.6" customHeight="1" x14ac:dyDescent="0.65">
      <c r="A16" s="152"/>
      <c r="B16" s="164">
        <v>1983</v>
      </c>
      <c r="C16" s="158">
        <v>3190</v>
      </c>
      <c r="D16" s="167">
        <f>(C16-C15)/C15</f>
        <v>0.24366471734892786</v>
      </c>
      <c r="E16" s="166">
        <f>E15*(1+F16)</f>
        <v>2007.5464725494385</v>
      </c>
      <c r="F16" s="165">
        <f>$F$4/G16</f>
        <v>0.25</v>
      </c>
      <c r="G16" s="158">
        <v>9</v>
      </c>
      <c r="I16" s="164">
        <v>1983</v>
      </c>
      <c r="J16" s="163">
        <f>C16</f>
        <v>3190</v>
      </c>
      <c r="K16" s="158">
        <f>K15+L16</f>
        <v>1279.2270013269699</v>
      </c>
      <c r="L16" s="162">
        <f>$K$3*K15*(1-K15/M16)</f>
        <v>544.55688124100311</v>
      </c>
      <c r="M16" s="158">
        <v>10000</v>
      </c>
    </row>
    <row r="17" spans="1:13" s="149" customFormat="1" ht="20.6" customHeight="1" x14ac:dyDescent="0.65">
      <c r="A17" s="152"/>
      <c r="B17" s="164">
        <v>1984</v>
      </c>
      <c r="C17" s="158">
        <v>3867</v>
      </c>
      <c r="D17" s="167">
        <f>(C17-C16)/C16</f>
        <v>0.21222570532915361</v>
      </c>
      <c r="E17" s="166">
        <f>E16*(1+F17)</f>
        <v>2459.2444288730621</v>
      </c>
      <c r="F17" s="165">
        <f>$F$4/G17</f>
        <v>0.22500000000000001</v>
      </c>
      <c r="G17" s="158">
        <v>10</v>
      </c>
      <c r="I17" s="164">
        <v>1984</v>
      </c>
      <c r="J17" s="163">
        <f>C17</f>
        <v>3867</v>
      </c>
      <c r="K17" s="158">
        <f>K16+L17</f>
        <v>2171.6948647146264</v>
      </c>
      <c r="L17" s="162">
        <f>$K$3*K16*(1-K16/M17)</f>
        <v>892.46786338765662</v>
      </c>
      <c r="M17" s="158">
        <v>10000</v>
      </c>
    </row>
    <row r="18" spans="1:13" s="149" customFormat="1" ht="20.6" customHeight="1" x14ac:dyDescent="0.65">
      <c r="A18" s="152"/>
      <c r="B18" s="164">
        <v>1985</v>
      </c>
      <c r="C18" s="158">
        <v>4536</v>
      </c>
      <c r="D18" s="167">
        <f>(C18-C17)/C17</f>
        <v>0.1730023273855702</v>
      </c>
      <c r="E18" s="166">
        <f>E17*(1+F18)</f>
        <v>2962.2716984152794</v>
      </c>
      <c r="F18" s="165">
        <f>$F$4/G18</f>
        <v>0.20454545454545456</v>
      </c>
      <c r="G18" s="158">
        <v>11</v>
      </c>
      <c r="I18" s="164">
        <v>1985</v>
      </c>
      <c r="J18" s="163">
        <f>C18</f>
        <v>4536</v>
      </c>
      <c r="K18" s="158">
        <f>K17+L18</f>
        <v>3531.7500696520974</v>
      </c>
      <c r="L18" s="162">
        <f>$K$3*K17*(1-K17/M18)</f>
        <v>1360.0552049374708</v>
      </c>
      <c r="M18" s="158">
        <v>10000</v>
      </c>
    </row>
    <row r="19" spans="1:13" s="149" customFormat="1" ht="20.6" customHeight="1" x14ac:dyDescent="0.65">
      <c r="A19" s="152"/>
      <c r="B19" s="164">
        <v>1986</v>
      </c>
      <c r="C19" s="158">
        <v>5219</v>
      </c>
      <c r="D19" s="167">
        <f>(C19-C18)/C18</f>
        <v>0.15057319223985891</v>
      </c>
      <c r="E19" s="166">
        <f>E18*(1+F19)</f>
        <v>3517.6976418681443</v>
      </c>
      <c r="F19" s="165">
        <f>$F$4/G19</f>
        <v>0.1875</v>
      </c>
      <c r="G19" s="158">
        <v>12</v>
      </c>
      <c r="I19" s="164">
        <v>1986</v>
      </c>
      <c r="J19" s="163">
        <f>C19</f>
        <v>5219</v>
      </c>
      <c r="K19" s="158">
        <f>K18+L19</f>
        <v>5359.2894410147674</v>
      </c>
      <c r="L19" s="162">
        <f>$K$3*K18*(1-K18/M19)</f>
        <v>1827.5393713626704</v>
      </c>
      <c r="M19" s="158">
        <v>10000</v>
      </c>
    </row>
    <row r="20" spans="1:13" s="149" customFormat="1" ht="20.6" customHeight="1" x14ac:dyDescent="0.65">
      <c r="A20" s="152"/>
      <c r="B20" s="164">
        <v>1987</v>
      </c>
      <c r="C20" s="158">
        <v>5991</v>
      </c>
      <c r="D20" s="167">
        <f>(C20-C19)/C19</f>
        <v>0.14792105767388389</v>
      </c>
      <c r="E20" s="166">
        <f>E19*(1+F20)</f>
        <v>4126.5299260376314</v>
      </c>
      <c r="F20" s="165">
        <f>$F$4/G20</f>
        <v>0.17307692307692307</v>
      </c>
      <c r="G20" s="158">
        <v>13</v>
      </c>
      <c r="I20" s="164">
        <v>1987</v>
      </c>
      <c r="J20" s="163">
        <f>C20</f>
        <v>5991</v>
      </c>
      <c r="K20" s="158">
        <f>K19+L20</f>
        <v>7348.9623288207913</v>
      </c>
      <c r="L20" s="162">
        <f>$K$3*K19*(1-K19/M20)</f>
        <v>1989.6728878060237</v>
      </c>
      <c r="M20" s="158">
        <v>10000</v>
      </c>
    </row>
    <row r="21" spans="1:13" s="149" customFormat="1" ht="20.6" customHeight="1" x14ac:dyDescent="0.65">
      <c r="A21" s="152"/>
      <c r="B21" s="164">
        <v>1988</v>
      </c>
      <c r="C21" s="158">
        <v>6863</v>
      </c>
      <c r="D21" s="167">
        <f>(C21-C20)/C20</f>
        <v>0.14555166082457019</v>
      </c>
      <c r="E21" s="166">
        <f>E20*(1+F21)</f>
        <v>4789.7222355793938</v>
      </c>
      <c r="F21" s="165">
        <f>$F$4/G21</f>
        <v>0.16071428571428573</v>
      </c>
      <c r="G21" s="158">
        <v>14</v>
      </c>
      <c r="I21" s="164">
        <v>1988</v>
      </c>
      <c r="J21" s="163">
        <f>C21</f>
        <v>6863</v>
      </c>
      <c r="K21" s="158">
        <f>K20+L21</f>
        <v>10347.745668654647</v>
      </c>
      <c r="L21" s="162">
        <f>$K$3*K20*(1-K20/M21)</f>
        <v>2998.7833398338544</v>
      </c>
      <c r="M21" s="158">
        <v>15000</v>
      </c>
    </row>
    <row r="22" spans="1:13" s="149" customFormat="1" ht="20.6" customHeight="1" x14ac:dyDescent="0.65">
      <c r="A22" s="152"/>
      <c r="B22" s="164">
        <v>1989</v>
      </c>
      <c r="C22" s="158">
        <v>7803</v>
      </c>
      <c r="D22" s="167">
        <f>(C22-C21)/C21</f>
        <v>0.13696634125018214</v>
      </c>
      <c r="E22" s="166">
        <f>E21*(1+F22)</f>
        <v>5508.1805709163027</v>
      </c>
      <c r="F22" s="165">
        <f>$F$4/G22</f>
        <v>0.15</v>
      </c>
      <c r="G22" s="158">
        <v>15</v>
      </c>
      <c r="I22" s="164">
        <v>1989</v>
      </c>
      <c r="J22" s="163">
        <f>C22</f>
        <v>7803</v>
      </c>
      <c r="K22" s="158">
        <f>K21+L22</f>
        <v>12915.23071434311</v>
      </c>
      <c r="L22" s="162">
        <f>$K$3*K21*(1-K21/M22)</f>
        <v>2567.4850456884637</v>
      </c>
      <c r="M22" s="158">
        <v>15000</v>
      </c>
    </row>
    <row r="23" spans="1:13" s="149" customFormat="1" ht="20.6" customHeight="1" x14ac:dyDescent="0.65">
      <c r="A23" s="152"/>
      <c r="B23" s="164">
        <v>1990</v>
      </c>
      <c r="C23" s="158">
        <v>9319</v>
      </c>
      <c r="D23" s="167">
        <f>(C23-C22)/C22</f>
        <v>0.19428424964757143</v>
      </c>
      <c r="E23" s="166">
        <f>E22*(1+F23)</f>
        <v>6282.7684637014081</v>
      </c>
      <c r="F23" s="165">
        <f>$F$4/G23</f>
        <v>0.140625</v>
      </c>
      <c r="G23" s="158">
        <v>16</v>
      </c>
      <c r="I23" s="164">
        <v>1990</v>
      </c>
      <c r="J23" s="163">
        <f>C23</f>
        <v>9319</v>
      </c>
      <c r="K23" s="158">
        <f>K22+L23</f>
        <v>14351.245450899643</v>
      </c>
      <c r="L23" s="162">
        <f>$K$3*K22*(1-K22/M23)</f>
        <v>1436.014736556534</v>
      </c>
      <c r="M23" s="158">
        <v>15000</v>
      </c>
    </row>
    <row r="24" spans="1:13" s="149" customFormat="1" ht="20.6" customHeight="1" x14ac:dyDescent="0.65">
      <c r="A24" s="152"/>
      <c r="B24" s="164">
        <v>1991</v>
      </c>
      <c r="C24" s="158">
        <v>10818</v>
      </c>
      <c r="D24" s="167">
        <f>(C24-C23)/C23</f>
        <v>0.16085416890224272</v>
      </c>
      <c r="E24" s="166">
        <f>E23*(1+F24)</f>
        <v>7114.3113486030652</v>
      </c>
      <c r="F24" s="165">
        <f>$F$4/G24</f>
        <v>0.13235294117647059</v>
      </c>
      <c r="G24" s="158">
        <v>17</v>
      </c>
      <c r="I24" s="164">
        <v>1991</v>
      </c>
      <c r="J24" s="163">
        <f>C24</f>
        <v>10818</v>
      </c>
      <c r="K24" s="158">
        <f>K23+L24</f>
        <v>14847.802025381081</v>
      </c>
      <c r="L24" s="162">
        <f>$K$3*K23*(1-K23/M24)</f>
        <v>496.55657448143688</v>
      </c>
      <c r="M24" s="158">
        <v>15000</v>
      </c>
    </row>
    <row r="25" spans="1:13" s="149" customFormat="1" ht="20.6" customHeight="1" x14ac:dyDescent="0.65">
      <c r="A25" s="152"/>
      <c r="B25" s="164">
        <v>1992</v>
      </c>
      <c r="C25" s="158">
        <v>11949</v>
      </c>
      <c r="D25" s="167">
        <f>(C25-C24)/C24</f>
        <v>0.10454797559622851</v>
      </c>
      <c r="E25" s="166">
        <f>E24*(1+F25)</f>
        <v>8003.6002671784481</v>
      </c>
      <c r="F25" s="165">
        <f>$F$4/G25</f>
        <v>0.125</v>
      </c>
      <c r="G25" s="158">
        <v>18</v>
      </c>
      <c r="I25" s="164">
        <v>1992</v>
      </c>
      <c r="J25" s="163">
        <f>C25</f>
        <v>11949</v>
      </c>
      <c r="K25" s="158">
        <f>K24+L25</f>
        <v>14968.32497982405</v>
      </c>
      <c r="L25" s="162">
        <f>$K$3*K24*(1-K24/M25)</f>
        <v>120.52295444296932</v>
      </c>
      <c r="M25" s="158">
        <v>15000</v>
      </c>
    </row>
    <row r="26" spans="1:13" s="149" customFormat="1" ht="20.6" customHeight="1" x14ac:dyDescent="0.65">
      <c r="A26" s="152"/>
      <c r="B26" s="164">
        <v>1993</v>
      </c>
      <c r="C26" s="158">
        <v>12819</v>
      </c>
      <c r="D26" s="167">
        <f>(C26-C25)/C25</f>
        <v>7.2809440120512173E-2</v>
      </c>
      <c r="E26" s="166">
        <f>E25*(1+F26)</f>
        <v>8951.3950356601072</v>
      </c>
      <c r="F26" s="165">
        <f>$F$4/G26</f>
        <v>0.11842105263157894</v>
      </c>
      <c r="G26" s="158">
        <v>19</v>
      </c>
      <c r="I26" s="164">
        <v>1993</v>
      </c>
      <c r="J26" s="163">
        <f>C26</f>
        <v>12819</v>
      </c>
      <c r="K26" s="158">
        <f>K25+L26</f>
        <v>17980.954855618304</v>
      </c>
      <c r="L26" s="162">
        <f>$K$3*K25*(1-K25/M26)</f>
        <v>3012.6298757942541</v>
      </c>
      <c r="M26" s="158">
        <v>20000</v>
      </c>
    </row>
    <row r="27" spans="1:13" s="149" customFormat="1" ht="20.6" customHeight="1" x14ac:dyDescent="0.65">
      <c r="A27" s="152"/>
      <c r="B27" s="164">
        <v>1994</v>
      </c>
      <c r="C27" s="158">
        <v>13923</v>
      </c>
      <c r="D27" s="167">
        <f>(C27-C26)/C26</f>
        <v>8.6122162415164988E-2</v>
      </c>
      <c r="E27" s="166">
        <f>E26*(1+F27)</f>
        <v>9958.42697717187</v>
      </c>
      <c r="F27" s="165">
        <f>$F$4/G27</f>
        <v>0.1125</v>
      </c>
      <c r="G27" s="158">
        <v>20</v>
      </c>
      <c r="I27" s="164">
        <v>1994</v>
      </c>
      <c r="J27" s="163">
        <f>C27</f>
        <v>13923</v>
      </c>
      <c r="K27" s="158">
        <f>K26+L27</f>
        <v>19433.12923932161</v>
      </c>
      <c r="L27" s="162">
        <f>$K$3*K26*(1-K26/M27)</f>
        <v>1452.1743837033055</v>
      </c>
      <c r="M27" s="158">
        <v>20000</v>
      </c>
    </row>
    <row r="28" spans="1:13" s="149" customFormat="1" ht="20.6" customHeight="1" x14ac:dyDescent="0.65">
      <c r="A28" s="152"/>
      <c r="B28" s="164">
        <v>1995</v>
      </c>
      <c r="C28" s="158">
        <v>14771</v>
      </c>
      <c r="D28" s="167">
        <f>(C28-C27)/C27</f>
        <v>6.0906413847590317E-2</v>
      </c>
      <c r="E28" s="166">
        <f>E27*(1+F28)</f>
        <v>11025.40129615457</v>
      </c>
      <c r="F28" s="165">
        <f>$F$4/G28</f>
        <v>0.10714285714285714</v>
      </c>
      <c r="G28" s="158">
        <v>21</v>
      </c>
      <c r="I28" s="164">
        <v>1995</v>
      </c>
      <c r="J28" s="163">
        <f>C28</f>
        <v>14771</v>
      </c>
      <c r="K28" s="158">
        <f>K27+L28</f>
        <v>19873.772149491837</v>
      </c>
      <c r="L28" s="162">
        <f>$K$3*K27*(1-K27/M28)</f>
        <v>440.64291017022873</v>
      </c>
      <c r="M28" s="158">
        <v>20000</v>
      </c>
    </row>
    <row r="29" spans="1:13" s="149" customFormat="1" ht="20.6" customHeight="1" x14ac:dyDescent="0.65">
      <c r="A29" s="152"/>
      <c r="B29" s="164">
        <v>1996</v>
      </c>
      <c r="C29" s="158">
        <v>16090</v>
      </c>
      <c r="D29" s="167">
        <f>(C29-C28)/C28</f>
        <v>8.9296594678762442E-2</v>
      </c>
      <c r="E29" s="166">
        <f>E28*(1+F29)</f>
        <v>12152.99915598856</v>
      </c>
      <c r="F29" s="165">
        <f>$F$4/G29</f>
        <v>0.10227272727272728</v>
      </c>
      <c r="G29" s="158">
        <v>22</v>
      </c>
      <c r="I29" s="164">
        <v>1996</v>
      </c>
      <c r="J29" s="163">
        <f>C29</f>
        <v>16090</v>
      </c>
      <c r="K29" s="158">
        <f>K28+L29</f>
        <v>19974.11709108861</v>
      </c>
      <c r="L29" s="162">
        <f>$K$3*K28*(1-K28/M29)</f>
        <v>100.34494159677368</v>
      </c>
      <c r="M29" s="158">
        <v>20000</v>
      </c>
    </row>
    <row r="30" spans="1:13" s="149" customFormat="1" ht="20.6" customHeight="1" x14ac:dyDescent="0.65">
      <c r="A30" s="152"/>
      <c r="B30" s="164">
        <v>1997</v>
      </c>
      <c r="C30" s="158">
        <v>17409</v>
      </c>
      <c r="D30" s="167">
        <f>(C30-C29)/C29</f>
        <v>8.1976382846488505E-2</v>
      </c>
      <c r="E30" s="166">
        <f>E29*(1+F30)</f>
        <v>13341.879508204833</v>
      </c>
      <c r="F30" s="165">
        <f>$F$4/G30</f>
        <v>9.7826086956521743E-2</v>
      </c>
      <c r="G30" s="158">
        <v>23</v>
      </c>
      <c r="I30" s="164">
        <v>1997</v>
      </c>
      <c r="J30" s="163">
        <f>C30</f>
        <v>17409</v>
      </c>
      <c r="K30" s="158">
        <f>K29+L30</f>
        <v>19994.796621218775</v>
      </c>
      <c r="L30" s="162">
        <f>$K$3*K29*(1-K29/M30)</f>
        <v>20.6795301301633</v>
      </c>
      <c r="M30" s="158">
        <v>20000</v>
      </c>
    </row>
    <row r="31" spans="1:13" s="149" customFormat="1" ht="20.6" customHeight="1" x14ac:dyDescent="0.65">
      <c r="A31" s="152"/>
      <c r="B31" s="164">
        <v>1998</v>
      </c>
      <c r="C31" s="158">
        <v>18481</v>
      </c>
      <c r="D31" s="167">
        <f>(C31-C30)/C30</f>
        <v>6.1577345051410187E-2</v>
      </c>
      <c r="E31" s="166">
        <f>E30*(1+F31)</f>
        <v>14592.680712099036</v>
      </c>
      <c r="F31" s="165">
        <f>$F$4/G31</f>
        <v>9.375E-2</v>
      </c>
      <c r="G31" s="158">
        <v>24</v>
      </c>
      <c r="I31" s="164">
        <v>1998</v>
      </c>
      <c r="J31" s="163">
        <f>C31</f>
        <v>18481</v>
      </c>
      <c r="K31" s="158">
        <f>K30+L31</f>
        <v>23197.293376628939</v>
      </c>
      <c r="L31" s="162">
        <f>$K$3*K30*(1-K30/M31)</f>
        <v>3202.4967554101645</v>
      </c>
      <c r="M31" s="158">
        <v>25000</v>
      </c>
    </row>
    <row r="32" spans="1:13" s="149" customFormat="1" ht="20.6" customHeight="1" x14ac:dyDescent="0.65">
      <c r="A32" s="152"/>
      <c r="B32" s="164">
        <v>1999</v>
      </c>
      <c r="C32" s="158">
        <v>19639</v>
      </c>
      <c r="D32" s="167">
        <f>(C32-C31)/C31</f>
        <v>6.2658947026676043E-2</v>
      </c>
      <c r="E32" s="166">
        <f>E31*(1+F32)</f>
        <v>15906.021976187951</v>
      </c>
      <c r="F32" s="165">
        <f>$F$4/G32</f>
        <v>0.09</v>
      </c>
      <c r="G32" s="158">
        <v>25</v>
      </c>
      <c r="I32" s="164">
        <v>1999</v>
      </c>
      <c r="J32" s="163">
        <f>C32</f>
        <v>19639</v>
      </c>
      <c r="K32" s="158">
        <f>K31+L32</f>
        <v>24535.466637887519</v>
      </c>
      <c r="L32" s="162">
        <f>$K$3*K31*(1-K31/M32)</f>
        <v>1338.1732612585806</v>
      </c>
      <c r="M32" s="158">
        <v>25000</v>
      </c>
    </row>
    <row r="33" spans="1:13" s="149" customFormat="1" ht="20.6" customHeight="1" x14ac:dyDescent="0.65">
      <c r="A33" s="152"/>
      <c r="B33" s="164">
        <v>2000</v>
      </c>
      <c r="C33" s="158">
        <v>20466</v>
      </c>
      <c r="D33" s="167">
        <f>(C33-C32)/C32</f>
        <v>4.2110087071643161E-2</v>
      </c>
      <c r="E33" s="166">
        <f>E32*(1+F33)</f>
        <v>17282.504647204216</v>
      </c>
      <c r="F33" s="165">
        <f>$F$4/G33</f>
        <v>8.6538461538461536E-2</v>
      </c>
      <c r="G33" s="158">
        <v>26</v>
      </c>
      <c r="I33" s="164">
        <v>2000</v>
      </c>
      <c r="J33" s="163">
        <f>C33</f>
        <v>20466</v>
      </c>
      <c r="K33" s="158">
        <f>K32+L33</f>
        <v>24900.188007753008</v>
      </c>
      <c r="L33" s="162">
        <f>$K$3*K32*(1-K32/M33)</f>
        <v>364.72136986548878</v>
      </c>
      <c r="M33" s="158">
        <v>25000</v>
      </c>
    </row>
    <row r="34" spans="1:13" s="149" customFormat="1" ht="20.6" customHeight="1" x14ac:dyDescent="0.65">
      <c r="A34" s="152"/>
      <c r="B34" s="164">
        <v>2001</v>
      </c>
      <c r="C34" s="158">
        <v>21140</v>
      </c>
      <c r="D34" s="167">
        <f>(C34-C33)/C33</f>
        <v>3.2932668816573828E-2</v>
      </c>
      <c r="E34" s="166">
        <f>E33*(1+F34)</f>
        <v>18722.713367804565</v>
      </c>
      <c r="F34" s="165">
        <f>$F$4/G34</f>
        <v>8.3333333333333329E-2</v>
      </c>
      <c r="G34" s="158">
        <v>27</v>
      </c>
      <c r="I34" s="164">
        <v>2001</v>
      </c>
      <c r="J34" s="163">
        <f>C34</f>
        <v>21140</v>
      </c>
      <c r="K34" s="158">
        <f>K33+L34</f>
        <v>24979.718803669119</v>
      </c>
      <c r="L34" s="162">
        <f>$K$3*K33*(1-K33/M34)</f>
        <v>79.530795916112012</v>
      </c>
      <c r="M34" s="158">
        <v>25000</v>
      </c>
    </row>
    <row r="35" spans="1:13" s="149" customFormat="1" ht="20.6" customHeight="1" x14ac:dyDescent="0.65">
      <c r="A35" s="152"/>
      <c r="B35" s="164">
        <v>2002</v>
      </c>
      <c r="C35" s="158">
        <v>22132</v>
      </c>
      <c r="D35" s="167">
        <f>(C35-C34)/C34</f>
        <v>4.6925260170293283E-2</v>
      </c>
      <c r="E35" s="166">
        <f>E34*(1+F35)</f>
        <v>20227.217120574573</v>
      </c>
      <c r="F35" s="165">
        <f>$F$4/G35</f>
        <v>8.0357142857142863E-2</v>
      </c>
      <c r="G35" s="158">
        <v>28</v>
      </c>
      <c r="I35" s="164">
        <v>2002</v>
      </c>
      <c r="J35" s="163">
        <f>C35</f>
        <v>22132</v>
      </c>
      <c r="K35" s="158">
        <f>K34+L35</f>
        <v>24995.930598272236</v>
      </c>
      <c r="L35" s="162">
        <f>$K$3*K34*(1-K34/M35)</f>
        <v>16.211794603117927</v>
      </c>
      <c r="M35" s="158">
        <v>25000</v>
      </c>
    </row>
    <row r="36" spans="1:13" s="149" customFormat="1" ht="20.6" customHeight="1" x14ac:dyDescent="0.65">
      <c r="A36" s="152"/>
      <c r="B36" s="164">
        <v>2003</v>
      </c>
      <c r="C36" s="158">
        <v>23431</v>
      </c>
      <c r="D36" s="167">
        <f>(C36-C35)/C35</f>
        <v>5.8693294776793782E-2</v>
      </c>
      <c r="E36" s="166">
        <f>E35*(1+F36)</f>
        <v>21796.570173032946</v>
      </c>
      <c r="F36" s="165">
        <f>$F$4/G36</f>
        <v>7.7586206896551727E-2</v>
      </c>
      <c r="G36" s="158">
        <v>29</v>
      </c>
      <c r="I36" s="164">
        <v>2003</v>
      </c>
      <c r="J36" s="163">
        <f>C36</f>
        <v>23431</v>
      </c>
      <c r="K36" s="158">
        <f>K35+L36</f>
        <v>28331.4338375929</v>
      </c>
      <c r="L36" s="162">
        <f>$K$3*K35*(1-K35/M36)</f>
        <v>3335.5032393206629</v>
      </c>
      <c r="M36" s="158">
        <v>30000</v>
      </c>
    </row>
    <row r="37" spans="1:13" s="149" customFormat="1" ht="20.6" customHeight="1" x14ac:dyDescent="0.65">
      <c r="A37" s="152"/>
      <c r="B37" s="164">
        <v>2004</v>
      </c>
      <c r="C37" s="158">
        <v>24408</v>
      </c>
      <c r="D37" s="167">
        <f>(C37-C36)/C36</f>
        <v>4.1696897272843668E-2</v>
      </c>
      <c r="E37" s="166">
        <f>E36*(1+F37)</f>
        <v>23431.312936010414</v>
      </c>
      <c r="F37" s="165">
        <f>$F$4/G37</f>
        <v>7.4999999999999997E-2</v>
      </c>
      <c r="G37" s="158">
        <v>30</v>
      </c>
      <c r="I37" s="164">
        <v>2004</v>
      </c>
      <c r="J37" s="163">
        <f>C37</f>
        <v>24408</v>
      </c>
      <c r="K37" s="158">
        <f>K36+L37</f>
        <v>29592.043753163114</v>
      </c>
      <c r="L37" s="162">
        <f>$K$3*K36*(1-K36/M37)</f>
        <v>1260.6099155702141</v>
      </c>
      <c r="M37" s="158">
        <v>30000</v>
      </c>
    </row>
    <row r="38" spans="1:13" s="149" customFormat="1" ht="20.6" customHeight="1" x14ac:dyDescent="0.65">
      <c r="A38" s="152"/>
      <c r="B38" s="164">
        <v>2005</v>
      </c>
      <c r="C38" s="158">
        <v>24987</v>
      </c>
      <c r="D38" s="167">
        <f>(C38-C37)/C37</f>
        <v>2.372173058013766E-2</v>
      </c>
      <c r="E38" s="166">
        <f>E37*(1+F38)</f>
        <v>25131.972745882136</v>
      </c>
      <c r="F38" s="165">
        <f>$F$4/G38</f>
        <v>7.2580645161290328E-2</v>
      </c>
      <c r="G38" s="158">
        <v>31</v>
      </c>
      <c r="I38" s="164">
        <v>2005</v>
      </c>
      <c r="J38" s="163">
        <f>C38</f>
        <v>24987</v>
      </c>
      <c r="K38" s="158">
        <f>K37+L38</f>
        <v>29913.970662650405</v>
      </c>
      <c r="L38" s="162">
        <f>$K$3*K37*(1-K37/M38)</f>
        <v>321.92690948728898</v>
      </c>
      <c r="M38" s="158">
        <v>30000</v>
      </c>
    </row>
    <row r="39" spans="1:13" s="149" customFormat="1" ht="20.6" customHeight="1" x14ac:dyDescent="0.65">
      <c r="A39" s="152"/>
      <c r="B39" s="164">
        <v>2006</v>
      </c>
      <c r="C39" s="158">
        <v>25335</v>
      </c>
      <c r="D39" s="167">
        <f>(C39-C38)/C38</f>
        <v>1.3927242165926283E-2</v>
      </c>
      <c r="E39" s="166">
        <f>E38*(1+F39)</f>
        <v>26899.064579576974</v>
      </c>
      <c r="F39" s="165">
        <f>$F$4/G39</f>
        <v>7.03125E-2</v>
      </c>
      <c r="G39" s="158">
        <v>32</v>
      </c>
      <c r="I39" s="164">
        <v>2006</v>
      </c>
      <c r="J39" s="163">
        <f>C39</f>
        <v>25335</v>
      </c>
      <c r="K39" s="158">
        <f>K38+L39</f>
        <v>29982.596771279819</v>
      </c>
      <c r="L39" s="162">
        <f>$K$3*K38*(1-K38/M39)</f>
        <v>68.62610862941321</v>
      </c>
      <c r="M39" s="158">
        <v>30000</v>
      </c>
    </row>
    <row r="40" spans="1:13" s="149" customFormat="1" ht="20.6" customHeight="1" x14ac:dyDescent="0.65">
      <c r="A40" s="152"/>
      <c r="B40" s="164">
        <v>2007</v>
      </c>
      <c r="C40" s="158">
        <v>25743</v>
      </c>
      <c r="D40" s="167">
        <f>(C40-C39)/C39</f>
        <v>1.610420367081113E-2</v>
      </c>
      <c r="E40" s="166">
        <f>E39*(1+F40)</f>
        <v>28733.091710002675</v>
      </c>
      <c r="F40" s="165">
        <f>$F$4/G40</f>
        <v>6.8181818181818177E-2</v>
      </c>
      <c r="G40" s="158">
        <v>33</v>
      </c>
      <c r="I40" s="164">
        <v>2007</v>
      </c>
      <c r="J40" s="163">
        <f>C40</f>
        <v>25743</v>
      </c>
      <c r="K40" s="158">
        <f>K39+L40</f>
        <v>29996.511277659436</v>
      </c>
      <c r="L40" s="162">
        <f>$K$3*K39*(1-K39/M40)</f>
        <v>13.914506379615252</v>
      </c>
      <c r="M40" s="158">
        <v>30000</v>
      </c>
    </row>
    <row r="41" spans="1:13" s="149" customFormat="1" ht="20.6" customHeight="1" x14ac:dyDescent="0.65">
      <c r="A41" s="152"/>
      <c r="B41" s="164">
        <v>2008</v>
      </c>
      <c r="C41" s="158">
        <v>27625</v>
      </c>
      <c r="D41" s="167">
        <f>(C41-C40)/C40</f>
        <v>7.3107252456978591E-2</v>
      </c>
      <c r="E41" s="166">
        <f>E40*(1+F41)</f>
        <v>30634.546308458732</v>
      </c>
      <c r="F41" s="165">
        <f>$F$4/G41</f>
        <v>6.6176470588235295E-2</v>
      </c>
      <c r="G41" s="158">
        <v>34</v>
      </c>
      <c r="I41" s="164">
        <v>2008</v>
      </c>
      <c r="J41" s="163">
        <f>C41</f>
        <v>27625</v>
      </c>
      <c r="K41" s="158">
        <f>K40+L41</f>
        <v>33427.075983655566</v>
      </c>
      <c r="L41" s="162">
        <f>$K$3*K40*(1-K40/M41)</f>
        <v>3430.564705996127</v>
      </c>
      <c r="M41" s="158">
        <v>35000</v>
      </c>
    </row>
    <row r="42" spans="1:13" s="149" customFormat="1" ht="20.6" customHeight="1" x14ac:dyDescent="0.65">
      <c r="A42" s="152"/>
      <c r="B42" s="164">
        <v>2009</v>
      </c>
      <c r="C42" s="158">
        <v>27849</v>
      </c>
      <c r="D42" s="167">
        <f>(C42-C41)/C41</f>
        <v>8.1085972850678725E-3</v>
      </c>
      <c r="E42" s="166">
        <f>E41*(1+F42)</f>
        <v>32603.909999716794</v>
      </c>
      <c r="F42" s="165">
        <f>$F$4/G42</f>
        <v>6.4285714285714279E-2</v>
      </c>
      <c r="G42" s="158">
        <v>35</v>
      </c>
      <c r="I42" s="164">
        <v>2009</v>
      </c>
      <c r="J42" s="163">
        <f>C42</f>
        <v>27849</v>
      </c>
      <c r="K42" s="158">
        <f>K41+L42</f>
        <v>34628.864569046702</v>
      </c>
      <c r="L42" s="162">
        <f>$K$3*K41*(1-K41/M42)</f>
        <v>1201.7885853911339</v>
      </c>
      <c r="M42" s="158">
        <v>35000</v>
      </c>
    </row>
    <row r="43" spans="1:13" s="149" customFormat="1" ht="20.6" customHeight="1" x14ac:dyDescent="0.65">
      <c r="A43" s="152"/>
      <c r="B43" s="164">
        <v>2010</v>
      </c>
      <c r="C43" s="158">
        <v>29476</v>
      </c>
      <c r="D43" s="167">
        <f>(C43-C42)/C42</f>
        <v>5.8422205465187262E-2</v>
      </c>
      <c r="E43" s="166">
        <f>E42*(1+F43)</f>
        <v>34641.654374699094</v>
      </c>
      <c r="F43" s="165">
        <f>$F$4/G43</f>
        <v>6.25E-2</v>
      </c>
      <c r="G43" s="158">
        <v>36</v>
      </c>
      <c r="I43" s="164">
        <v>2010</v>
      </c>
      <c r="J43" s="163">
        <f>C43</f>
        <v>29476</v>
      </c>
      <c r="K43" s="158">
        <f>K42+L43</f>
        <v>34922.624536481133</v>
      </c>
      <c r="L43" s="162">
        <f>$K$3*K42*(1-K42/M43)</f>
        <v>293.75996743443454</v>
      </c>
      <c r="M43" s="158">
        <v>35000</v>
      </c>
    </row>
    <row r="44" spans="1:13" s="149" customFormat="1" ht="20.6" customHeight="1" x14ac:dyDescent="0.65">
      <c r="A44" s="152"/>
      <c r="B44" s="164">
        <v>2011</v>
      </c>
      <c r="C44" s="158">
        <v>32805</v>
      </c>
      <c r="D44" s="167">
        <f>(C44-C43)/C43</f>
        <v>0.11293934048039082</v>
      </c>
      <c r="E44" s="166">
        <f>E43*(1+F44)</f>
        <v>36748.241465052415</v>
      </c>
      <c r="F44" s="165">
        <f>$F$4/G44</f>
        <v>6.0810810810810814E-2</v>
      </c>
      <c r="G44" s="158">
        <v>37</v>
      </c>
      <c r="I44" s="164">
        <v>2011</v>
      </c>
      <c r="J44" s="163">
        <f>C44</f>
        <v>32805</v>
      </c>
      <c r="K44" s="158">
        <f>K43+L44</f>
        <v>38468.930075345357</v>
      </c>
      <c r="L44" s="162">
        <f>$K$3*K43*(1-K43/M44)</f>
        <v>3546.3055388642238</v>
      </c>
      <c r="M44" s="158">
        <v>40000</v>
      </c>
    </row>
    <row r="45" spans="1:13" s="149" customFormat="1" ht="20.6" customHeight="1" x14ac:dyDescent="0.65">
      <c r="A45" s="152"/>
      <c r="B45" s="164">
        <v>2012</v>
      </c>
      <c r="C45" s="158">
        <v>35084</v>
      </c>
      <c r="D45" s="167">
        <f>(C45-C44)/C44</f>
        <v>6.9471117207742725E-2</v>
      </c>
      <c r="E45" s="166">
        <f>E44*(1+F45)</f>
        <v>38924.124183377884</v>
      </c>
      <c r="F45" s="165">
        <f>$F$4/G45</f>
        <v>5.921052631578947E-2</v>
      </c>
      <c r="G45" s="158">
        <v>38</v>
      </c>
      <c r="I45" s="164">
        <v>2012</v>
      </c>
      <c r="J45" s="163">
        <f>C45</f>
        <v>35084</v>
      </c>
      <c r="K45" s="158">
        <f>K44+L45</f>
        <v>39646.902512785433</v>
      </c>
      <c r="L45" s="162">
        <f>$K$3*K44*(1-K44/M45)</f>
        <v>1177.9724374400744</v>
      </c>
      <c r="M45" s="158">
        <v>40000</v>
      </c>
    </row>
    <row r="46" spans="1:13" s="149" customFormat="1" ht="20.6" customHeight="1" x14ac:dyDescent="0.65">
      <c r="A46" s="152"/>
      <c r="B46" s="164">
        <v>2013</v>
      </c>
      <c r="C46" s="158">
        <v>37812</v>
      </c>
      <c r="D46" s="167">
        <f>(C46-C45)/C45</f>
        <v>7.775624216166914E-2</v>
      </c>
      <c r="E46" s="166">
        <f>E45*(1+F46)</f>
        <v>41169.746732418913</v>
      </c>
      <c r="F46" s="165">
        <f>$F$4/G46</f>
        <v>5.7692307692307696E-2</v>
      </c>
      <c r="G46" s="158">
        <v>39</v>
      </c>
      <c r="I46" s="164">
        <v>2013</v>
      </c>
      <c r="J46" s="163">
        <f>C46</f>
        <v>37812</v>
      </c>
      <c r="K46" s="158">
        <f>K45+L46</f>
        <v>43419.946676643791</v>
      </c>
      <c r="L46" s="162">
        <f>$K$3*K45*(1-K45/M46)</f>
        <v>3773.0441638583579</v>
      </c>
      <c r="M46" s="158">
        <v>45000</v>
      </c>
    </row>
    <row r="47" spans="1:13" s="149" customFormat="1" ht="20.6" customHeight="1" x14ac:dyDescent="0.65">
      <c r="A47" s="152"/>
      <c r="B47" s="164">
        <v>2014</v>
      </c>
      <c r="C47" s="158">
        <v>40082</v>
      </c>
      <c r="D47" s="167">
        <f>(C47-C46)/C46</f>
        <v>6.003385168729504E-2</v>
      </c>
      <c r="E47" s="166">
        <f>E46*(1+F47)</f>
        <v>43485.544986117471</v>
      </c>
      <c r="F47" s="165">
        <f>$F$4/G47</f>
        <v>5.6250000000000001E-2</v>
      </c>
      <c r="G47" s="158">
        <v>40</v>
      </c>
      <c r="I47" s="164">
        <v>2014</v>
      </c>
      <c r="J47" s="163">
        <f>C47</f>
        <v>40082</v>
      </c>
      <c r="K47" s="158">
        <f>K46+L47</f>
        <v>44639.60589524611</v>
      </c>
      <c r="L47" s="162">
        <f>$K$3*K46*(1-K46/M47)</f>
        <v>1219.659218602319</v>
      </c>
      <c r="M47" s="158">
        <v>45000</v>
      </c>
    </row>
    <row r="48" spans="1:13" s="149" customFormat="1" ht="20.6" customHeight="1" x14ac:dyDescent="0.65">
      <c r="A48" s="152"/>
      <c r="B48" s="164">
        <v>2015</v>
      </c>
      <c r="C48" s="158">
        <v>42910</v>
      </c>
      <c r="D48" s="167">
        <f>(C48-C47)/C47</f>
        <v>7.0555361508906747E-2</v>
      </c>
      <c r="E48" s="166">
        <f>E47*(1+F48)</f>
        <v>45871.946845111728</v>
      </c>
      <c r="F48" s="165">
        <f>$F$4/G48</f>
        <v>5.4878048780487805E-2</v>
      </c>
      <c r="G48" s="158">
        <v>41</v>
      </c>
      <c r="I48" s="164">
        <v>2015</v>
      </c>
      <c r="J48" s="163">
        <f>C48</f>
        <v>42910</v>
      </c>
      <c r="K48" s="158">
        <f>K47+L48</f>
        <v>44925.612131747155</v>
      </c>
      <c r="L48" s="162">
        <f>$K$3*K47*(1-K47/M48)</f>
        <v>286.00623650104478</v>
      </c>
      <c r="M48" s="158">
        <v>45000</v>
      </c>
    </row>
    <row r="49" spans="1:13" s="149" customFormat="1" ht="20.6" customHeight="1" x14ac:dyDescent="0.65">
      <c r="A49" s="152"/>
      <c r="B49" s="164">
        <v>2016</v>
      </c>
      <c r="C49" s="158">
        <v>45156</v>
      </c>
      <c r="D49" s="167">
        <f>(C49-C48)/C48</f>
        <v>5.2342111395945003E-2</v>
      </c>
      <c r="E49" s="166">
        <f>E48*(1+F49)</f>
        <v>48329.372568956998</v>
      </c>
      <c r="F49" s="165">
        <f>$F$4/G49</f>
        <v>5.3571428571428568E-2</v>
      </c>
      <c r="G49" s="158">
        <v>42</v>
      </c>
      <c r="I49" s="164">
        <v>2016</v>
      </c>
      <c r="J49" s="163">
        <f>C49</f>
        <v>45156</v>
      </c>
      <c r="K49" s="158">
        <f>K48+L49</f>
        <v>48573.131830549886</v>
      </c>
      <c r="L49" s="162">
        <f>$K$3*K48*(1-K48/M49)</f>
        <v>3647.5196988027292</v>
      </c>
      <c r="M49" s="158">
        <v>50000</v>
      </c>
    </row>
    <row r="50" spans="1:13" s="149" customFormat="1" ht="20.6" customHeight="1" x14ac:dyDescent="0.65">
      <c r="A50" s="152"/>
      <c r="B50" s="164">
        <v>2017</v>
      </c>
      <c r="C50" s="158">
        <v>46780</v>
      </c>
      <c r="D50" s="167">
        <f>(C50-C49)/C49</f>
        <v>3.5964212950659935E-2</v>
      </c>
      <c r="E50" s="166">
        <f>E49*(1+F50)</f>
        <v>50858.235087100104</v>
      </c>
      <c r="F50" s="165">
        <f>$F$4/G50</f>
        <v>5.232558139534884E-2</v>
      </c>
      <c r="G50" s="158">
        <v>43</v>
      </c>
      <c r="I50" s="164">
        <v>2017</v>
      </c>
      <c r="J50" s="163">
        <f>C50</f>
        <v>46780</v>
      </c>
      <c r="K50" s="158">
        <f>K49+L50</f>
        <v>49682.051121742137</v>
      </c>
      <c r="L50" s="162">
        <f>$K$3*K49*(1-K49/M50)</f>
        <v>1108.9192911922516</v>
      </c>
      <c r="M50" s="158">
        <v>50000</v>
      </c>
    </row>
    <row r="51" spans="1:13" s="149" customFormat="1" ht="20.6" customHeight="1" x14ac:dyDescent="0.65">
      <c r="A51" s="152"/>
      <c r="B51" s="164">
        <v>2018</v>
      </c>
      <c r="C51" s="158">
        <v>48988</v>
      </c>
      <c r="D51" s="167">
        <f>(C51-C50)/C50</f>
        <v>4.7199657973492945E-2</v>
      </c>
      <c r="E51" s="166">
        <f>E50*(1+F51)</f>
        <v>53458.940290417719</v>
      </c>
      <c r="F51" s="165">
        <f>$F$4/G51</f>
        <v>5.113636363636364E-2</v>
      </c>
      <c r="G51" s="158">
        <v>44</v>
      </c>
      <c r="I51" s="164">
        <v>2018</v>
      </c>
      <c r="J51" s="163">
        <f>C51</f>
        <v>48988</v>
      </c>
      <c r="K51" s="158">
        <f>K50+L51</f>
        <v>49934.792760521457</v>
      </c>
      <c r="L51" s="162">
        <f>$K$3*K50*(1-K50/M51)</f>
        <v>252.74163877932278</v>
      </c>
      <c r="M51" s="158">
        <v>50000</v>
      </c>
    </row>
    <row r="52" spans="1:13" s="149" customFormat="1" ht="20.6" customHeight="1" x14ac:dyDescent="0.65">
      <c r="A52" s="152"/>
      <c r="B52" s="164">
        <v>2019</v>
      </c>
      <c r="C52" s="158">
        <v>50102</v>
      </c>
      <c r="D52" s="167">
        <f>(C52-C51)/C51</f>
        <v>2.2740262921531803E-2</v>
      </c>
      <c r="E52" s="166">
        <f>E51*(1+F52)</f>
        <v>56131.887304938609</v>
      </c>
      <c r="F52" s="165">
        <f>$F$4/G52</f>
        <v>0.05</v>
      </c>
      <c r="G52" s="158">
        <v>45</v>
      </c>
      <c r="I52" s="164">
        <v>2019</v>
      </c>
      <c r="J52" s="163">
        <f>C52</f>
        <v>50102</v>
      </c>
      <c r="K52" s="158">
        <f>K51+L52</f>
        <v>53613.775652048062</v>
      </c>
      <c r="L52" s="162">
        <f>$K$3*K51*(1-K51/M52)</f>
        <v>3678.9828915266039</v>
      </c>
      <c r="M52" s="158">
        <v>55000</v>
      </c>
    </row>
    <row r="53" spans="1:13" s="149" customFormat="1" ht="20.6" customHeight="1" x14ac:dyDescent="0.65">
      <c r="A53" s="152"/>
      <c r="B53" s="157">
        <v>2020</v>
      </c>
      <c r="C53" s="154">
        <v>48706</v>
      </c>
      <c r="D53" s="161">
        <f>(C53-C52)/C52</f>
        <v>-2.7863159155323142E-2</v>
      </c>
      <c r="E53" s="160">
        <f>E52*(1+F53)</f>
        <v>58877.468749201915</v>
      </c>
      <c r="F53" s="159">
        <f>$F$4/G53</f>
        <v>4.8913043478260872E-2</v>
      </c>
      <c r="G53" s="158">
        <v>46</v>
      </c>
      <c r="I53" s="157">
        <v>2020</v>
      </c>
      <c r="J53" s="156">
        <f>C53</f>
        <v>48706</v>
      </c>
      <c r="K53" s="154">
        <f>K52+L53</f>
        <v>54694.804323968092</v>
      </c>
      <c r="L53" s="155">
        <f>$K$3*K52*(1-K52/M53)</f>
        <v>1081.0286719200269</v>
      </c>
      <c r="M53" s="154">
        <v>55000</v>
      </c>
    </row>
    <row r="54" spans="1:13" s="149" customFormat="1" ht="20.6" customHeight="1" x14ac:dyDescent="0.65">
      <c r="A54" s="152"/>
      <c r="B54" s="151"/>
      <c r="C54" s="150"/>
      <c r="D54" s="153"/>
      <c r="E54" s="150"/>
      <c r="F54" s="150"/>
      <c r="G54" s="150"/>
      <c r="H54" s="150"/>
      <c r="I54" s="150"/>
      <c r="J54" s="150"/>
      <c r="K54" s="150"/>
      <c r="L54" s="150"/>
      <c r="M54" s="150"/>
    </row>
  </sheetData>
  <phoneticPr fontId="4"/>
  <hyperlinks>
    <hyperlink ref="B2" r:id="rId1" display="https://www.sej.co.jp/company/suii.html" xr:uid="{CCC11AAD-195F-47EC-9109-A5452580677B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D24E-CC6B-4883-9BD4-996746A7DFE3}">
  <dimension ref="B5:CC91"/>
  <sheetViews>
    <sheetView topLeftCell="BM1" zoomScaleNormal="100" workbookViewId="0">
      <selection activeCell="AZ1" sqref="A1:XFD1"/>
    </sheetView>
  </sheetViews>
  <sheetFormatPr defaultRowHeight="15.9" customHeight="1" x14ac:dyDescent="0.65"/>
  <cols>
    <col min="1" max="1" width="3.78515625" style="2" customWidth="1"/>
    <col min="2" max="2" width="5.5" style="2" customWidth="1"/>
    <col min="3" max="3" width="8.92578125" style="2" customWidth="1"/>
    <col min="4" max="8" width="8.92578125" style="28" customWidth="1"/>
    <col min="9" max="10" width="8.92578125" style="2" customWidth="1"/>
    <col min="11" max="17" width="8.92578125" style="28" customWidth="1"/>
    <col min="18" max="18" width="9.140625" style="2"/>
    <col min="19" max="19" width="5.5703125" style="2" customWidth="1"/>
    <col min="20" max="26" width="9.140625" style="28"/>
    <col min="27" max="28" width="4.5" style="28" customWidth="1"/>
    <col min="29" max="29" width="9.140625" style="28"/>
    <col min="30" max="42" width="9.140625" style="2"/>
    <col min="43" max="44" width="4.5" style="2" customWidth="1"/>
    <col min="45" max="50" width="9.140625" style="2"/>
    <col min="51" max="52" width="4.85546875" style="2" customWidth="1"/>
    <col min="53" max="58" width="9.140625" style="2"/>
    <col min="59" max="59" width="4.85546875" style="2" customWidth="1"/>
    <col min="60" max="60" width="4.5703125" style="2" customWidth="1"/>
    <col min="61" max="64" width="9.140625" style="2"/>
    <col min="65" max="66" width="4.5703125" style="2" customWidth="1"/>
    <col min="67" max="16384" width="9.140625" style="2"/>
  </cols>
  <sheetData>
    <row r="5" spans="2:81" ht="15.9" customHeight="1" x14ac:dyDescent="0.65">
      <c r="AL5" s="4"/>
      <c r="AM5" s="8" t="s">
        <v>0</v>
      </c>
      <c r="AN5" s="15">
        <v>0.2</v>
      </c>
      <c r="AO5" s="8" t="s">
        <v>21</v>
      </c>
      <c r="AP5" s="11"/>
      <c r="AR5" s="4"/>
      <c r="AS5" s="8" t="s">
        <v>0</v>
      </c>
      <c r="AT5" s="15">
        <v>0.2</v>
      </c>
      <c r="AU5" s="8" t="s">
        <v>21</v>
      </c>
      <c r="AV5" s="18">
        <v>1</v>
      </c>
      <c r="AW5" s="29"/>
      <c r="AX5" s="4"/>
      <c r="AZ5" s="4"/>
      <c r="BA5" s="8" t="s">
        <v>0</v>
      </c>
      <c r="BB5" s="15">
        <v>0.2</v>
      </c>
      <c r="BC5" s="8" t="s">
        <v>21</v>
      </c>
      <c r="BD5" s="18">
        <v>1</v>
      </c>
      <c r="BE5" s="29"/>
      <c r="BF5" s="4"/>
      <c r="BG5" s="4"/>
      <c r="BI5" s="4"/>
      <c r="BJ5" s="8" t="s">
        <v>0</v>
      </c>
      <c r="BK5" s="15">
        <v>0.2</v>
      </c>
      <c r="BL5" s="8" t="s">
        <v>21</v>
      </c>
      <c r="BM5" s="11"/>
      <c r="BO5" s="4"/>
      <c r="BP5" s="8" t="s">
        <v>0</v>
      </c>
      <c r="BQ5" s="15">
        <v>0.2</v>
      </c>
      <c r="BR5" s="8" t="s">
        <v>21</v>
      </c>
      <c r="BS5" s="18">
        <v>1</v>
      </c>
      <c r="BT5" s="29"/>
      <c r="BU5" s="4"/>
      <c r="BW5" s="4"/>
      <c r="BX5" s="8" t="s">
        <v>0</v>
      </c>
      <c r="BY5" s="15">
        <v>0.23</v>
      </c>
      <c r="BZ5" s="8" t="s">
        <v>21</v>
      </c>
      <c r="CA5" s="18">
        <v>0.9</v>
      </c>
      <c r="CB5" s="29"/>
      <c r="CC5" s="4"/>
    </row>
    <row r="6" spans="2:81" ht="15.9" customHeight="1" x14ac:dyDescent="0.65">
      <c r="AL6" s="4"/>
      <c r="AM6" s="8" t="s">
        <v>4</v>
      </c>
      <c r="AN6" s="16">
        <v>172</v>
      </c>
      <c r="AO6" s="29"/>
      <c r="AP6" s="29"/>
      <c r="AR6" s="4"/>
      <c r="AS6" s="8" t="s">
        <v>4</v>
      </c>
      <c r="AT6" s="16">
        <v>181</v>
      </c>
      <c r="AU6" s="29"/>
      <c r="AV6" s="29"/>
      <c r="AW6" s="29"/>
      <c r="AX6" s="4"/>
      <c r="AZ6" s="4"/>
      <c r="BA6" s="8" t="s">
        <v>4</v>
      </c>
      <c r="BB6" s="16">
        <v>168</v>
      </c>
      <c r="BC6" s="29"/>
      <c r="BD6" s="29"/>
      <c r="BE6" s="29"/>
      <c r="BF6" s="4"/>
      <c r="BG6" s="4"/>
      <c r="BI6" s="4"/>
      <c r="BJ6" s="8" t="s">
        <v>4</v>
      </c>
      <c r="BK6" s="16">
        <v>70</v>
      </c>
      <c r="BL6" s="29"/>
      <c r="BM6" s="29"/>
      <c r="BO6" s="4"/>
      <c r="BP6" s="8" t="s">
        <v>4</v>
      </c>
      <c r="BQ6" s="16">
        <v>80</v>
      </c>
      <c r="BR6" s="29"/>
      <c r="BS6" s="29"/>
      <c r="BT6" s="29"/>
      <c r="BU6" s="4"/>
      <c r="BW6" s="4"/>
      <c r="BX6" s="8" t="s">
        <v>4</v>
      </c>
      <c r="BY6" s="16">
        <v>64</v>
      </c>
      <c r="BZ6" s="29"/>
      <c r="CA6" s="29"/>
      <c r="CB6" s="29"/>
      <c r="CC6" s="4"/>
    </row>
    <row r="7" spans="2:81" ht="15.9" customHeight="1" x14ac:dyDescent="0.65">
      <c r="AL7" s="4"/>
      <c r="AN7" s="4"/>
      <c r="AR7" s="4"/>
      <c r="AT7" s="4"/>
      <c r="AV7" s="4"/>
      <c r="AW7" s="29"/>
      <c r="AX7" s="4"/>
      <c r="AZ7" s="4"/>
      <c r="BB7" s="4"/>
      <c r="BD7" s="4"/>
      <c r="BE7" s="29"/>
      <c r="BF7" s="4"/>
      <c r="BG7" s="4"/>
      <c r="BI7" s="4"/>
      <c r="BK7" s="4"/>
      <c r="BO7" s="4"/>
      <c r="BQ7" s="4"/>
      <c r="BS7" s="4"/>
      <c r="BT7" s="29"/>
      <c r="BU7" s="4"/>
      <c r="BW7" s="4"/>
      <c r="BY7" s="4"/>
      <c r="CA7" s="4"/>
      <c r="CB7" s="29"/>
      <c r="CC7" s="4"/>
    </row>
    <row r="8" spans="2:81" ht="15.9" customHeight="1" x14ac:dyDescent="0.65">
      <c r="AL8" s="4"/>
      <c r="AM8" s="8" t="s">
        <v>11</v>
      </c>
      <c r="AN8" s="17">
        <v>1</v>
      </c>
      <c r="AO8" s="4"/>
      <c r="AP8" s="4"/>
      <c r="AR8" s="4"/>
      <c r="AS8" s="8" t="s">
        <v>11</v>
      </c>
      <c r="AT8" s="17">
        <v>1</v>
      </c>
      <c r="AU8" s="4"/>
      <c r="AV8" s="4"/>
      <c r="AW8" s="4"/>
      <c r="AX8" s="4"/>
      <c r="AZ8" s="4"/>
      <c r="BA8" s="8" t="s">
        <v>11</v>
      </c>
      <c r="BB8" s="17">
        <v>1</v>
      </c>
      <c r="BC8" s="4"/>
      <c r="BD8" s="4"/>
      <c r="BE8" s="4"/>
      <c r="BF8" s="4"/>
      <c r="BG8" s="4"/>
      <c r="BI8" s="4"/>
      <c r="BJ8" s="8" t="s">
        <v>11</v>
      </c>
      <c r="BK8" s="17">
        <v>1</v>
      </c>
      <c r="BL8" s="4"/>
      <c r="BM8" s="4"/>
      <c r="BO8" s="4"/>
      <c r="BP8" s="8" t="s">
        <v>11</v>
      </c>
      <c r="BQ8" s="17">
        <v>1</v>
      </c>
      <c r="BR8" s="4"/>
      <c r="BS8" s="4"/>
      <c r="BT8" s="4"/>
      <c r="BU8" s="4"/>
      <c r="BW8" s="4"/>
      <c r="BX8" s="8" t="s">
        <v>11</v>
      </c>
      <c r="BY8" s="17">
        <v>1</v>
      </c>
      <c r="BZ8" s="4"/>
      <c r="CA8" s="4"/>
      <c r="CB8" s="4"/>
      <c r="CC8" s="4"/>
    </row>
    <row r="9" spans="2:81" ht="15.9" customHeight="1" x14ac:dyDescent="0.65">
      <c r="AL9" s="4"/>
      <c r="AR9" s="4"/>
      <c r="AV9" s="4"/>
      <c r="AW9" s="29"/>
      <c r="AX9" s="4"/>
      <c r="AZ9" s="4"/>
      <c r="BD9" s="4"/>
      <c r="BE9" s="29"/>
      <c r="BF9" s="4"/>
      <c r="BG9" s="4"/>
      <c r="BI9" s="4"/>
      <c r="BO9" s="4"/>
      <c r="BS9" s="4"/>
      <c r="BT9" s="29"/>
      <c r="BU9" s="4"/>
      <c r="BW9" s="4"/>
      <c r="CA9" s="4"/>
      <c r="CB9" s="29"/>
      <c r="CC9" s="4"/>
    </row>
    <row r="10" spans="2:81" s="1" customFormat="1" ht="29.25" customHeight="1" x14ac:dyDescent="0.65">
      <c r="C10" s="26" t="s">
        <v>49</v>
      </c>
      <c r="D10" s="23"/>
      <c r="E10" s="23"/>
      <c r="F10" s="23"/>
      <c r="G10" s="23"/>
      <c r="H10" s="23"/>
      <c r="K10" s="27" t="s">
        <v>50</v>
      </c>
      <c r="L10" s="23"/>
      <c r="M10" s="23"/>
      <c r="N10" s="23"/>
      <c r="O10" s="23"/>
      <c r="P10" s="23"/>
      <c r="Q10" s="23"/>
      <c r="T10" s="27" t="s">
        <v>49</v>
      </c>
      <c r="U10" s="23"/>
      <c r="V10" s="23"/>
      <c r="W10" s="23"/>
      <c r="X10" s="23"/>
      <c r="Y10" s="23"/>
      <c r="Z10" s="23"/>
      <c r="AA10" s="23"/>
      <c r="AB10" s="23"/>
      <c r="AC10" s="27" t="s">
        <v>50</v>
      </c>
      <c r="AL10" s="6" t="s">
        <v>3</v>
      </c>
      <c r="AM10" s="25" t="s">
        <v>55</v>
      </c>
      <c r="AN10" s="6" t="s">
        <v>47</v>
      </c>
      <c r="AO10" s="24" t="s">
        <v>8</v>
      </c>
      <c r="AP10" s="33"/>
      <c r="AR10" s="6" t="s">
        <v>3</v>
      </c>
      <c r="AS10" s="25" t="s">
        <v>51</v>
      </c>
      <c r="AT10" s="6" t="s">
        <v>47</v>
      </c>
      <c r="AU10" s="24" t="s">
        <v>8</v>
      </c>
      <c r="AV10" s="6" t="s">
        <v>4</v>
      </c>
      <c r="AW10" s="6" t="s">
        <v>48</v>
      </c>
      <c r="AX10" s="24" t="s">
        <v>42</v>
      </c>
      <c r="AZ10" s="6" t="s">
        <v>3</v>
      </c>
      <c r="BA10" s="25" t="s">
        <v>52</v>
      </c>
      <c r="BB10" s="6" t="s">
        <v>47</v>
      </c>
      <c r="BC10" s="24" t="s">
        <v>8</v>
      </c>
      <c r="BD10" s="6" t="s">
        <v>4</v>
      </c>
      <c r="BE10" s="6" t="s">
        <v>48</v>
      </c>
      <c r="BF10" s="24" t="s">
        <v>42</v>
      </c>
      <c r="BG10" s="33"/>
      <c r="BI10" s="6" t="s">
        <v>3</v>
      </c>
      <c r="BJ10" s="25" t="s">
        <v>55</v>
      </c>
      <c r="BK10" s="6" t="s">
        <v>47</v>
      </c>
      <c r="BL10" s="24" t="s">
        <v>8</v>
      </c>
      <c r="BM10" s="33"/>
      <c r="BO10" s="6" t="s">
        <v>3</v>
      </c>
      <c r="BP10" s="25" t="s">
        <v>51</v>
      </c>
      <c r="BQ10" s="6" t="s">
        <v>47</v>
      </c>
      <c r="BR10" s="24" t="s">
        <v>8</v>
      </c>
      <c r="BS10" s="6" t="s">
        <v>4</v>
      </c>
      <c r="BT10" s="6" t="s">
        <v>48</v>
      </c>
      <c r="BU10" s="24" t="s">
        <v>42</v>
      </c>
      <c r="BW10" s="6" t="s">
        <v>3</v>
      </c>
      <c r="BX10" s="25" t="s">
        <v>52</v>
      </c>
      <c r="BY10" s="6" t="s">
        <v>47</v>
      </c>
      <c r="BZ10" s="24" t="s">
        <v>8</v>
      </c>
      <c r="CA10" s="6" t="s">
        <v>4</v>
      </c>
      <c r="CB10" s="6" t="s">
        <v>48</v>
      </c>
      <c r="CC10" s="24" t="s">
        <v>42</v>
      </c>
    </row>
    <row r="11" spans="2:81" ht="15.9" customHeight="1" x14ac:dyDescent="0.65">
      <c r="C11" s="30">
        <v>2017</v>
      </c>
      <c r="D11" s="30">
        <v>2016</v>
      </c>
      <c r="E11" s="30">
        <v>2015</v>
      </c>
      <c r="F11" s="30">
        <v>2014</v>
      </c>
      <c r="G11" s="30">
        <v>2013</v>
      </c>
      <c r="H11" s="31" t="s">
        <v>53</v>
      </c>
      <c r="I11" s="32" t="s">
        <v>54</v>
      </c>
      <c r="K11" s="30">
        <v>2017</v>
      </c>
      <c r="L11" s="30">
        <v>2016</v>
      </c>
      <c r="M11" s="30">
        <v>2015</v>
      </c>
      <c r="N11" s="30">
        <v>2014</v>
      </c>
      <c r="O11" s="30">
        <v>2013</v>
      </c>
      <c r="P11" s="31" t="s">
        <v>53</v>
      </c>
      <c r="Q11" s="32" t="s">
        <v>54</v>
      </c>
      <c r="T11" s="30">
        <v>2017</v>
      </c>
      <c r="U11" s="30">
        <v>2016</v>
      </c>
      <c r="V11" s="30">
        <v>2015</v>
      </c>
      <c r="W11" s="30">
        <v>2014</v>
      </c>
      <c r="X11" s="30">
        <v>2013</v>
      </c>
      <c r="Y11" s="28" t="s">
        <v>53</v>
      </c>
      <c r="Z11" s="32" t="s">
        <v>54</v>
      </c>
      <c r="AC11" s="30">
        <v>2017</v>
      </c>
      <c r="AD11" s="30">
        <v>2016</v>
      </c>
      <c r="AE11" s="30">
        <v>2015</v>
      </c>
      <c r="AF11" s="30">
        <v>2014</v>
      </c>
      <c r="AG11" s="30">
        <v>2013</v>
      </c>
      <c r="AH11" s="28" t="s">
        <v>53</v>
      </c>
      <c r="AI11" s="32" t="s">
        <v>54</v>
      </c>
      <c r="AJ11" s="32"/>
      <c r="AK11" s="2">
        <v>1</v>
      </c>
      <c r="AL11" s="10">
        <v>0</v>
      </c>
      <c r="AM11" s="20">
        <v>78.7</v>
      </c>
      <c r="AN11" s="13"/>
      <c r="AO11" s="9"/>
      <c r="AP11" s="9"/>
      <c r="AQ11" s="2">
        <v>1</v>
      </c>
      <c r="AR11" s="10">
        <v>0</v>
      </c>
      <c r="AS11" s="20">
        <v>78.7</v>
      </c>
      <c r="AT11" s="13"/>
      <c r="AU11" s="9"/>
      <c r="AV11" s="20">
        <f>AT6</f>
        <v>181</v>
      </c>
      <c r="AW11" s="13"/>
      <c r="AX11" s="9"/>
      <c r="AZ11" s="10">
        <v>0</v>
      </c>
      <c r="BA11" s="20">
        <v>77.7</v>
      </c>
      <c r="BB11" s="13"/>
      <c r="BC11" s="9"/>
      <c r="BD11" s="20">
        <f>BB6</f>
        <v>168</v>
      </c>
      <c r="BE11" s="13"/>
      <c r="BF11" s="9"/>
      <c r="BG11" s="9"/>
      <c r="BH11" s="2">
        <v>1</v>
      </c>
      <c r="BI11" s="10">
        <v>0</v>
      </c>
      <c r="BJ11" s="20">
        <v>10.4</v>
      </c>
      <c r="BK11" s="13"/>
      <c r="BL11" s="9"/>
      <c r="BM11" s="9"/>
      <c r="BN11" s="2">
        <v>1</v>
      </c>
      <c r="BO11" s="10">
        <v>0</v>
      </c>
      <c r="BP11" s="20">
        <v>10.4</v>
      </c>
      <c r="BQ11" s="13"/>
      <c r="BR11" s="9"/>
      <c r="BS11" s="20">
        <f>BQ6</f>
        <v>80</v>
      </c>
      <c r="BT11" s="13"/>
      <c r="BU11" s="9"/>
      <c r="BW11" s="10">
        <v>0</v>
      </c>
      <c r="BX11" s="20">
        <v>9.9</v>
      </c>
      <c r="BY11" s="13"/>
      <c r="BZ11" s="9"/>
      <c r="CA11" s="20">
        <f>BY6</f>
        <v>64</v>
      </c>
      <c r="CB11" s="13"/>
      <c r="CC11" s="9"/>
    </row>
    <row r="12" spans="2:81" ht="15.9" customHeight="1" x14ac:dyDescent="0.65">
      <c r="B12" s="2">
        <v>1</v>
      </c>
      <c r="C12" s="28">
        <v>78.599999999999994</v>
      </c>
      <c r="D12" s="28">
        <v>79</v>
      </c>
      <c r="E12" s="28">
        <v>77.8</v>
      </c>
      <c r="F12" s="2">
        <v>80.2</v>
      </c>
      <c r="G12" s="28">
        <v>78.099999999999994</v>
      </c>
      <c r="H12" s="28">
        <f>AVERAGE(C12:G12)</f>
        <v>78.739999999999981</v>
      </c>
      <c r="K12" s="28">
        <v>76.8</v>
      </c>
      <c r="L12" s="28">
        <v>78.3</v>
      </c>
      <c r="M12" s="28">
        <v>78.400000000000006</v>
      </c>
      <c r="N12" s="28">
        <v>77.400000000000006</v>
      </c>
      <c r="O12" s="28">
        <v>77.7</v>
      </c>
      <c r="P12" s="28">
        <f>AVERAGE(K12:O12)</f>
        <v>77.72</v>
      </c>
      <c r="Q12" s="2"/>
      <c r="S12" s="2">
        <v>1</v>
      </c>
      <c r="T12" s="28">
        <v>10.5</v>
      </c>
      <c r="U12" s="28">
        <v>10.5</v>
      </c>
      <c r="V12" s="28">
        <v>10.1</v>
      </c>
      <c r="W12" s="28">
        <v>10.7</v>
      </c>
      <c r="X12" s="28">
        <v>10.4</v>
      </c>
      <c r="Y12" s="28">
        <f>AVERAGE(T12:X12)</f>
        <v>10.44</v>
      </c>
      <c r="Z12" s="2"/>
      <c r="AB12" s="2">
        <v>1</v>
      </c>
      <c r="AC12" s="28">
        <v>10</v>
      </c>
      <c r="AD12" s="10">
        <v>9.9</v>
      </c>
      <c r="AE12" s="10">
        <v>10</v>
      </c>
      <c r="AF12" s="10">
        <v>9.9</v>
      </c>
      <c r="AG12" s="10">
        <v>9.6999999999999993</v>
      </c>
      <c r="AH12" s="28">
        <f t="shared" ref="AH12:AH75" si="0">AVERAGE(AC12:AG12)</f>
        <v>9.9</v>
      </c>
      <c r="AK12" s="2">
        <v>2</v>
      </c>
      <c r="AL12" s="10">
        <f>AL11+$AT$8</f>
        <v>1</v>
      </c>
      <c r="AM12" s="21">
        <f>AM11+AO12*$AT$8</f>
        <v>87.238034883720928</v>
      </c>
      <c r="AN12" s="14">
        <f t="shared" ref="AN12" si="1">(AM12-AM11)/AM11</f>
        <v>0.10848837209302319</v>
      </c>
      <c r="AO12" s="9">
        <f>$AN$5*AM11*(1-AM11/$AN$6)</f>
        <v>8.5380348837209308</v>
      </c>
      <c r="AP12" s="9"/>
      <c r="AQ12" s="2">
        <v>2</v>
      </c>
      <c r="AR12" s="10">
        <f t="shared" ref="AR12:AR43" si="2">AR11+$AT$8</f>
        <v>1</v>
      </c>
      <c r="AS12" s="21">
        <f t="shared" ref="AS12:AS43" si="3">AS11+AU12*$AT$8</f>
        <v>87.558122222222224</v>
      </c>
      <c r="AT12" s="14">
        <f t="shared" ref="AT12" si="4">(AS12-AS11)/AS11</f>
        <v>0.11255555555555553</v>
      </c>
      <c r="AU12" s="9">
        <f t="shared" ref="AU12:AU43" si="5">$AT$5*AS11*(1-AS11/AV12)</f>
        <v>8.8581222222222245</v>
      </c>
      <c r="AV12" s="21">
        <f t="shared" ref="AV12:AV43" si="6">AV11+AX12*$AT$8</f>
        <v>180</v>
      </c>
      <c r="AW12" s="14">
        <f>(AV12-AV11)/AV11</f>
        <v>-5.5248618784530384E-3</v>
      </c>
      <c r="AX12" s="9">
        <f t="shared" ref="AX12:AX43" si="7">-$AV$5/AR12^0.5</f>
        <v>-1</v>
      </c>
      <c r="AZ12" s="10">
        <f t="shared" ref="AZ12:AZ43" si="8">AZ11+$AT$8</f>
        <v>1</v>
      </c>
      <c r="BA12" s="21">
        <f t="shared" ref="BA12:BA43" si="9">BA11+BC12*$AT$8</f>
        <v>86.009712574850298</v>
      </c>
      <c r="BB12" s="14">
        <f t="shared" ref="BB12:BB75" si="10">(BA12-BA11)/BA11</f>
        <v>0.10694610778443107</v>
      </c>
      <c r="BC12" s="9">
        <f>$BB$5*BA11*(1-BA11/BD12)</f>
        <v>8.3097125748503</v>
      </c>
      <c r="BD12" s="21">
        <f t="shared" ref="BD12:BD43" si="11">BD11+BF12*$AT$8</f>
        <v>167</v>
      </c>
      <c r="BE12" s="14">
        <f>(BD12-BD11)/BD11</f>
        <v>-5.9523809523809521E-3</v>
      </c>
      <c r="BF12" s="9">
        <f>-$BD$5/AZ12^0.5</f>
        <v>-1</v>
      </c>
      <c r="BG12" s="9"/>
      <c r="BH12" s="2">
        <v>2</v>
      </c>
      <c r="BI12" s="10">
        <f>BI11+$AT$8</f>
        <v>1</v>
      </c>
      <c r="BJ12" s="21">
        <f>BJ11+BL12*$AT$8</f>
        <v>12.170971428571429</v>
      </c>
      <c r="BK12" s="14">
        <f t="shared" ref="BK12:BK15" si="12">(BJ12-BJ11)/BJ11</f>
        <v>0.17028571428571426</v>
      </c>
      <c r="BL12" s="9">
        <f>$BK$5*BJ11*(1-BJ11/$BK$6)</f>
        <v>1.7709714285714286</v>
      </c>
      <c r="BM12" s="9"/>
      <c r="BN12" s="2">
        <v>2</v>
      </c>
      <c r="BO12" s="10">
        <f t="shared" ref="BO12:BO43" si="13">BO11+$AT$8</f>
        <v>1</v>
      </c>
      <c r="BP12" s="21">
        <f t="shared" ref="BP12:BP43" si="14">BP11+BR12*$AT$8</f>
        <v>12.206177215189873</v>
      </c>
      <c r="BQ12" s="14">
        <f t="shared" ref="BQ12:BQ75" si="15">(BP12-BP11)/BP11</f>
        <v>0.17367088607594933</v>
      </c>
      <c r="BR12" s="9">
        <f>$BQ$5*BP11*(1-BP11/BS12)</f>
        <v>1.8061772151898734</v>
      </c>
      <c r="BS12" s="21">
        <f t="shared" ref="BS12:BS43" si="16">BS11+BU12*$AT$8</f>
        <v>79</v>
      </c>
      <c r="BT12" s="14">
        <f>(BS12-BS11)/BS11</f>
        <v>-1.2500000000000001E-2</v>
      </c>
      <c r="BU12" s="9">
        <f>-$BS$5/BO12^0.5</f>
        <v>-1</v>
      </c>
      <c r="BW12" s="10">
        <f t="shared" ref="BW12:BW43" si="17">BW11+$AT$8</f>
        <v>1</v>
      </c>
      <c r="BX12" s="21">
        <f t="shared" ref="BX12:BX43" si="18">BX11+BZ12*$AT$8</f>
        <v>11.819752773375594</v>
      </c>
      <c r="BY12" s="14">
        <f t="shared" ref="BY12:BY75" si="19">(BX12-BX11)/BX11</f>
        <v>0.19391442155309027</v>
      </c>
      <c r="BZ12" s="9">
        <f>$BY$5*BX11*(1-BX11/CA12)</f>
        <v>1.9197527733755944</v>
      </c>
      <c r="CA12" s="21">
        <f t="shared" ref="CA12:CA43" si="20">CA11+CC12*$AT$8</f>
        <v>63.1</v>
      </c>
      <c r="CB12" s="14">
        <f>(CA12-CA11)/CA11</f>
        <v>-1.4062499999999978E-2</v>
      </c>
      <c r="CC12" s="9">
        <f>-$CA$5/BW12^0.5</f>
        <v>-0.9</v>
      </c>
    </row>
    <row r="13" spans="2:81" ht="15.9" customHeight="1" x14ac:dyDescent="0.65">
      <c r="B13" s="2">
        <v>2</v>
      </c>
      <c r="C13" s="28">
        <v>89.4</v>
      </c>
      <c r="D13" s="28">
        <v>87.9</v>
      </c>
      <c r="E13" s="28">
        <v>88.7</v>
      </c>
      <c r="F13" s="2">
        <v>87.5</v>
      </c>
      <c r="G13" s="28">
        <v>88.2</v>
      </c>
      <c r="H13" s="28">
        <f t="shared" ref="H13:H76" si="21">AVERAGE(C13:G13)</f>
        <v>88.34</v>
      </c>
      <c r="I13" s="12">
        <f>(H13-H12)/H12</f>
        <v>0.121920243840488</v>
      </c>
      <c r="K13" s="28">
        <v>87.9</v>
      </c>
      <c r="L13" s="28">
        <v>87.8</v>
      </c>
      <c r="M13" s="28">
        <v>87.2</v>
      </c>
      <c r="N13" s="28">
        <v>85.8</v>
      </c>
      <c r="O13" s="28">
        <v>89.9</v>
      </c>
      <c r="P13" s="28">
        <f t="shared" ref="P13:P76" si="22">AVERAGE(K13:O13)</f>
        <v>87.72</v>
      </c>
      <c r="Q13" s="12">
        <f>(P13-P12)/P12</f>
        <v>0.12866700977869275</v>
      </c>
      <c r="S13" s="2">
        <v>2</v>
      </c>
      <c r="T13" s="28">
        <v>12.8</v>
      </c>
      <c r="U13" s="28">
        <v>12.1</v>
      </c>
      <c r="V13" s="28">
        <v>12.5</v>
      </c>
      <c r="W13" s="28">
        <v>12.3</v>
      </c>
      <c r="X13" s="28">
        <v>12.4</v>
      </c>
      <c r="Y13" s="28">
        <f t="shared" ref="Y13:Y76" si="23">AVERAGE(T13:X13)</f>
        <v>12.42</v>
      </c>
      <c r="Z13" s="12">
        <f>(Y13-Y12)/Y12</f>
        <v>0.18965517241379315</v>
      </c>
      <c r="AB13" s="2">
        <v>2</v>
      </c>
      <c r="AC13" s="28">
        <v>12.1</v>
      </c>
      <c r="AD13" s="10">
        <v>11.9</v>
      </c>
      <c r="AE13" s="10">
        <v>12.1</v>
      </c>
      <c r="AF13" s="10">
        <v>11.9</v>
      </c>
      <c r="AG13" s="10">
        <v>12.5</v>
      </c>
      <c r="AH13" s="28">
        <f t="shared" si="0"/>
        <v>12.1</v>
      </c>
      <c r="AI13" s="12">
        <f>(AH13-AH12)/AH12</f>
        <v>0.22222222222222215</v>
      </c>
      <c r="AJ13" s="12"/>
      <c r="AK13" s="2">
        <v>3</v>
      </c>
      <c r="AL13" s="10">
        <f>AL12+$AT$8</f>
        <v>2</v>
      </c>
      <c r="AM13" s="21">
        <f>AM12+AO13*$AT$8</f>
        <v>95.836252639100806</v>
      </c>
      <c r="AN13" s="14">
        <f t="shared" ref="AN13:AN15" si="24">(AM13-AM12)/AM12</f>
        <v>9.8560424553812934E-2</v>
      </c>
      <c r="AO13" s="9">
        <f>$AN$5*AM12*(1-AM12/$AN$6)</f>
        <v>8.5982177553798724</v>
      </c>
      <c r="AP13" s="9"/>
      <c r="AQ13" s="2">
        <v>3</v>
      </c>
      <c r="AR13" s="10">
        <f t="shared" si="2"/>
        <v>2</v>
      </c>
      <c r="AS13" s="21">
        <f t="shared" si="3"/>
        <v>96.517902107244765</v>
      </c>
      <c r="AT13" s="14">
        <f t="shared" ref="AT13:AT16" si="25">(AS13-AS12)/AS12</f>
        <v>0.10232951161609713</v>
      </c>
      <c r="AU13" s="9">
        <f t="shared" si="5"/>
        <v>8.9597798850225487</v>
      </c>
      <c r="AV13" s="21">
        <f t="shared" si="6"/>
        <v>179.29289321881345</v>
      </c>
      <c r="AW13" s="14">
        <f t="shared" ref="AW13:AW76" si="26">(AV13-AV12)/AV12</f>
        <v>-3.9283710065919622E-3</v>
      </c>
      <c r="AX13" s="9">
        <f t="shared" si="7"/>
        <v>-0.70710678118654746</v>
      </c>
      <c r="AZ13" s="10">
        <f t="shared" si="8"/>
        <v>2</v>
      </c>
      <c r="BA13" s="21">
        <f t="shared" si="9"/>
        <v>94.314497172825952</v>
      </c>
      <c r="BB13" s="14">
        <f t="shared" si="10"/>
        <v>9.6556357989783792E-2</v>
      </c>
      <c r="BC13" s="9">
        <f t="shared" ref="BC13:BC76" si="27">$BB$5*BA12*(1-BA12/BD13)</f>
        <v>8.3047845979756492</v>
      </c>
      <c r="BD13" s="21">
        <f t="shared" si="11"/>
        <v>166.29289321881345</v>
      </c>
      <c r="BE13" s="14">
        <f t="shared" ref="BE13:BE76" si="28">(BD13-BD12)/BD12</f>
        <v>-4.2341723424344502E-3</v>
      </c>
      <c r="BF13" s="9">
        <f t="shared" ref="BF13:BF76" si="29">-$BD$5/AZ13^0.5</f>
        <v>-0.70710678118654746</v>
      </c>
      <c r="BG13" s="9"/>
      <c r="BH13" s="2">
        <v>3</v>
      </c>
      <c r="BI13" s="10">
        <f>BI12+$AT$8</f>
        <v>2</v>
      </c>
      <c r="BJ13" s="21">
        <f>BJ12+BL13*$AT$8</f>
        <v>14.181929869956852</v>
      </c>
      <c r="BK13" s="14">
        <f t="shared" si="12"/>
        <v>0.16522579591836736</v>
      </c>
      <c r="BL13" s="9">
        <f t="shared" ref="BL13:BL15" si="30">$BK$5*BJ12*(1-BJ12/$BK$6)</f>
        <v>2.0109584413854229</v>
      </c>
      <c r="BM13" s="9"/>
      <c r="BN13" s="2">
        <v>3</v>
      </c>
      <c r="BO13" s="10">
        <f t="shared" si="13"/>
        <v>2</v>
      </c>
      <c r="BP13" s="21">
        <f t="shared" si="14"/>
        <v>14.266814225641586</v>
      </c>
      <c r="BQ13" s="14">
        <f t="shared" si="15"/>
        <v>0.16881919491447084</v>
      </c>
      <c r="BR13" s="9">
        <f t="shared" ref="BR13:BR76" si="31">$BQ$5*BP12*(1-BP12/BS13)</f>
        <v>2.0606370104517118</v>
      </c>
      <c r="BS13" s="21">
        <f t="shared" si="16"/>
        <v>78.292893218813447</v>
      </c>
      <c r="BT13" s="14">
        <f t="shared" ref="BT13:BT76" si="32">(BS13-BS12)/BS12</f>
        <v>-8.9507187491968763E-3</v>
      </c>
      <c r="BU13" s="9">
        <f t="shared" ref="BU13:BU76" si="33">-$BS$5/BO13^0.5</f>
        <v>-0.70710678118654746</v>
      </c>
      <c r="BW13" s="10">
        <f t="shared" si="17"/>
        <v>2</v>
      </c>
      <c r="BX13" s="21">
        <f t="shared" si="18"/>
        <v>14.023876220603395</v>
      </c>
      <c r="BY13" s="14">
        <f t="shared" si="19"/>
        <v>0.18647796527459234</v>
      </c>
      <c r="BZ13" s="9">
        <f t="shared" ref="BZ13:BZ76" si="34">$BY$5*BX12*(1-BX12/CA13)</f>
        <v>2.2041234472278011</v>
      </c>
      <c r="CA13" s="21">
        <f t="shared" si="20"/>
        <v>62.463603896932106</v>
      </c>
      <c r="CB13" s="14">
        <f t="shared" ref="CB13:CB76" si="35">(CA13-CA12)/CA12</f>
        <v>-1.0085516688873138E-2</v>
      </c>
      <c r="CC13" s="9">
        <f t="shared" ref="CC13:CC76" si="36">-$CA$5/BW13^0.5</f>
        <v>-0.63639610306789274</v>
      </c>
    </row>
    <row r="14" spans="2:81" ht="15.9" customHeight="1" x14ac:dyDescent="0.65">
      <c r="B14" s="2">
        <v>3</v>
      </c>
      <c r="C14" s="28">
        <v>95.8</v>
      </c>
      <c r="D14" s="28">
        <v>95.1</v>
      </c>
      <c r="E14" s="28">
        <v>96.7</v>
      </c>
      <c r="F14" s="2">
        <v>96.2</v>
      </c>
      <c r="G14" s="28">
        <v>95.4</v>
      </c>
      <c r="H14" s="28">
        <f t="shared" si="21"/>
        <v>95.839999999999989</v>
      </c>
      <c r="I14" s="12">
        <f t="shared" ref="I14:I77" si="37">(H14-H13)/H13</f>
        <v>8.4899252886574433E-2</v>
      </c>
      <c r="K14" s="28">
        <v>93.8</v>
      </c>
      <c r="L14" s="28">
        <v>94.6</v>
      </c>
      <c r="M14" s="28">
        <v>96.2</v>
      </c>
      <c r="N14" s="28">
        <v>96.2</v>
      </c>
      <c r="O14" s="28">
        <v>94.1</v>
      </c>
      <c r="P14" s="28">
        <f t="shared" si="22"/>
        <v>94.97999999999999</v>
      </c>
      <c r="Q14" s="12">
        <f t="shared" ref="Q14:Q77" si="38">(P14-P13)/P13</f>
        <v>8.2763337893296748E-2</v>
      </c>
      <c r="S14" s="2">
        <v>3</v>
      </c>
      <c r="T14" s="28">
        <v>14.5</v>
      </c>
      <c r="U14" s="28">
        <v>14.2</v>
      </c>
      <c r="V14" s="28">
        <v>14.3</v>
      </c>
      <c r="W14" s="28">
        <v>14.3</v>
      </c>
      <c r="X14" s="28">
        <v>14</v>
      </c>
      <c r="Y14" s="28">
        <f t="shared" si="23"/>
        <v>14.26</v>
      </c>
      <c r="Z14" s="12">
        <f t="shared" ref="Z14:Z77" si="39">(Y14-Y13)/Y13</f>
        <v>0.14814814814814814</v>
      </c>
      <c r="AB14" s="2">
        <v>3</v>
      </c>
      <c r="AC14" s="28">
        <v>13.8</v>
      </c>
      <c r="AD14" s="10">
        <v>14.1</v>
      </c>
      <c r="AE14" s="10">
        <v>14.1</v>
      </c>
      <c r="AF14" s="10">
        <v>14.2</v>
      </c>
      <c r="AG14" s="10">
        <v>13.6</v>
      </c>
      <c r="AH14" s="28">
        <f t="shared" si="0"/>
        <v>13.959999999999999</v>
      </c>
      <c r="AI14" s="12">
        <f t="shared" ref="AI14:AI77" si="40">(AH14-AH13)/AH13</f>
        <v>0.15371900826446278</v>
      </c>
      <c r="AJ14" s="12"/>
      <c r="AK14" s="2">
        <v>4</v>
      </c>
      <c r="AL14" s="10">
        <f>AL13+$AT$8</f>
        <v>3</v>
      </c>
      <c r="AM14" s="21">
        <f>AM13+AO14*$AT$8</f>
        <v>104.32375046935637</v>
      </c>
      <c r="AN14" s="14">
        <f t="shared" si="24"/>
        <v>8.8562496931278156E-2</v>
      </c>
      <c r="AO14" s="9">
        <f>$AN$5*AM13*(1-AM13/$AN$6)</f>
        <v>8.4874978302555615</v>
      </c>
      <c r="AP14" s="9"/>
      <c r="AQ14" s="2">
        <v>4</v>
      </c>
      <c r="AR14" s="10">
        <f t="shared" si="2"/>
        <v>3</v>
      </c>
      <c r="AS14" s="21">
        <f t="shared" si="3"/>
        <v>105.39630599012082</v>
      </c>
      <c r="AT14" s="14">
        <f t="shared" si="25"/>
        <v>9.1987120410169293E-2</v>
      </c>
      <c r="AU14" s="9">
        <f t="shared" si="5"/>
        <v>8.8784038828760501</v>
      </c>
      <c r="AV14" s="21">
        <f t="shared" si="6"/>
        <v>178.71554294962382</v>
      </c>
      <c r="AW14" s="14">
        <f t="shared" si="26"/>
        <v>-3.2201514450715578E-3</v>
      </c>
      <c r="AX14" s="9">
        <f t="shared" si="7"/>
        <v>-0.57735026918962584</v>
      </c>
      <c r="AZ14" s="10">
        <f t="shared" si="8"/>
        <v>3</v>
      </c>
      <c r="BA14" s="21">
        <f t="shared" si="9"/>
        <v>102.44186242799667</v>
      </c>
      <c r="BB14" s="14">
        <f t="shared" si="10"/>
        <v>8.6173022163048604E-2</v>
      </c>
      <c r="BC14" s="9">
        <f t="shared" si="27"/>
        <v>8.1273652551707194</v>
      </c>
      <c r="BD14" s="21">
        <f t="shared" si="11"/>
        <v>165.71554294962382</v>
      </c>
      <c r="BE14" s="14">
        <f t="shared" si="28"/>
        <v>-3.4718878120060543E-3</v>
      </c>
      <c r="BF14" s="9">
        <f t="shared" si="29"/>
        <v>-0.57735026918962584</v>
      </c>
      <c r="BG14" s="9"/>
      <c r="BH14" s="2">
        <v>4</v>
      </c>
      <c r="BI14" s="10">
        <f>BI13+$AT$8</f>
        <v>3</v>
      </c>
      <c r="BJ14" s="21">
        <f>BJ13+BL14*$AT$8</f>
        <v>16.443666887272869</v>
      </c>
      <c r="BK14" s="14">
        <f t="shared" si="12"/>
        <v>0.159480200371552</v>
      </c>
      <c r="BL14" s="9">
        <f t="shared" si="30"/>
        <v>2.2617370173160154</v>
      </c>
      <c r="BM14" s="9"/>
      <c r="BN14" s="2">
        <v>4</v>
      </c>
      <c r="BO14" s="10">
        <f t="shared" si="13"/>
        <v>3</v>
      </c>
      <c r="BP14" s="21">
        <f t="shared" si="14"/>
        <v>16.596364251805472</v>
      </c>
      <c r="BQ14" s="14">
        <f t="shared" si="15"/>
        <v>0.16328452794857398</v>
      </c>
      <c r="BR14" s="9">
        <f t="shared" si="31"/>
        <v>2.3295500261638855</v>
      </c>
      <c r="BS14" s="21">
        <f t="shared" si="16"/>
        <v>77.715542949623824</v>
      </c>
      <c r="BT14" s="14">
        <f t="shared" si="32"/>
        <v>-7.3742359677019548E-3</v>
      </c>
      <c r="BU14" s="9">
        <f t="shared" si="33"/>
        <v>-0.57735026918962584</v>
      </c>
      <c r="BW14" s="10">
        <f t="shared" si="17"/>
        <v>3</v>
      </c>
      <c r="BX14" s="21">
        <f t="shared" si="18"/>
        <v>16.519129112208606</v>
      </c>
      <c r="BY14" s="14">
        <f t="shared" si="19"/>
        <v>0.17792890156426738</v>
      </c>
      <c r="BZ14" s="9">
        <f t="shared" si="34"/>
        <v>2.4952528916052112</v>
      </c>
      <c r="CA14" s="21">
        <f t="shared" si="20"/>
        <v>61.943988654661446</v>
      </c>
      <c r="CB14" s="14">
        <f t="shared" si="35"/>
        <v>-8.3186881616380964E-3</v>
      </c>
      <c r="CC14" s="9">
        <f t="shared" si="36"/>
        <v>-0.51961524227066325</v>
      </c>
    </row>
    <row r="15" spans="2:81" ht="15.9" customHeight="1" x14ac:dyDescent="0.65">
      <c r="B15" s="2">
        <v>4</v>
      </c>
      <c r="C15" s="28">
        <v>102.3</v>
      </c>
      <c r="D15" s="28">
        <v>101.3</v>
      </c>
      <c r="E15" s="28">
        <v>103.2</v>
      </c>
      <c r="F15" s="2">
        <v>102</v>
      </c>
      <c r="G15" s="28">
        <v>102.8</v>
      </c>
      <c r="H15" s="28">
        <f t="shared" si="21"/>
        <v>102.32000000000001</v>
      </c>
      <c r="I15" s="12">
        <f t="shared" si="37"/>
        <v>6.7612687813021904E-2</v>
      </c>
      <c r="K15" s="28">
        <v>102.8</v>
      </c>
      <c r="L15" s="28">
        <v>101.5</v>
      </c>
      <c r="M15" s="28">
        <v>101.2</v>
      </c>
      <c r="N15" s="28">
        <v>103.7</v>
      </c>
      <c r="O15" s="28">
        <v>101.8</v>
      </c>
      <c r="P15" s="28">
        <f t="shared" si="22"/>
        <v>102.2</v>
      </c>
      <c r="Q15" s="12">
        <f t="shared" si="38"/>
        <v>7.6016003369130489E-2</v>
      </c>
      <c r="S15" s="2">
        <v>4</v>
      </c>
      <c r="T15" s="28">
        <v>15.9</v>
      </c>
      <c r="U15" s="28">
        <v>15.7</v>
      </c>
      <c r="V15" s="28">
        <v>16.600000000000001</v>
      </c>
      <c r="W15" s="28">
        <v>16.2</v>
      </c>
      <c r="X15" s="28">
        <v>16.3</v>
      </c>
      <c r="Y15" s="28">
        <f t="shared" si="23"/>
        <v>16.14</v>
      </c>
      <c r="Z15" s="12">
        <f t="shared" si="39"/>
        <v>0.13183730715287523</v>
      </c>
      <c r="AB15" s="2">
        <v>4</v>
      </c>
      <c r="AC15" s="28">
        <v>15.8</v>
      </c>
      <c r="AD15" s="10">
        <v>15.7</v>
      </c>
      <c r="AE15" s="10">
        <v>15.6</v>
      </c>
      <c r="AF15" s="10">
        <v>16.2</v>
      </c>
      <c r="AG15" s="10">
        <v>15.7</v>
      </c>
      <c r="AH15" s="28">
        <f t="shared" si="0"/>
        <v>15.8</v>
      </c>
      <c r="AI15" s="12">
        <f t="shared" si="40"/>
        <v>0.13180515759312333</v>
      </c>
      <c r="AJ15" s="12"/>
      <c r="AK15" s="2">
        <v>5</v>
      </c>
      <c r="AL15" s="10">
        <f t="shared" ref="AL15:AL78" si="41">AL14+$AT$8</f>
        <v>4</v>
      </c>
      <c r="AM15" s="21">
        <f t="shared" ref="AM15:AM78" si="42">AM14+AO15*$AT$8</f>
        <v>112.53333206091075</v>
      </c>
      <c r="AN15" s="14">
        <f t="shared" si="24"/>
        <v>7.8693313407725229E-2</v>
      </c>
      <c r="AO15" s="9">
        <f t="shared" ref="AO15:AO78" si="43">$AN$5*AM14*(1-AM14/$AN$6)</f>
        <v>8.2095815915543771</v>
      </c>
      <c r="AP15" s="12"/>
      <c r="AQ15" s="2">
        <v>5</v>
      </c>
      <c r="AR15" s="10">
        <f t="shared" si="2"/>
        <v>4</v>
      </c>
      <c r="AS15" s="21">
        <f t="shared" si="3"/>
        <v>114.00933541900778</v>
      </c>
      <c r="AT15" s="14">
        <f t="shared" si="25"/>
        <v>8.1720410862353099E-2</v>
      </c>
      <c r="AU15" s="9">
        <f t="shared" si="5"/>
        <v>8.6130294288869642</v>
      </c>
      <c r="AV15" s="21">
        <f t="shared" si="6"/>
        <v>178.21554294962382</v>
      </c>
      <c r="AW15" s="14">
        <f t="shared" si="26"/>
        <v>-2.7977421087596144E-3</v>
      </c>
      <c r="AX15" s="9">
        <f t="shared" si="7"/>
        <v>-0.5</v>
      </c>
      <c r="AZ15" s="10">
        <f t="shared" si="8"/>
        <v>4</v>
      </c>
      <c r="BA15" s="21">
        <f t="shared" si="9"/>
        <v>110.22642389151021</v>
      </c>
      <c r="BB15" s="14">
        <f t="shared" si="10"/>
        <v>7.5990042342163361E-2</v>
      </c>
      <c r="BC15" s="9">
        <f t="shared" si="27"/>
        <v>7.7845614635135449</v>
      </c>
      <c r="BD15" s="21">
        <f t="shared" si="11"/>
        <v>165.21554294962382</v>
      </c>
      <c r="BE15" s="14">
        <f t="shared" si="28"/>
        <v>-3.0172184883828063E-3</v>
      </c>
      <c r="BF15" s="9">
        <f t="shared" si="29"/>
        <v>-0.5</v>
      </c>
      <c r="BG15" s="9"/>
      <c r="BH15" s="2">
        <v>5</v>
      </c>
      <c r="BI15" s="10">
        <f t="shared" ref="BI15:BI16" si="44">BI14+$AT$8</f>
        <v>4</v>
      </c>
      <c r="BJ15" s="21">
        <f t="shared" ref="BJ15:BJ16" si="45">BJ14+BL15*$AT$8</f>
        <v>18.959845462728602</v>
      </c>
      <c r="BK15" s="14">
        <f t="shared" si="12"/>
        <v>0.15301809460779178</v>
      </c>
      <c r="BL15" s="9">
        <f t="shared" si="30"/>
        <v>2.5161785754557333</v>
      </c>
      <c r="BM15" s="9"/>
      <c r="BN15" s="2">
        <v>5</v>
      </c>
      <c r="BO15" s="10">
        <f t="shared" si="13"/>
        <v>4</v>
      </c>
      <c r="BP15" s="21">
        <f t="shared" si="14"/>
        <v>19.202207406908695</v>
      </c>
      <c r="BQ15" s="14">
        <f t="shared" si="15"/>
        <v>0.15701289243635036</v>
      </c>
      <c r="BR15" s="9">
        <f t="shared" si="31"/>
        <v>2.605843155103222</v>
      </c>
      <c r="BS15" s="21">
        <f t="shared" si="16"/>
        <v>77.215542949623824</v>
      </c>
      <c r="BT15" s="14">
        <f t="shared" si="32"/>
        <v>-6.4337194468821529E-3</v>
      </c>
      <c r="BU15" s="9">
        <f t="shared" si="33"/>
        <v>-0.5</v>
      </c>
      <c r="BW15" s="10">
        <f t="shared" si="17"/>
        <v>4</v>
      </c>
      <c r="BX15" s="21">
        <f t="shared" si="18"/>
        <v>19.297896133229429</v>
      </c>
      <c r="BY15" s="14">
        <f t="shared" si="19"/>
        <v>0.16821510396496331</v>
      </c>
      <c r="BZ15" s="9">
        <f t="shared" si="34"/>
        <v>2.778767021020824</v>
      </c>
      <c r="CA15" s="21">
        <f t="shared" si="20"/>
        <v>61.493988654661443</v>
      </c>
      <c r="CB15" s="14">
        <f t="shared" si="35"/>
        <v>-7.264627444460491E-3</v>
      </c>
      <c r="CC15" s="9">
        <f t="shared" si="36"/>
        <v>-0.45</v>
      </c>
    </row>
    <row r="16" spans="2:81" ht="15.9" customHeight="1" x14ac:dyDescent="0.65">
      <c r="B16" s="2">
        <v>5</v>
      </c>
      <c r="C16" s="28">
        <v>108.3</v>
      </c>
      <c r="D16" s="28">
        <v>108.2</v>
      </c>
      <c r="E16" s="28">
        <v>110.9</v>
      </c>
      <c r="F16" s="2">
        <v>110.1</v>
      </c>
      <c r="G16" s="28">
        <v>110</v>
      </c>
      <c r="H16" s="28">
        <f t="shared" si="21"/>
        <v>109.5</v>
      </c>
      <c r="I16" s="12">
        <f t="shared" si="37"/>
        <v>7.017200938232987E-2</v>
      </c>
      <c r="K16" s="28">
        <v>109.1</v>
      </c>
      <c r="L16" s="28">
        <v>108.3</v>
      </c>
      <c r="M16" s="28">
        <v>108.3</v>
      </c>
      <c r="N16" s="28">
        <v>107.8</v>
      </c>
      <c r="O16" s="28">
        <v>109.3</v>
      </c>
      <c r="P16" s="28">
        <f t="shared" si="22"/>
        <v>108.55999999999999</v>
      </c>
      <c r="Q16" s="12">
        <f t="shared" si="38"/>
        <v>6.2230919765166197E-2</v>
      </c>
      <c r="S16" s="2">
        <v>5</v>
      </c>
      <c r="T16" s="28">
        <v>18</v>
      </c>
      <c r="U16" s="28">
        <v>18.2</v>
      </c>
      <c r="V16" s="28">
        <v>18.7</v>
      </c>
      <c r="W16" s="28">
        <v>18.600000000000001</v>
      </c>
      <c r="X16" s="28">
        <v>18.7</v>
      </c>
      <c r="Y16" s="28">
        <f t="shared" si="23"/>
        <v>18.440000000000001</v>
      </c>
      <c r="Z16" s="12">
        <f t="shared" si="39"/>
        <v>0.14250309789343252</v>
      </c>
      <c r="AB16" s="2">
        <v>5</v>
      </c>
      <c r="AC16" s="28">
        <v>18.2</v>
      </c>
      <c r="AD16" s="10">
        <v>18.100000000000001</v>
      </c>
      <c r="AE16" s="10">
        <v>17.2</v>
      </c>
      <c r="AF16" s="10">
        <v>17.600000000000001</v>
      </c>
      <c r="AG16" s="10">
        <v>18.5</v>
      </c>
      <c r="AH16" s="28">
        <f t="shared" si="0"/>
        <v>17.919999999999998</v>
      </c>
      <c r="AI16" s="12">
        <f t="shared" si="40"/>
        <v>0.13417721518987324</v>
      </c>
      <c r="AJ16" s="12"/>
      <c r="AK16" s="2">
        <v>6</v>
      </c>
      <c r="AL16" s="10">
        <f t="shared" si="41"/>
        <v>5</v>
      </c>
      <c r="AM16" s="21">
        <f t="shared" si="42"/>
        <v>120.31470681642871</v>
      </c>
      <c r="AN16" s="14">
        <f t="shared" ref="AN16:AN79" si="46">(AM16-AM15)/AM15</f>
        <v>6.9147288301266555E-2</v>
      </c>
      <c r="AO16" s="9">
        <f t="shared" si="43"/>
        <v>7.7813747555179615</v>
      </c>
      <c r="AP16" s="12"/>
      <c r="AQ16" s="2">
        <v>6</v>
      </c>
      <c r="AR16" s="10">
        <f t="shared" si="2"/>
        <v>5</v>
      </c>
      <c r="AS16" s="21">
        <f t="shared" si="3"/>
        <v>122.18753065990096</v>
      </c>
      <c r="AT16" s="14">
        <f t="shared" si="25"/>
        <v>7.1732680581257868E-2</v>
      </c>
      <c r="AU16" s="9">
        <f t="shared" si="5"/>
        <v>8.1781952408931762</v>
      </c>
      <c r="AV16" s="21">
        <f t="shared" si="6"/>
        <v>177.76832935412386</v>
      </c>
      <c r="AW16" s="14">
        <f t="shared" si="26"/>
        <v>-2.5093972618671872E-3</v>
      </c>
      <c r="AX16" s="9">
        <f t="shared" si="7"/>
        <v>-0.44721359549995793</v>
      </c>
      <c r="AZ16" s="10">
        <f t="shared" si="8"/>
        <v>5</v>
      </c>
      <c r="BA16" s="21">
        <f t="shared" si="9"/>
        <v>117.52389327162595</v>
      </c>
      <c r="BB16" s="14">
        <f t="shared" si="10"/>
        <v>6.6204355747749188E-2</v>
      </c>
      <c r="BC16" s="9">
        <f t="shared" si="27"/>
        <v>7.29746938011575</v>
      </c>
      <c r="BD16" s="21">
        <f t="shared" si="11"/>
        <v>164.76832935412386</v>
      </c>
      <c r="BE16" s="14">
        <f t="shared" si="28"/>
        <v>-2.7068494132923126E-3</v>
      </c>
      <c r="BF16" s="9">
        <f t="shared" si="29"/>
        <v>-0.44721359549995793</v>
      </c>
      <c r="BG16" s="9"/>
      <c r="BH16" s="2">
        <v>6</v>
      </c>
      <c r="BI16" s="10">
        <f t="shared" si="44"/>
        <v>5</v>
      </c>
      <c r="BJ16" s="21">
        <f t="shared" si="45"/>
        <v>21.724741012501319</v>
      </c>
      <c r="BK16" s="14">
        <f t="shared" ref="BK16:BK79" si="47">(BJ16-BJ15)/BJ15</f>
        <v>0.14582901296363246</v>
      </c>
      <c r="BL16" s="9">
        <f t="shared" ref="BL16:BL79" si="48">$BK$5*BJ15*(1-BJ15/$BK$6)</f>
        <v>2.764895549772719</v>
      </c>
      <c r="BN16" s="2">
        <v>6</v>
      </c>
      <c r="BO16" s="10">
        <f t="shared" si="13"/>
        <v>5</v>
      </c>
      <c r="BP16" s="21">
        <f t="shared" si="14"/>
        <v>22.082031997444595</v>
      </c>
      <c r="BQ16" s="14">
        <f t="shared" si="15"/>
        <v>0.14997362175662046</v>
      </c>
      <c r="BR16" s="9">
        <f t="shared" si="31"/>
        <v>2.8798245905358999</v>
      </c>
      <c r="BS16" s="21">
        <f t="shared" si="16"/>
        <v>76.768329354123864</v>
      </c>
      <c r="BT16" s="14">
        <f t="shared" si="32"/>
        <v>-5.7917561467090454E-3</v>
      </c>
      <c r="BU16" s="9">
        <f t="shared" si="33"/>
        <v>-0.44721359549995793</v>
      </c>
      <c r="BW16" s="10">
        <f t="shared" si="17"/>
        <v>5</v>
      </c>
      <c r="BX16" s="21">
        <f t="shared" si="18"/>
        <v>22.334350943854428</v>
      </c>
      <c r="BY16" s="14">
        <f t="shared" si="19"/>
        <v>0.15734641691829129</v>
      </c>
      <c r="BZ16" s="9">
        <f t="shared" si="34"/>
        <v>3.0364548106249978</v>
      </c>
      <c r="CA16" s="21">
        <f t="shared" si="20"/>
        <v>61.091496418711479</v>
      </c>
      <c r="CB16" s="14">
        <f t="shared" si="35"/>
        <v>-6.5452289688067563E-3</v>
      </c>
      <c r="CC16" s="9">
        <f t="shared" si="36"/>
        <v>-0.40249223594996214</v>
      </c>
    </row>
    <row r="17" spans="2:81" ht="15.9" customHeight="1" x14ac:dyDescent="0.65">
      <c r="B17" s="2">
        <v>6</v>
      </c>
      <c r="C17" s="28">
        <v>116.9</v>
      </c>
      <c r="D17" s="28">
        <v>114.8</v>
      </c>
      <c r="E17" s="28">
        <v>115.3</v>
      </c>
      <c r="F17" s="2">
        <v>117.4</v>
      </c>
      <c r="G17" s="28">
        <v>114.6</v>
      </c>
      <c r="H17" s="28">
        <f t="shared" si="21"/>
        <v>115.8</v>
      </c>
      <c r="I17" s="12">
        <f t="shared" si="37"/>
        <v>5.7534246575342438E-2</v>
      </c>
      <c r="K17" s="28">
        <v>115.3</v>
      </c>
      <c r="L17" s="28">
        <v>116.6</v>
      </c>
      <c r="M17" s="28">
        <v>113.1</v>
      </c>
      <c r="N17" s="28">
        <v>114.4</v>
      </c>
      <c r="O17" s="28">
        <v>115.4</v>
      </c>
      <c r="P17" s="28">
        <f t="shared" si="22"/>
        <v>114.96</v>
      </c>
      <c r="Q17" s="12">
        <f t="shared" si="38"/>
        <v>5.895357406042747E-2</v>
      </c>
      <c r="S17" s="2">
        <v>6</v>
      </c>
      <c r="T17" s="28">
        <v>21.2</v>
      </c>
      <c r="U17" s="28">
        <v>20.399999999999999</v>
      </c>
      <c r="V17" s="28">
        <v>20.5</v>
      </c>
      <c r="W17" s="28">
        <v>21</v>
      </c>
      <c r="X17" s="28">
        <v>20.399999999999999</v>
      </c>
      <c r="Y17" s="28">
        <f t="shared" si="23"/>
        <v>20.7</v>
      </c>
      <c r="Z17" s="12">
        <f t="shared" si="39"/>
        <v>0.12255965292841636</v>
      </c>
      <c r="AB17" s="2">
        <v>6</v>
      </c>
      <c r="AC17" s="28">
        <v>20.399999999999999</v>
      </c>
      <c r="AD17" s="10">
        <v>21.4</v>
      </c>
      <c r="AE17" s="10">
        <v>20.2</v>
      </c>
      <c r="AF17" s="10">
        <v>19.8</v>
      </c>
      <c r="AG17" s="10">
        <v>20.9</v>
      </c>
      <c r="AH17" s="28">
        <f t="shared" si="0"/>
        <v>20.54</v>
      </c>
      <c r="AI17" s="12">
        <f t="shared" si="40"/>
        <v>0.14620535714285721</v>
      </c>
      <c r="AJ17" s="12"/>
      <c r="AK17" s="2">
        <v>7</v>
      </c>
      <c r="AL17" s="10">
        <f t="shared" si="41"/>
        <v>6</v>
      </c>
      <c r="AM17" s="21">
        <f t="shared" si="42"/>
        <v>127.54552181189678</v>
      </c>
      <c r="AN17" s="14">
        <f t="shared" si="46"/>
        <v>6.0099178120431689E-2</v>
      </c>
      <c r="AO17" s="9">
        <f t="shared" si="43"/>
        <v>7.2308149954680712</v>
      </c>
      <c r="AP17" s="12"/>
      <c r="AQ17" s="2">
        <v>7</v>
      </c>
      <c r="AR17" s="10">
        <f t="shared" si="2"/>
        <v>6</v>
      </c>
      <c r="AS17" s="21">
        <f t="shared" si="3"/>
        <v>129.78946414303297</v>
      </c>
      <c r="AT17" s="14">
        <f t="shared" ref="AT17:AT80" si="49">(AS17-AS16)/AS16</f>
        <v>6.2215296782544678E-2</v>
      </c>
      <c r="AU17" s="9">
        <f t="shared" si="5"/>
        <v>7.6019334831320284</v>
      </c>
      <c r="AV17" s="21">
        <f t="shared" si="6"/>
        <v>177.36008106366</v>
      </c>
      <c r="AW17" s="14">
        <f t="shared" si="26"/>
        <v>-2.2965186878176006E-3</v>
      </c>
      <c r="AX17" s="9">
        <f t="shared" si="7"/>
        <v>-0.40824829046386307</v>
      </c>
      <c r="AZ17" s="10">
        <f t="shared" si="8"/>
        <v>6</v>
      </c>
      <c r="BA17" s="21">
        <f t="shared" si="9"/>
        <v>124.22183488822674</v>
      </c>
      <c r="BB17" s="14">
        <f t="shared" si="10"/>
        <v>5.6992169252938499E-2</v>
      </c>
      <c r="BC17" s="9">
        <f t="shared" si="27"/>
        <v>6.6979416166007937</v>
      </c>
      <c r="BD17" s="21">
        <f t="shared" si="11"/>
        <v>164.36008106366</v>
      </c>
      <c r="BE17" s="14">
        <f t="shared" si="28"/>
        <v>-2.4777109294252964E-3</v>
      </c>
      <c r="BF17" s="9">
        <f t="shared" si="29"/>
        <v>-0.40824829046386307</v>
      </c>
      <c r="BG17" s="9"/>
      <c r="BH17" s="2">
        <v>7</v>
      </c>
      <c r="BI17" s="10">
        <f t="shared" ref="BI17:BI80" si="50">BI16+$AT$8</f>
        <v>6</v>
      </c>
      <c r="BJ17" s="21">
        <f t="shared" ref="BJ17:BJ80" si="51">BJ16+BL17*$AT$8</f>
        <v>24.721219580543707</v>
      </c>
      <c r="BK17" s="14">
        <f t="shared" si="47"/>
        <v>0.13792931139285342</v>
      </c>
      <c r="BL17" s="9">
        <f t="shared" si="48"/>
        <v>2.9964785680423875</v>
      </c>
      <c r="BN17" s="2">
        <v>7</v>
      </c>
      <c r="BO17" s="10">
        <f t="shared" si="13"/>
        <v>6</v>
      </c>
      <c r="BP17" s="21">
        <f t="shared" si="14"/>
        <v>25.221289053077658</v>
      </c>
      <c r="BQ17" s="14">
        <f t="shared" si="15"/>
        <v>0.14216341394652215</v>
      </c>
      <c r="BR17" s="9">
        <f t="shared" si="31"/>
        <v>3.1392570556330632</v>
      </c>
      <c r="BS17" s="21">
        <f t="shared" si="16"/>
        <v>76.360081063660004</v>
      </c>
      <c r="BT17" s="14">
        <f t="shared" si="32"/>
        <v>-5.3179259454853457E-3</v>
      </c>
      <c r="BU17" s="9">
        <f t="shared" si="33"/>
        <v>-0.40824829046386307</v>
      </c>
      <c r="BW17" s="10">
        <f t="shared" si="17"/>
        <v>6</v>
      </c>
      <c r="BX17" s="21">
        <f t="shared" si="18"/>
        <v>25.581896454813148</v>
      </c>
      <c r="BY17" s="14">
        <f t="shared" si="19"/>
        <v>0.1454058601981591</v>
      </c>
      <c r="BZ17" s="9">
        <f t="shared" si="34"/>
        <v>3.247545510958719</v>
      </c>
      <c r="CA17" s="21">
        <f t="shared" si="20"/>
        <v>60.724072957294005</v>
      </c>
      <c r="CB17" s="14">
        <f t="shared" si="35"/>
        <v>-6.0143143146995639E-3</v>
      </c>
      <c r="CC17" s="9">
        <f t="shared" si="36"/>
        <v>-0.36742346141747678</v>
      </c>
    </row>
    <row r="18" spans="2:81" ht="15.9" customHeight="1" x14ac:dyDescent="0.65">
      <c r="B18" s="2">
        <v>7</v>
      </c>
      <c r="C18" s="28">
        <v>121.3</v>
      </c>
      <c r="D18" s="28">
        <v>123.2</v>
      </c>
      <c r="E18" s="28">
        <v>121.6</v>
      </c>
      <c r="F18" s="2">
        <v>122</v>
      </c>
      <c r="G18" s="28">
        <v>121</v>
      </c>
      <c r="H18" s="28">
        <f t="shared" si="21"/>
        <v>121.82000000000001</v>
      </c>
      <c r="I18" s="12">
        <f t="shared" si="37"/>
        <v>5.1986183074266064E-2</v>
      </c>
      <c r="K18" s="28">
        <v>122</v>
      </c>
      <c r="L18" s="28">
        <v>121.6</v>
      </c>
      <c r="M18" s="28">
        <v>121.1</v>
      </c>
      <c r="N18" s="28">
        <v>119.3</v>
      </c>
      <c r="O18" s="28">
        <v>120.8</v>
      </c>
      <c r="P18" s="28">
        <f t="shared" si="22"/>
        <v>120.96</v>
      </c>
      <c r="Q18" s="12">
        <f t="shared" si="38"/>
        <v>5.2192066805845518E-2</v>
      </c>
      <c r="S18" s="2">
        <v>7</v>
      </c>
      <c r="T18" s="28">
        <v>24.1</v>
      </c>
      <c r="U18" s="28">
        <v>24</v>
      </c>
      <c r="V18" s="28">
        <v>23.4</v>
      </c>
      <c r="W18" s="28">
        <v>23.7</v>
      </c>
      <c r="X18" s="28">
        <v>23.3</v>
      </c>
      <c r="Y18" s="28">
        <f t="shared" si="23"/>
        <v>23.7</v>
      </c>
      <c r="Z18" s="12">
        <f t="shared" si="39"/>
        <v>0.14492753623188406</v>
      </c>
      <c r="AB18" s="2">
        <v>7</v>
      </c>
      <c r="AC18" s="28">
        <v>23.4</v>
      </c>
      <c r="AD18" s="10">
        <v>23.3</v>
      </c>
      <c r="AE18" s="10">
        <v>22</v>
      </c>
      <c r="AF18" s="10">
        <v>21.8</v>
      </c>
      <c r="AG18" s="10">
        <v>23.2</v>
      </c>
      <c r="AH18" s="28">
        <f t="shared" si="0"/>
        <v>22.740000000000002</v>
      </c>
      <c r="AI18" s="12">
        <f t="shared" si="40"/>
        <v>0.10710808179162624</v>
      </c>
      <c r="AJ18" s="12"/>
      <c r="AK18" s="2">
        <v>8</v>
      </c>
      <c r="AL18" s="10">
        <f t="shared" si="41"/>
        <v>7</v>
      </c>
      <c r="AM18" s="21">
        <f t="shared" si="42"/>
        <v>134.13850973907958</v>
      </c>
      <c r="AN18" s="14">
        <f t="shared" si="46"/>
        <v>5.1691253707096797E-2</v>
      </c>
      <c r="AO18" s="9">
        <f t="shared" si="43"/>
        <v>6.5929879271828025</v>
      </c>
      <c r="AP18" s="12"/>
      <c r="AQ18" s="2">
        <v>8</v>
      </c>
      <c r="AR18" s="10">
        <f t="shared" si="2"/>
        <v>7</v>
      </c>
      <c r="AS18" s="21">
        <f t="shared" si="3"/>
        <v>136.7111906888079</v>
      </c>
      <c r="AT18" s="14">
        <f t="shared" si="49"/>
        <v>5.3330419317756964E-2</v>
      </c>
      <c r="AU18" s="9">
        <f t="shared" si="5"/>
        <v>6.9217265457749315</v>
      </c>
      <c r="AV18" s="21">
        <f t="shared" si="6"/>
        <v>176.98211659065078</v>
      </c>
      <c r="AW18" s="14">
        <f t="shared" si="26"/>
        <v>-2.1310571733081556E-3</v>
      </c>
      <c r="AX18" s="9">
        <f t="shared" si="7"/>
        <v>-0.3779644730092272</v>
      </c>
      <c r="AZ18" s="10">
        <f t="shared" si="8"/>
        <v>7</v>
      </c>
      <c r="BA18" s="21">
        <f t="shared" si="9"/>
        <v>130.24577853700569</v>
      </c>
      <c r="BB18" s="14">
        <f t="shared" si="10"/>
        <v>4.8493436393040101E-2</v>
      </c>
      <c r="BC18" s="9">
        <f t="shared" si="27"/>
        <v>6.0239436487789524</v>
      </c>
      <c r="BD18" s="21">
        <f t="shared" si="11"/>
        <v>163.98211659065078</v>
      </c>
      <c r="BE18" s="14">
        <f t="shared" si="28"/>
        <v>-2.299612354552413E-3</v>
      </c>
      <c r="BF18" s="9">
        <f t="shared" si="29"/>
        <v>-0.3779644730092272</v>
      </c>
      <c r="BG18" s="9"/>
      <c r="BH18" s="2">
        <v>8</v>
      </c>
      <c r="BI18" s="10">
        <f t="shared" si="50"/>
        <v>7</v>
      </c>
      <c r="BJ18" s="21">
        <f t="shared" si="51"/>
        <v>27.919352932225426</v>
      </c>
      <c r="BK18" s="14">
        <f t="shared" si="47"/>
        <v>0.12936794405558938</v>
      </c>
      <c r="BL18" s="9">
        <f t="shared" si="48"/>
        <v>3.1981333516817201</v>
      </c>
      <c r="BN18" s="2">
        <v>8</v>
      </c>
      <c r="BO18" s="10">
        <f t="shared" si="13"/>
        <v>7</v>
      </c>
      <c r="BP18" s="21">
        <f t="shared" si="14"/>
        <v>28.591170181280095</v>
      </c>
      <c r="BQ18" s="14">
        <f t="shared" si="15"/>
        <v>0.13361256520674239</v>
      </c>
      <c r="BR18" s="9">
        <f t="shared" si="31"/>
        <v>3.3698811282024352</v>
      </c>
      <c r="BS18" s="21">
        <f t="shared" si="16"/>
        <v>75.982116590650776</v>
      </c>
      <c r="BT18" s="14">
        <f t="shared" si="32"/>
        <v>-4.9497652142894734E-3</v>
      </c>
      <c r="BU18" s="9">
        <f t="shared" si="33"/>
        <v>-0.3779644730092272</v>
      </c>
      <c r="BW18" s="10">
        <f t="shared" si="17"/>
        <v>7</v>
      </c>
      <c r="BX18" s="21">
        <f t="shared" si="18"/>
        <v>28.973020579770555</v>
      </c>
      <c r="BY18" s="14">
        <f t="shared" si="19"/>
        <v>0.13255952821743905</v>
      </c>
      <c r="BZ18" s="9">
        <f t="shared" si="34"/>
        <v>3.3911241249574062</v>
      </c>
      <c r="CA18" s="21">
        <f t="shared" si="20"/>
        <v>60.383904931585704</v>
      </c>
      <c r="CB18" s="14">
        <f t="shared" si="35"/>
        <v>-5.6018644524640946E-3</v>
      </c>
      <c r="CC18" s="9">
        <f t="shared" si="36"/>
        <v>-0.34016802570830451</v>
      </c>
    </row>
    <row r="19" spans="2:81" ht="15.9" customHeight="1" x14ac:dyDescent="0.65">
      <c r="B19" s="2">
        <v>8</v>
      </c>
      <c r="C19" s="28">
        <v>127.7</v>
      </c>
      <c r="D19" s="28">
        <v>128.19999999999999</v>
      </c>
      <c r="E19" s="28">
        <v>127.4</v>
      </c>
      <c r="F19" s="2">
        <v>126.3</v>
      </c>
      <c r="G19" s="28">
        <v>127</v>
      </c>
      <c r="H19" s="28">
        <f t="shared" si="21"/>
        <v>127.31999999999998</v>
      </c>
      <c r="I19" s="12">
        <f t="shared" si="37"/>
        <v>4.5148579871941971E-2</v>
      </c>
      <c r="K19" s="28">
        <v>126.7</v>
      </c>
      <c r="L19" s="28">
        <v>126.1</v>
      </c>
      <c r="M19" s="28">
        <v>127.1</v>
      </c>
      <c r="N19" s="28">
        <v>125.7</v>
      </c>
      <c r="O19" s="28">
        <v>126.3</v>
      </c>
      <c r="P19" s="28">
        <f t="shared" si="22"/>
        <v>126.38</v>
      </c>
      <c r="Q19" s="12">
        <f t="shared" si="38"/>
        <v>4.4808201058201075E-2</v>
      </c>
      <c r="S19" s="2">
        <v>8</v>
      </c>
      <c r="T19" s="28">
        <v>27</v>
      </c>
      <c r="U19" s="28">
        <v>26.8</v>
      </c>
      <c r="V19" s="28">
        <v>25.9</v>
      </c>
      <c r="W19" s="28">
        <v>25.7</v>
      </c>
      <c r="X19" s="28">
        <v>26.6</v>
      </c>
      <c r="Y19" s="28">
        <f t="shared" si="23"/>
        <v>26.4</v>
      </c>
      <c r="Z19" s="12">
        <f t="shared" si="39"/>
        <v>0.11392405063291136</v>
      </c>
      <c r="AB19" s="2">
        <v>8</v>
      </c>
      <c r="AC19" s="28">
        <v>24.8</v>
      </c>
      <c r="AD19" s="10">
        <v>26.1</v>
      </c>
      <c r="AE19" s="10">
        <v>25.4</v>
      </c>
      <c r="AF19" s="10">
        <v>24.7</v>
      </c>
      <c r="AG19" s="10">
        <v>26</v>
      </c>
      <c r="AH19" s="28">
        <f t="shared" si="0"/>
        <v>25.400000000000002</v>
      </c>
      <c r="AI19" s="12">
        <f t="shared" si="40"/>
        <v>0.11697449428320141</v>
      </c>
      <c r="AJ19" s="12"/>
      <c r="AK19" s="2">
        <v>9</v>
      </c>
      <c r="AL19" s="10">
        <f t="shared" si="41"/>
        <v>8</v>
      </c>
      <c r="AM19" s="21">
        <f t="shared" si="42"/>
        <v>140.0439561112895</v>
      </c>
      <c r="AN19" s="14">
        <f t="shared" si="46"/>
        <v>4.4024988675488805E-2</v>
      </c>
      <c r="AO19" s="9">
        <f t="shared" si="43"/>
        <v>5.90544637220993</v>
      </c>
      <c r="AP19" s="12"/>
      <c r="AQ19" s="2">
        <v>9</v>
      </c>
      <c r="AR19" s="10">
        <f t="shared" si="2"/>
        <v>8</v>
      </c>
      <c r="AS19" s="21">
        <f t="shared" si="3"/>
        <v>142.89043081431421</v>
      </c>
      <c r="AT19" s="14">
        <f t="shared" si="49"/>
        <v>4.5199226883861715E-2</v>
      </c>
      <c r="AU19" s="9">
        <f t="shared" si="5"/>
        <v>6.179240125506321</v>
      </c>
      <c r="AV19" s="21">
        <f t="shared" si="6"/>
        <v>176.6285632000575</v>
      </c>
      <c r="AW19" s="14">
        <f t="shared" si="26"/>
        <v>-1.997678620891538E-3</v>
      </c>
      <c r="AX19" s="9">
        <f t="shared" si="7"/>
        <v>-0.35355339059327373</v>
      </c>
      <c r="AZ19" s="10">
        <f t="shared" si="8"/>
        <v>8</v>
      </c>
      <c r="BA19" s="21">
        <f t="shared" si="9"/>
        <v>135.56021349034134</v>
      </c>
      <c r="BB19" s="14">
        <f t="shared" si="10"/>
        <v>4.0803126312655889E-2</v>
      </c>
      <c r="BC19" s="9">
        <f t="shared" si="27"/>
        <v>5.3144349533356623</v>
      </c>
      <c r="BD19" s="21">
        <f t="shared" si="11"/>
        <v>163.6285632000575</v>
      </c>
      <c r="BE19" s="14">
        <f t="shared" si="28"/>
        <v>-2.1560484639666739E-3</v>
      </c>
      <c r="BF19" s="9">
        <f t="shared" si="29"/>
        <v>-0.35355339059327373</v>
      </c>
      <c r="BG19" s="9"/>
      <c r="BH19" s="2">
        <v>9</v>
      </c>
      <c r="BI19" s="10">
        <f t="shared" si="50"/>
        <v>8</v>
      </c>
      <c r="BJ19" s="21">
        <f t="shared" si="51"/>
        <v>31.276108466801468</v>
      </c>
      <c r="BK19" s="14">
        <f t="shared" si="47"/>
        <v>0.12023042019364157</v>
      </c>
      <c r="BL19" s="9">
        <f t="shared" si="48"/>
        <v>3.3567555345760436</v>
      </c>
      <c r="BN19" s="2">
        <v>9</v>
      </c>
      <c r="BO19" s="10">
        <f t="shared" si="13"/>
        <v>8</v>
      </c>
      <c r="BP19" s="21">
        <f t="shared" si="14"/>
        <v>32.14764157721585</v>
      </c>
      <c r="BQ19" s="14">
        <f t="shared" si="15"/>
        <v>0.12439055041770675</v>
      </c>
      <c r="BR19" s="9">
        <f t="shared" si="31"/>
        <v>3.5564713959357581</v>
      </c>
      <c r="BS19" s="21">
        <f t="shared" si="16"/>
        <v>75.628563200057499</v>
      </c>
      <c r="BT19" s="14">
        <f t="shared" si="32"/>
        <v>-4.6531132121262813E-3</v>
      </c>
      <c r="BU19" s="9">
        <f t="shared" si="33"/>
        <v>-0.35355339059327373</v>
      </c>
      <c r="BW19" s="10">
        <f t="shared" si="17"/>
        <v>8</v>
      </c>
      <c r="BX19" s="21">
        <f t="shared" si="18"/>
        <v>32.42249766038146</v>
      </c>
      <c r="BY19" s="14">
        <f t="shared" si="19"/>
        <v>0.11905824838364926</v>
      </c>
      <c r="BZ19" s="9">
        <f t="shared" si="34"/>
        <v>3.4494770806109067</v>
      </c>
      <c r="CA19" s="21">
        <f t="shared" si="20"/>
        <v>60.065706880051756</v>
      </c>
      <c r="CB19" s="14">
        <f t="shared" si="35"/>
        <v>-5.2695838716370269E-3</v>
      </c>
      <c r="CC19" s="9">
        <f t="shared" si="36"/>
        <v>-0.31819805153394637</v>
      </c>
    </row>
    <row r="20" spans="2:81" ht="15.9" customHeight="1" x14ac:dyDescent="0.65">
      <c r="B20" s="2">
        <v>9</v>
      </c>
      <c r="C20" s="28">
        <v>134.9</v>
      </c>
      <c r="D20" s="28">
        <v>133.69999999999999</v>
      </c>
      <c r="E20" s="28">
        <v>133.6</v>
      </c>
      <c r="F20" s="2">
        <v>134.6</v>
      </c>
      <c r="G20" s="28">
        <v>132.6</v>
      </c>
      <c r="H20" s="28">
        <f t="shared" si="21"/>
        <v>133.88000000000002</v>
      </c>
      <c r="I20" s="12">
        <f t="shared" si="37"/>
        <v>5.1523719761231906E-2</v>
      </c>
      <c r="K20" s="28">
        <v>134.19999999999999</v>
      </c>
      <c r="L20" s="28">
        <v>134.4</v>
      </c>
      <c r="M20" s="28">
        <v>133.1</v>
      </c>
      <c r="N20" s="28">
        <v>133.69999999999999</v>
      </c>
      <c r="O20" s="28">
        <v>132.9</v>
      </c>
      <c r="P20" s="28">
        <f t="shared" si="22"/>
        <v>133.66000000000003</v>
      </c>
      <c r="Q20" s="12">
        <f t="shared" si="38"/>
        <v>5.7604051273935988E-2</v>
      </c>
      <c r="S20" s="2">
        <v>9</v>
      </c>
      <c r="T20" s="28">
        <v>29.4</v>
      </c>
      <c r="U20" s="28">
        <v>31.2</v>
      </c>
      <c r="V20" s="28">
        <v>29.6</v>
      </c>
      <c r="W20" s="28">
        <v>28.7</v>
      </c>
      <c r="X20" s="28">
        <v>29.6</v>
      </c>
      <c r="Y20" s="28">
        <f t="shared" si="23"/>
        <v>29.7</v>
      </c>
      <c r="Z20" s="12">
        <f t="shared" si="39"/>
        <v>0.12500000000000003</v>
      </c>
      <c r="AB20" s="2">
        <v>9</v>
      </c>
      <c r="AC20" s="28">
        <v>29.5</v>
      </c>
      <c r="AD20" s="10">
        <v>30.4</v>
      </c>
      <c r="AE20" s="10">
        <v>29.9</v>
      </c>
      <c r="AF20" s="10">
        <v>30.3</v>
      </c>
      <c r="AG20" s="10">
        <v>30.7</v>
      </c>
      <c r="AH20" s="28">
        <f t="shared" si="0"/>
        <v>30.159999999999997</v>
      </c>
      <c r="AI20" s="12">
        <f t="shared" si="40"/>
        <v>0.18740157480314937</v>
      </c>
      <c r="AJ20" s="12"/>
      <c r="AK20" s="2">
        <v>10</v>
      </c>
      <c r="AL20" s="10">
        <f t="shared" si="41"/>
        <v>9</v>
      </c>
      <c r="AM20" s="21">
        <f t="shared" si="42"/>
        <v>145.24773612040696</v>
      </c>
      <c r="AN20" s="14">
        <f t="shared" si="46"/>
        <v>3.7158190568267975E-2</v>
      </c>
      <c r="AO20" s="9">
        <f t="shared" si="43"/>
        <v>5.2037800091174571</v>
      </c>
      <c r="AP20" s="12"/>
      <c r="AQ20" s="2">
        <v>10</v>
      </c>
      <c r="AR20" s="10">
        <f t="shared" si="2"/>
        <v>9</v>
      </c>
      <c r="AS20" s="21">
        <f t="shared" si="3"/>
        <v>148.30546800105253</v>
      </c>
      <c r="AT20" s="14">
        <f t="shared" si="49"/>
        <v>3.7896429844033054E-2</v>
      </c>
      <c r="AU20" s="9">
        <f t="shared" si="5"/>
        <v>5.4150371867383145</v>
      </c>
      <c r="AV20" s="21">
        <f t="shared" si="6"/>
        <v>176.29522986672416</v>
      </c>
      <c r="AW20" s="14">
        <f t="shared" si="26"/>
        <v>-1.8871994840143403E-3</v>
      </c>
      <c r="AX20" s="9">
        <f t="shared" si="7"/>
        <v>-0.33333333333333331</v>
      </c>
      <c r="AZ20" s="10">
        <f t="shared" si="8"/>
        <v>9</v>
      </c>
      <c r="BA20" s="21">
        <f t="shared" si="9"/>
        <v>140.16508130455631</v>
      </c>
      <c r="BB20" s="14">
        <f t="shared" si="10"/>
        <v>3.3969169092102874E-2</v>
      </c>
      <c r="BC20" s="9">
        <f t="shared" si="27"/>
        <v>4.6048678142149742</v>
      </c>
      <c r="BD20" s="21">
        <f t="shared" si="11"/>
        <v>163.29522986672416</v>
      </c>
      <c r="BE20" s="14">
        <f t="shared" si="28"/>
        <v>-2.037134145863023E-3</v>
      </c>
      <c r="BF20" s="9">
        <f t="shared" si="29"/>
        <v>-0.33333333333333331</v>
      </c>
      <c r="BG20" s="9"/>
      <c r="BH20" s="2">
        <v>10</v>
      </c>
      <c r="BI20" s="10">
        <f t="shared" si="50"/>
        <v>9</v>
      </c>
      <c r="BJ20" s="21">
        <f t="shared" si="51"/>
        <v>34.736487414941386</v>
      </c>
      <c r="BK20" s="14">
        <f t="shared" si="47"/>
        <v>0.11063969009485289</v>
      </c>
      <c r="BL20" s="9">
        <f t="shared" si="48"/>
        <v>3.4603789481399212</v>
      </c>
      <c r="BN20" s="2">
        <v>10</v>
      </c>
      <c r="BO20" s="10">
        <f t="shared" si="13"/>
        <v>9</v>
      </c>
      <c r="BP20" s="21">
        <f t="shared" si="14"/>
        <v>35.8320534734478</v>
      </c>
      <c r="BQ20" s="14">
        <f t="shared" si="15"/>
        <v>0.11460908842666769</v>
      </c>
      <c r="BR20" s="9">
        <f t="shared" si="31"/>
        <v>3.6844118962319516</v>
      </c>
      <c r="BS20" s="21">
        <f t="shared" si="16"/>
        <v>75.295229866724171</v>
      </c>
      <c r="BT20" s="14">
        <f t="shared" si="32"/>
        <v>-4.4075058315146617E-3</v>
      </c>
      <c r="BU20" s="9">
        <f t="shared" si="33"/>
        <v>-0.33333333333333331</v>
      </c>
      <c r="BW20" s="10">
        <f t="shared" si="17"/>
        <v>9</v>
      </c>
      <c r="BX20" s="21">
        <f t="shared" si="18"/>
        <v>35.834204676717881</v>
      </c>
      <c r="BY20" s="14">
        <f t="shared" si="19"/>
        <v>0.10522653288692634</v>
      </c>
      <c r="BZ20" s="9">
        <f t="shared" si="34"/>
        <v>3.4117070163364231</v>
      </c>
      <c r="CA20" s="21">
        <f t="shared" si="20"/>
        <v>59.765706880051759</v>
      </c>
      <c r="CB20" s="14">
        <f t="shared" si="35"/>
        <v>-4.9945304164834402E-3</v>
      </c>
      <c r="CC20" s="9">
        <f t="shared" si="36"/>
        <v>-0.3</v>
      </c>
    </row>
    <row r="21" spans="2:81" ht="15.9" customHeight="1" x14ac:dyDescent="0.65">
      <c r="B21" s="2">
        <v>10</v>
      </c>
      <c r="C21" s="28">
        <v>137.4</v>
      </c>
      <c r="D21" s="28">
        <v>138.30000000000001</v>
      </c>
      <c r="E21" s="28">
        <v>137.30000000000001</v>
      </c>
      <c r="F21" s="2">
        <v>139.19999999999999</v>
      </c>
      <c r="G21" s="28">
        <v>137.9</v>
      </c>
      <c r="H21" s="28">
        <f t="shared" si="21"/>
        <v>138.02000000000001</v>
      </c>
      <c r="I21" s="12">
        <f t="shared" si="37"/>
        <v>3.0923214819241002E-2</v>
      </c>
      <c r="K21" s="28">
        <v>138.30000000000001</v>
      </c>
      <c r="L21" s="28">
        <v>139.80000000000001</v>
      </c>
      <c r="M21" s="28">
        <v>138.5</v>
      </c>
      <c r="N21" s="28">
        <v>139.30000000000001</v>
      </c>
      <c r="O21" s="28">
        <v>137</v>
      </c>
      <c r="P21" s="28">
        <f t="shared" si="22"/>
        <v>138.58000000000001</v>
      </c>
      <c r="Q21" s="12">
        <f t="shared" si="38"/>
        <v>3.6809815950920144E-2</v>
      </c>
      <c r="S21" s="2">
        <v>10</v>
      </c>
      <c r="T21" s="28">
        <v>34.200000000000003</v>
      </c>
      <c r="U21" s="28">
        <v>33.299999999999997</v>
      </c>
      <c r="V21" s="28">
        <v>32.700000000000003</v>
      </c>
      <c r="W21" s="28">
        <v>34.4</v>
      </c>
      <c r="X21" s="28">
        <v>32.4</v>
      </c>
      <c r="Y21" s="28">
        <f t="shared" si="23"/>
        <v>33.4</v>
      </c>
      <c r="Z21" s="12">
        <f t="shared" si="39"/>
        <v>0.12457912457912455</v>
      </c>
      <c r="AB21" s="2">
        <v>10</v>
      </c>
      <c r="AC21" s="28">
        <v>32.5</v>
      </c>
      <c r="AD21" s="10">
        <v>33.4</v>
      </c>
      <c r="AE21" s="10">
        <v>32.6</v>
      </c>
      <c r="AF21" s="10">
        <v>32.700000000000003</v>
      </c>
      <c r="AG21" s="10">
        <v>31.2</v>
      </c>
      <c r="AH21" s="28">
        <f t="shared" si="0"/>
        <v>32.479999999999997</v>
      </c>
      <c r="AI21" s="12">
        <f t="shared" si="40"/>
        <v>7.6923076923076941E-2</v>
      </c>
      <c r="AJ21" s="12"/>
      <c r="AK21" s="2">
        <v>11</v>
      </c>
      <c r="AL21" s="10">
        <f t="shared" si="41"/>
        <v>10</v>
      </c>
      <c r="AM21" s="21">
        <f t="shared" si="42"/>
        <v>149.76599863739139</v>
      </c>
      <c r="AN21" s="14">
        <f t="shared" si="46"/>
        <v>3.1107283580922063E-2</v>
      </c>
      <c r="AO21" s="9">
        <f t="shared" si="43"/>
        <v>4.5182625169844473</v>
      </c>
      <c r="AP21" s="12"/>
      <c r="AQ21" s="2">
        <v>11</v>
      </c>
      <c r="AR21" s="10">
        <f t="shared" si="2"/>
        <v>10</v>
      </c>
      <c r="AS21" s="21">
        <f t="shared" si="3"/>
        <v>152.96981587994745</v>
      </c>
      <c r="AT21" s="14">
        <f t="shared" si="49"/>
        <v>3.1450950135309998E-2</v>
      </c>
      <c r="AU21" s="9">
        <f t="shared" si="5"/>
        <v>4.6643478788949135</v>
      </c>
      <c r="AV21" s="21">
        <f t="shared" si="6"/>
        <v>175.97900210070731</v>
      </c>
      <c r="AW21" s="14">
        <f t="shared" si="26"/>
        <v>-1.7937397753524783E-3</v>
      </c>
      <c r="AX21" s="9">
        <f t="shared" si="7"/>
        <v>-0.31622776601683794</v>
      </c>
      <c r="AZ21" s="10">
        <f t="shared" si="8"/>
        <v>10</v>
      </c>
      <c r="BA21" s="21">
        <f t="shared" si="9"/>
        <v>144.08916357534147</v>
      </c>
      <c r="BB21" s="14">
        <f t="shared" si="10"/>
        <v>2.7996147358975664E-2</v>
      </c>
      <c r="BC21" s="9">
        <f t="shared" si="27"/>
        <v>3.9240822707851577</v>
      </c>
      <c r="BD21" s="21">
        <f t="shared" si="11"/>
        <v>162.97900210070731</v>
      </c>
      <c r="BE21" s="14">
        <f t="shared" si="28"/>
        <v>-1.9365401320966041E-3</v>
      </c>
      <c r="BF21" s="9">
        <f t="shared" si="29"/>
        <v>-0.31622776601683794</v>
      </c>
      <c r="BG21" s="9"/>
      <c r="BH21" s="2">
        <v>11</v>
      </c>
      <c r="BI21" s="10">
        <f t="shared" si="50"/>
        <v>10</v>
      </c>
      <c r="BJ21" s="21">
        <f t="shared" si="51"/>
        <v>38.236289018134286</v>
      </c>
      <c r="BK21" s="14">
        <f t="shared" si="47"/>
        <v>0.1007528931001674</v>
      </c>
      <c r="BL21" s="9">
        <f t="shared" si="48"/>
        <v>3.499801603192902</v>
      </c>
      <c r="BN21" s="2">
        <v>11</v>
      </c>
      <c r="BO21" s="10">
        <f t="shared" si="13"/>
        <v>10</v>
      </c>
      <c r="BP21" s="21">
        <f t="shared" si="14"/>
        <v>39.573675840334552</v>
      </c>
      <c r="BQ21" s="14">
        <f t="shared" si="15"/>
        <v>0.10442109798868662</v>
      </c>
      <c r="BR21" s="9">
        <f t="shared" si="31"/>
        <v>3.7416223668867548</v>
      </c>
      <c r="BS21" s="21">
        <f t="shared" si="16"/>
        <v>74.979002100707334</v>
      </c>
      <c r="BT21" s="14">
        <f t="shared" si="32"/>
        <v>-4.1998379788012333E-3</v>
      </c>
      <c r="BU21" s="9">
        <f t="shared" si="33"/>
        <v>-0.31622776601683794</v>
      </c>
      <c r="BW21" s="10">
        <f t="shared" si="17"/>
        <v>10</v>
      </c>
      <c r="BX21" s="21">
        <f t="shared" si="18"/>
        <v>39.110784588551034</v>
      </c>
      <c r="BY21" s="14">
        <f t="shared" si="19"/>
        <v>9.1437215961486226E-2</v>
      </c>
      <c r="BZ21" s="9">
        <f t="shared" si="34"/>
        <v>3.2765799118331529</v>
      </c>
      <c r="CA21" s="21">
        <f t="shared" si="20"/>
        <v>59.481101890636609</v>
      </c>
      <c r="CB21" s="14">
        <f t="shared" si="35"/>
        <v>-4.7620115995004536E-3</v>
      </c>
      <c r="CC21" s="9">
        <f t="shared" si="36"/>
        <v>-0.28460498941515411</v>
      </c>
    </row>
    <row r="22" spans="2:81" ht="15.9" customHeight="1" x14ac:dyDescent="0.65">
      <c r="B22" s="2">
        <v>11</v>
      </c>
      <c r="C22" s="28">
        <v>144.4</v>
      </c>
      <c r="D22" s="28">
        <v>144.69999999999999</v>
      </c>
      <c r="E22" s="28">
        <v>145.69999999999999</v>
      </c>
      <c r="F22" s="2">
        <v>145.1</v>
      </c>
      <c r="G22" s="28">
        <v>145.5</v>
      </c>
      <c r="H22" s="28">
        <f t="shared" si="21"/>
        <v>145.07999999999998</v>
      </c>
      <c r="I22" s="12">
        <f t="shared" si="37"/>
        <v>5.1152006955513502E-2</v>
      </c>
      <c r="K22" s="28">
        <v>148.1</v>
      </c>
      <c r="L22" s="28">
        <v>146</v>
      </c>
      <c r="M22" s="28">
        <v>146.80000000000001</v>
      </c>
      <c r="N22" s="28">
        <v>146.80000000000001</v>
      </c>
      <c r="O22" s="28">
        <v>146.19999999999999</v>
      </c>
      <c r="P22" s="28">
        <f t="shared" si="22"/>
        <v>146.78000000000003</v>
      </c>
      <c r="Q22" s="12">
        <f t="shared" si="38"/>
        <v>5.917159763313621E-2</v>
      </c>
      <c r="S22" s="2">
        <v>11</v>
      </c>
      <c r="T22" s="28">
        <v>38.9</v>
      </c>
      <c r="U22" s="28">
        <v>37.700000000000003</v>
      </c>
      <c r="V22" s="28">
        <v>38</v>
      </c>
      <c r="W22" s="28">
        <v>36.700000000000003</v>
      </c>
      <c r="X22" s="28">
        <v>38.200000000000003</v>
      </c>
      <c r="Y22" s="28">
        <f t="shared" si="23"/>
        <v>37.9</v>
      </c>
      <c r="Z22" s="12">
        <f t="shared" si="39"/>
        <v>0.1347305389221557</v>
      </c>
      <c r="AB22" s="2">
        <v>11</v>
      </c>
      <c r="AC22" s="28">
        <v>37.200000000000003</v>
      </c>
      <c r="AD22" s="10">
        <v>38.5</v>
      </c>
      <c r="AE22" s="10">
        <v>38</v>
      </c>
      <c r="AF22" s="10">
        <v>36.299999999999997</v>
      </c>
      <c r="AG22" s="10">
        <v>37.200000000000003</v>
      </c>
      <c r="AH22" s="28">
        <f t="shared" si="0"/>
        <v>37.44</v>
      </c>
      <c r="AI22" s="12">
        <f t="shared" si="40"/>
        <v>0.15270935960591137</v>
      </c>
      <c r="AJ22" s="12"/>
      <c r="AK22" s="2">
        <v>12</v>
      </c>
      <c r="AL22" s="10">
        <f t="shared" si="41"/>
        <v>11</v>
      </c>
      <c r="AM22" s="21">
        <f t="shared" si="42"/>
        <v>153.63797237899163</v>
      </c>
      <c r="AN22" s="14">
        <f t="shared" si="46"/>
        <v>2.5853489956521713E-2</v>
      </c>
      <c r="AO22" s="9">
        <f t="shared" si="43"/>
        <v>3.8719737416002311</v>
      </c>
      <c r="AP22" s="12"/>
      <c r="AQ22" s="2">
        <v>12</v>
      </c>
      <c r="AR22" s="10">
        <f t="shared" si="2"/>
        <v>11</v>
      </c>
      <c r="AS22" s="21">
        <f t="shared" si="3"/>
        <v>156.92432232231602</v>
      </c>
      <c r="AT22" s="14">
        <f t="shared" si="49"/>
        <v>2.5851547376327583E-2</v>
      </c>
      <c r="AU22" s="9">
        <f t="shared" si="5"/>
        <v>3.9545064423685581</v>
      </c>
      <c r="AV22" s="21">
        <f t="shared" si="6"/>
        <v>175.67749075612954</v>
      </c>
      <c r="AW22" s="14">
        <f t="shared" si="26"/>
        <v>-1.7133370514580823E-3</v>
      </c>
      <c r="AX22" s="9">
        <f t="shared" si="7"/>
        <v>-0.30151134457776363</v>
      </c>
      <c r="AZ22" s="10">
        <f t="shared" si="8"/>
        <v>11</v>
      </c>
      <c r="BA22" s="21">
        <f t="shared" si="9"/>
        <v>147.38203034295066</v>
      </c>
      <c r="BB22" s="14">
        <f t="shared" si="10"/>
        <v>2.2852979959783071E-2</v>
      </c>
      <c r="BC22" s="9">
        <f t="shared" si="27"/>
        <v>3.2928667676091754</v>
      </c>
      <c r="BD22" s="21">
        <f t="shared" si="11"/>
        <v>162.67749075612954</v>
      </c>
      <c r="BE22" s="14">
        <f t="shared" si="28"/>
        <v>-1.8500011700369407E-3</v>
      </c>
      <c r="BF22" s="9">
        <f t="shared" si="29"/>
        <v>-0.30151134457776363</v>
      </c>
      <c r="BG22" s="9"/>
      <c r="BH22" s="2">
        <v>12</v>
      </c>
      <c r="BI22" s="10">
        <f t="shared" si="50"/>
        <v>11</v>
      </c>
      <c r="BJ22" s="21">
        <f t="shared" si="51"/>
        <v>41.706364542108865</v>
      </c>
      <c r="BK22" s="14">
        <f t="shared" si="47"/>
        <v>9.075345994818769E-2</v>
      </c>
      <c r="BL22" s="9">
        <f t="shared" si="48"/>
        <v>3.4700755239745811</v>
      </c>
      <c r="BN22" s="2">
        <v>12</v>
      </c>
      <c r="BO22" s="10">
        <f t="shared" si="13"/>
        <v>11</v>
      </c>
      <c r="BP22" s="21">
        <f t="shared" si="14"/>
        <v>43.294173083000004</v>
      </c>
      <c r="BQ22" s="14">
        <f t="shared" si="15"/>
        <v>9.4014446817533723E-2</v>
      </c>
      <c r="BR22" s="9">
        <f t="shared" si="31"/>
        <v>3.7204972426654486</v>
      </c>
      <c r="BS22" s="21">
        <f t="shared" si="16"/>
        <v>74.677490756129572</v>
      </c>
      <c r="BT22" s="14">
        <f t="shared" si="32"/>
        <v>-4.0212771059928145E-3</v>
      </c>
      <c r="BU22" s="9">
        <f t="shared" si="33"/>
        <v>-0.30151134457776363</v>
      </c>
      <c r="BW22" s="10">
        <f t="shared" si="17"/>
        <v>11</v>
      </c>
      <c r="BX22" s="21">
        <f t="shared" si="18"/>
        <v>42.164332375832203</v>
      </c>
      <c r="BY22" s="14">
        <f t="shared" si="19"/>
        <v>7.8074316826030596E-2</v>
      </c>
      <c r="BZ22" s="9">
        <f t="shared" si="34"/>
        <v>3.0535477872811692</v>
      </c>
      <c r="CA22" s="21">
        <f t="shared" si="20"/>
        <v>59.209741680516622</v>
      </c>
      <c r="CB22" s="14">
        <f t="shared" si="35"/>
        <v>-4.5621248008975391E-3</v>
      </c>
      <c r="CC22" s="9">
        <f t="shared" si="36"/>
        <v>-0.27136021011998729</v>
      </c>
    </row>
    <row r="23" spans="2:81" ht="15.9" customHeight="1" x14ac:dyDescent="0.65">
      <c r="B23" s="2">
        <v>12</v>
      </c>
      <c r="C23" s="28">
        <v>150.80000000000001</v>
      </c>
      <c r="D23" s="28">
        <v>150.80000000000001</v>
      </c>
      <c r="E23" s="28">
        <v>152.30000000000001</v>
      </c>
      <c r="F23" s="2">
        <v>152.6</v>
      </c>
      <c r="G23" s="28">
        <v>150.80000000000001</v>
      </c>
      <c r="H23" s="28">
        <f t="shared" si="21"/>
        <v>151.45999999999998</v>
      </c>
      <c r="I23" s="12">
        <f t="shared" si="37"/>
        <v>4.3975737524124592E-2</v>
      </c>
      <c r="K23" s="28">
        <v>149.5</v>
      </c>
      <c r="L23" s="28">
        <v>151.1</v>
      </c>
      <c r="M23" s="28">
        <v>150.80000000000001</v>
      </c>
      <c r="N23" s="28">
        <v>150.80000000000001</v>
      </c>
      <c r="O23" s="28">
        <v>150.9</v>
      </c>
      <c r="P23" s="28">
        <f t="shared" si="22"/>
        <v>150.62</v>
      </c>
      <c r="Q23" s="12">
        <f t="shared" si="38"/>
        <v>2.6161602398146709E-2</v>
      </c>
      <c r="S23" s="2">
        <v>12</v>
      </c>
      <c r="T23" s="28">
        <v>41.5</v>
      </c>
      <c r="U23" s="28">
        <v>42.1</v>
      </c>
      <c r="V23" s="28">
        <v>42.9</v>
      </c>
      <c r="W23" s="28">
        <v>43.8</v>
      </c>
      <c r="X23" s="28">
        <v>41.2</v>
      </c>
      <c r="Y23" s="28">
        <f t="shared" si="23"/>
        <v>42.3</v>
      </c>
      <c r="Z23" s="12">
        <f t="shared" si="39"/>
        <v>0.11609498680738783</v>
      </c>
      <c r="AB23" s="2">
        <v>12</v>
      </c>
      <c r="AC23" s="28">
        <v>43.1</v>
      </c>
      <c r="AD23" s="10">
        <v>41.2</v>
      </c>
      <c r="AE23" s="10">
        <v>39.700000000000003</v>
      </c>
      <c r="AF23" s="10">
        <v>43</v>
      </c>
      <c r="AG23" s="10">
        <v>42.8</v>
      </c>
      <c r="AH23" s="28">
        <f t="shared" si="0"/>
        <v>41.96</v>
      </c>
      <c r="AI23" s="12">
        <f t="shared" si="40"/>
        <v>0.12072649572649581</v>
      </c>
      <c r="AJ23" s="12"/>
      <c r="AK23" s="2">
        <v>13</v>
      </c>
      <c r="AL23" s="10">
        <f t="shared" si="41"/>
        <v>12</v>
      </c>
      <c r="AM23" s="21">
        <f t="shared" si="42"/>
        <v>156.91832667254835</v>
      </c>
      <c r="AN23" s="14">
        <f t="shared" si="46"/>
        <v>2.135119490814932E-2</v>
      </c>
      <c r="AO23" s="9">
        <f t="shared" si="43"/>
        <v>3.2803542935567047</v>
      </c>
      <c r="AP23" s="12"/>
      <c r="AQ23" s="2">
        <v>13</v>
      </c>
      <c r="AR23" s="10">
        <f t="shared" si="2"/>
        <v>12</v>
      </c>
      <c r="AS23" s="21">
        <f t="shared" si="3"/>
        <v>160.22844190113489</v>
      </c>
      <c r="AT23" s="14">
        <f t="shared" si="49"/>
        <v>2.1055496878503936E-2</v>
      </c>
      <c r="AU23" s="9">
        <f t="shared" si="5"/>
        <v>3.3041195788188822</v>
      </c>
      <c r="AV23" s="21">
        <f t="shared" si="6"/>
        <v>175.38881562153472</v>
      </c>
      <c r="AW23" s="14">
        <f t="shared" si="26"/>
        <v>-1.6432107115848785E-3</v>
      </c>
      <c r="AX23" s="9">
        <f t="shared" si="7"/>
        <v>-0.28867513459481292</v>
      </c>
      <c r="AZ23" s="10">
        <f t="shared" si="8"/>
        <v>12</v>
      </c>
      <c r="BA23" s="21">
        <f t="shared" si="9"/>
        <v>150.10602395644324</v>
      </c>
      <c r="BB23" s="14">
        <f t="shared" si="10"/>
        <v>1.8482535538111286E-2</v>
      </c>
      <c r="BC23" s="9">
        <f t="shared" si="27"/>
        <v>2.7239936134925773</v>
      </c>
      <c r="BD23" s="21">
        <f t="shared" si="11"/>
        <v>162.38881562153472</v>
      </c>
      <c r="BE23" s="14">
        <f t="shared" si="28"/>
        <v>-1.7745241413120857E-3</v>
      </c>
      <c r="BF23" s="9">
        <f t="shared" si="29"/>
        <v>-0.28867513459481292</v>
      </c>
      <c r="BG23" s="9"/>
      <c r="BH23" s="2">
        <v>13</v>
      </c>
      <c r="BI23" s="10">
        <f t="shared" si="50"/>
        <v>12</v>
      </c>
      <c r="BJ23" s="21">
        <f t="shared" si="51"/>
        <v>45.077863612475568</v>
      </c>
      <c r="BK23" s="14">
        <f t="shared" si="47"/>
        <v>8.083895845111759E-2</v>
      </c>
      <c r="BL23" s="9">
        <f t="shared" si="48"/>
        <v>3.3714990703667</v>
      </c>
      <c r="BN23" s="2">
        <v>13</v>
      </c>
      <c r="BO23" s="10">
        <f t="shared" si="13"/>
        <v>12</v>
      </c>
      <c r="BP23" s="21">
        <f t="shared" si="14"/>
        <v>46.913579642358165</v>
      </c>
      <c r="BQ23" s="14">
        <f t="shared" si="15"/>
        <v>8.360031620004231E-2</v>
      </c>
      <c r="BR23" s="9">
        <f t="shared" si="31"/>
        <v>3.6194065593581604</v>
      </c>
      <c r="BS23" s="21">
        <f t="shared" si="16"/>
        <v>74.388815621534761</v>
      </c>
      <c r="BT23" s="14">
        <f t="shared" si="32"/>
        <v>-3.8656244562035808E-3</v>
      </c>
      <c r="BU23" s="9">
        <f t="shared" si="33"/>
        <v>-0.28867513459481292</v>
      </c>
      <c r="BW23" s="10">
        <f t="shared" si="17"/>
        <v>12</v>
      </c>
      <c r="BX23" s="21">
        <f t="shared" si="18"/>
        <v>44.925715419859507</v>
      </c>
      <c r="BY23" s="14">
        <f t="shared" si="19"/>
        <v>6.5490970411050009E-2</v>
      </c>
      <c r="BZ23" s="9">
        <f t="shared" si="34"/>
        <v>2.7613830440273053</v>
      </c>
      <c r="CA23" s="21">
        <f t="shared" si="20"/>
        <v>58.949934059381292</v>
      </c>
      <c r="CB23" s="14">
        <f t="shared" si="35"/>
        <v>-4.3879201928830854E-3</v>
      </c>
      <c r="CC23" s="9">
        <f t="shared" si="36"/>
        <v>-0.25980762113533162</v>
      </c>
    </row>
    <row r="24" spans="2:81" ht="15.9" customHeight="1" x14ac:dyDescent="0.65">
      <c r="B24" s="2">
        <v>13</v>
      </c>
      <c r="C24" s="28">
        <v>158</v>
      </c>
      <c r="D24" s="28">
        <v>160.30000000000001</v>
      </c>
      <c r="E24" s="28">
        <v>159.30000000000001</v>
      </c>
      <c r="F24" s="2">
        <v>158.1</v>
      </c>
      <c r="G24" s="28">
        <v>160.19999999999999</v>
      </c>
      <c r="H24" s="28">
        <f t="shared" si="21"/>
        <v>159.18</v>
      </c>
      <c r="I24" s="12">
        <f t="shared" si="37"/>
        <v>5.0970553281394618E-2</v>
      </c>
      <c r="K24" s="28">
        <v>154.69999999999999</v>
      </c>
      <c r="L24" s="28">
        <v>154.1</v>
      </c>
      <c r="M24" s="28">
        <v>155.5</v>
      </c>
      <c r="N24" s="28">
        <v>155.19999999999999</v>
      </c>
      <c r="O24" s="28">
        <v>153.19999999999999</v>
      </c>
      <c r="P24" s="28">
        <f t="shared" si="22"/>
        <v>154.54000000000002</v>
      </c>
      <c r="Q24" s="12">
        <f t="shared" si="38"/>
        <v>2.6025760191209772E-2</v>
      </c>
      <c r="S24" s="2">
        <v>13</v>
      </c>
      <c r="T24" s="28">
        <v>45.6</v>
      </c>
      <c r="U24" s="28">
        <v>48.9</v>
      </c>
      <c r="V24" s="28">
        <v>47.6</v>
      </c>
      <c r="W24" s="28">
        <v>49.5</v>
      </c>
      <c r="X24" s="28">
        <v>49.9</v>
      </c>
      <c r="Y24" s="28">
        <f t="shared" si="23"/>
        <v>48.3</v>
      </c>
      <c r="Z24" s="12">
        <f t="shared" si="39"/>
        <v>0.14184397163120568</v>
      </c>
      <c r="AB24" s="2">
        <v>13</v>
      </c>
      <c r="AC24" s="28">
        <v>45.9</v>
      </c>
      <c r="AD24" s="10">
        <v>45.5</v>
      </c>
      <c r="AE24" s="10">
        <v>46.1</v>
      </c>
      <c r="AF24" s="10">
        <v>44.1</v>
      </c>
      <c r="AG24" s="10">
        <v>43</v>
      </c>
      <c r="AH24" s="28">
        <f t="shared" si="0"/>
        <v>44.92</v>
      </c>
      <c r="AI24" s="12">
        <f t="shared" si="40"/>
        <v>7.0543374642516699E-2</v>
      </c>
      <c r="AJ24" s="12"/>
      <c r="AK24" s="2">
        <v>14</v>
      </c>
      <c r="AL24" s="10">
        <f t="shared" si="41"/>
        <v>13</v>
      </c>
      <c r="AM24" s="21">
        <f t="shared" si="42"/>
        <v>159.67017660506662</v>
      </c>
      <c r="AN24" s="14">
        <f t="shared" si="46"/>
        <v>1.7536829450525131E-2</v>
      </c>
      <c r="AO24" s="9">
        <f t="shared" si="43"/>
        <v>2.7518499325182755</v>
      </c>
      <c r="AP24" s="12"/>
      <c r="AQ24" s="2">
        <v>14</v>
      </c>
      <c r="AR24" s="10">
        <f t="shared" si="2"/>
        <v>13</v>
      </c>
      <c r="AS24" s="21">
        <f t="shared" si="3"/>
        <v>162.95205988771144</v>
      </c>
      <c r="AT24" s="14">
        <f t="shared" si="49"/>
        <v>1.6998342830151836E-2</v>
      </c>
      <c r="AU24" s="9">
        <f t="shared" si="5"/>
        <v>2.7236179865765577</v>
      </c>
      <c r="AV24" s="21">
        <f t="shared" si="6"/>
        <v>175.11146552342211</v>
      </c>
      <c r="AW24" s="14">
        <f t="shared" si="26"/>
        <v>-1.5813442671914163E-3</v>
      </c>
      <c r="AX24" s="9">
        <f t="shared" si="7"/>
        <v>-0.27735009811261457</v>
      </c>
      <c r="AZ24" s="10">
        <f t="shared" si="8"/>
        <v>13</v>
      </c>
      <c r="BA24" s="21">
        <f t="shared" si="9"/>
        <v>152.32929557223187</v>
      </c>
      <c r="BB24" s="14">
        <f t="shared" si="10"/>
        <v>1.4811341724924824E-2</v>
      </c>
      <c r="BC24" s="9">
        <f t="shared" si="27"/>
        <v>2.2232716157886325</v>
      </c>
      <c r="BD24" s="21">
        <f t="shared" si="11"/>
        <v>162.11146552342211</v>
      </c>
      <c r="BE24" s="14">
        <f t="shared" si="28"/>
        <v>-1.7079384257534191E-3</v>
      </c>
      <c r="BF24" s="9">
        <f t="shared" si="29"/>
        <v>-0.27735009811261457</v>
      </c>
      <c r="BG24" s="9"/>
      <c r="BH24" s="2">
        <v>14</v>
      </c>
      <c r="BI24" s="10">
        <f t="shared" si="50"/>
        <v>13</v>
      </c>
      <c r="BJ24" s="21">
        <f t="shared" si="51"/>
        <v>48.287682655356541</v>
      </c>
      <c r="BK24" s="14">
        <f t="shared" si="47"/>
        <v>7.1206103964355491E-2</v>
      </c>
      <c r="BL24" s="9">
        <f t="shared" si="48"/>
        <v>3.2098190428809739</v>
      </c>
      <c r="BN24" s="2">
        <v>14</v>
      </c>
      <c r="BO24" s="10">
        <f t="shared" si="13"/>
        <v>13</v>
      </c>
      <c r="BP24" s="21">
        <f t="shared" si="14"/>
        <v>50.356907004389114</v>
      </c>
      <c r="BQ24" s="14">
        <f t="shared" si="15"/>
        <v>7.3397242083867262E-2</v>
      </c>
      <c r="BR24" s="9">
        <f t="shared" si="31"/>
        <v>3.4433273620309484</v>
      </c>
      <c r="BS24" s="21">
        <f t="shared" si="16"/>
        <v>74.11146552342214</v>
      </c>
      <c r="BT24" s="14">
        <f t="shared" si="32"/>
        <v>-3.7283843786905324E-3</v>
      </c>
      <c r="BU24" s="9">
        <f t="shared" si="33"/>
        <v>-0.27735009811261457</v>
      </c>
      <c r="BW24" s="10">
        <f t="shared" si="17"/>
        <v>13</v>
      </c>
      <c r="BX24" s="21">
        <f t="shared" si="18"/>
        <v>47.35043480643953</v>
      </c>
      <c r="BY24" s="14">
        <f t="shared" si="19"/>
        <v>5.3971747893594373E-2</v>
      </c>
      <c r="BZ24" s="9">
        <f t="shared" si="34"/>
        <v>2.424719386580021</v>
      </c>
      <c r="CA24" s="21">
        <f t="shared" si="20"/>
        <v>58.700318971079938</v>
      </c>
      <c r="CB24" s="14">
        <f t="shared" si="35"/>
        <v>-4.2343573794317146E-3</v>
      </c>
      <c r="CC24" s="9">
        <f t="shared" si="36"/>
        <v>-0.24961508830135312</v>
      </c>
    </row>
    <row r="25" spans="2:81" ht="15.9" customHeight="1" x14ac:dyDescent="0.65">
      <c r="B25" s="2">
        <v>14</v>
      </c>
      <c r="C25" s="28">
        <v>165.4</v>
      </c>
      <c r="D25" s="28">
        <v>164.3</v>
      </c>
      <c r="E25" s="28">
        <v>164.3</v>
      </c>
      <c r="F25" s="2">
        <v>164.1</v>
      </c>
      <c r="G25" s="28">
        <v>164</v>
      </c>
      <c r="H25" s="28">
        <f t="shared" si="21"/>
        <v>164.42000000000002</v>
      </c>
      <c r="I25" s="12">
        <f t="shared" si="37"/>
        <v>3.2918708380449864E-2</v>
      </c>
      <c r="K25" s="28">
        <v>157.4</v>
      </c>
      <c r="L25" s="28">
        <v>156.80000000000001</v>
      </c>
      <c r="M25" s="28">
        <v>157.19999999999999</v>
      </c>
      <c r="N25" s="28">
        <v>156.4</v>
      </c>
      <c r="O25" s="28">
        <v>155.9</v>
      </c>
      <c r="P25" s="28">
        <f t="shared" si="22"/>
        <v>156.74</v>
      </c>
      <c r="Q25" s="12">
        <f t="shared" si="38"/>
        <v>1.4235796557525484E-2</v>
      </c>
      <c r="S25" s="2">
        <v>14</v>
      </c>
      <c r="T25" s="28">
        <v>53.1</v>
      </c>
      <c r="U25" s="28">
        <v>51.8</v>
      </c>
      <c r="V25" s="28">
        <v>51.2</v>
      </c>
      <c r="W25" s="28">
        <v>53.1</v>
      </c>
      <c r="X25" s="28">
        <v>55.1</v>
      </c>
      <c r="Y25" s="28">
        <f t="shared" si="23"/>
        <v>52.86</v>
      </c>
      <c r="Z25" s="12">
        <f t="shared" si="39"/>
        <v>9.4409937888198806E-2</v>
      </c>
      <c r="AB25" s="2">
        <v>14</v>
      </c>
      <c r="AC25" s="28">
        <v>47.2</v>
      </c>
      <c r="AD25" s="10">
        <v>47.7</v>
      </c>
      <c r="AE25" s="10">
        <v>47.2</v>
      </c>
      <c r="AF25" s="10">
        <v>48.6</v>
      </c>
      <c r="AG25" s="10">
        <v>48.5</v>
      </c>
      <c r="AH25" s="28">
        <f t="shared" si="0"/>
        <v>47.84</v>
      </c>
      <c r="AI25" s="12">
        <f t="shared" si="40"/>
        <v>6.5004452359750706E-2</v>
      </c>
      <c r="AJ25" s="12"/>
      <c r="AK25" s="2">
        <v>15</v>
      </c>
      <c r="AL25" s="10">
        <f t="shared" si="41"/>
        <v>14</v>
      </c>
      <c r="AM25" s="21">
        <f t="shared" si="42"/>
        <v>161.95936855736696</v>
      </c>
      <c r="AN25" s="14">
        <f t="shared" si="46"/>
        <v>1.4337003947596952E-2</v>
      </c>
      <c r="AO25" s="9">
        <f t="shared" si="43"/>
        <v>2.2891919523003441</v>
      </c>
      <c r="AP25" s="12"/>
      <c r="AQ25" s="2">
        <v>15</v>
      </c>
      <c r="AR25" s="10">
        <f t="shared" si="2"/>
        <v>14</v>
      </c>
      <c r="AS25" s="21">
        <f t="shared" si="3"/>
        <v>165.16871835050094</v>
      </c>
      <c r="AT25" s="14">
        <f t="shared" si="49"/>
        <v>1.3603132506069407E-2</v>
      </c>
      <c r="AU25" s="9">
        <f t="shared" si="5"/>
        <v>2.2166584627895012</v>
      </c>
      <c r="AV25" s="21">
        <f t="shared" si="6"/>
        <v>174.84420428150969</v>
      </c>
      <c r="AW25" s="14">
        <f t="shared" si="26"/>
        <v>-1.5262349676165232E-3</v>
      </c>
      <c r="AX25" s="9">
        <f t="shared" si="7"/>
        <v>-0.2672612419124244</v>
      </c>
      <c r="AZ25" s="10">
        <f t="shared" si="8"/>
        <v>14</v>
      </c>
      <c r="BA25" s="21">
        <f t="shared" si="9"/>
        <v>154.12039998348075</v>
      </c>
      <c r="BB25" s="14">
        <f t="shared" si="10"/>
        <v>1.1758108671877701E-2</v>
      </c>
      <c r="BC25" s="9">
        <f t="shared" si="27"/>
        <v>1.7911044112488805</v>
      </c>
      <c r="BD25" s="21">
        <f t="shared" si="11"/>
        <v>161.84420428150969</v>
      </c>
      <c r="BE25" s="14">
        <f t="shared" si="28"/>
        <v>-1.648626400665089E-3</v>
      </c>
      <c r="BF25" s="9">
        <f t="shared" si="29"/>
        <v>-0.2672612419124244</v>
      </c>
      <c r="BG25" s="9"/>
      <c r="BH25" s="2">
        <v>15</v>
      </c>
      <c r="BI25" s="10">
        <f t="shared" si="50"/>
        <v>14</v>
      </c>
      <c r="BJ25" s="21">
        <f t="shared" si="51"/>
        <v>51.283218340072359</v>
      </c>
      <c r="BK25" s="14">
        <f t="shared" si="47"/>
        <v>6.2035192413267E-2</v>
      </c>
      <c r="BL25" s="9">
        <f t="shared" si="48"/>
        <v>2.9955356847158199</v>
      </c>
      <c r="BN25" s="2">
        <v>15</v>
      </c>
      <c r="BO25" s="10">
        <f t="shared" si="13"/>
        <v>14</v>
      </c>
      <c r="BP25" s="21">
        <f t="shared" si="14"/>
        <v>53.560266445461892</v>
      </c>
      <c r="BQ25" s="14">
        <f t="shared" si="15"/>
        <v>6.3613109534181117E-2</v>
      </c>
      <c r="BR25" s="9">
        <f t="shared" si="31"/>
        <v>3.203359441072775</v>
      </c>
      <c r="BS25" s="21">
        <f t="shared" si="16"/>
        <v>73.844204281509718</v>
      </c>
      <c r="BT25" s="14">
        <f t="shared" si="32"/>
        <v>-3.6062064084801696E-3</v>
      </c>
      <c r="BU25" s="9">
        <f t="shared" si="33"/>
        <v>-0.2672612419124244</v>
      </c>
      <c r="BW25" s="10">
        <f t="shared" si="17"/>
        <v>14</v>
      </c>
      <c r="BX25" s="21">
        <f t="shared" si="18"/>
        <v>49.420019550282518</v>
      </c>
      <c r="BY25" s="14">
        <f t="shared" si="19"/>
        <v>4.3707829765515273E-2</v>
      </c>
      <c r="BZ25" s="9">
        <f t="shared" si="34"/>
        <v>2.0695847438429875</v>
      </c>
      <c r="CA25" s="21">
        <f t="shared" si="20"/>
        <v>58.459783853358758</v>
      </c>
      <c r="CB25" s="14">
        <f t="shared" si="35"/>
        <v>-4.0976799093661656E-3</v>
      </c>
      <c r="CC25" s="9">
        <f t="shared" si="36"/>
        <v>-0.24053511772118197</v>
      </c>
    </row>
    <row r="26" spans="2:81" ht="15.9" customHeight="1" x14ac:dyDescent="0.65">
      <c r="B26" s="2">
        <v>15</v>
      </c>
      <c r="C26" s="28">
        <v>168.4</v>
      </c>
      <c r="D26" s="28">
        <v>168.6</v>
      </c>
      <c r="E26" s="28">
        <v>167.5</v>
      </c>
      <c r="F26" s="2">
        <v>165.6</v>
      </c>
      <c r="G26" s="28">
        <v>168.8</v>
      </c>
      <c r="H26" s="28">
        <f t="shared" si="21"/>
        <v>167.78000000000003</v>
      </c>
      <c r="I26" s="12">
        <f t="shared" si="37"/>
        <v>2.0435470137452946E-2</v>
      </c>
      <c r="K26" s="28">
        <v>157.19999999999999</v>
      </c>
      <c r="L26" s="28">
        <v>156.80000000000001</v>
      </c>
      <c r="M26" s="28">
        <v>155.9</v>
      </c>
      <c r="N26" s="28">
        <v>155.80000000000001</v>
      </c>
      <c r="O26" s="28">
        <v>157.9</v>
      </c>
      <c r="P26" s="28">
        <f t="shared" si="22"/>
        <v>156.72</v>
      </c>
      <c r="Q26" s="12">
        <f t="shared" si="38"/>
        <v>-1.27599846880249E-4</v>
      </c>
      <c r="S26" s="2">
        <v>15</v>
      </c>
      <c r="T26" s="28">
        <v>57.9</v>
      </c>
      <c r="U26" s="28">
        <v>56.5</v>
      </c>
      <c r="V26" s="28">
        <v>55.6</v>
      </c>
      <c r="W26" s="28">
        <v>55.3</v>
      </c>
      <c r="X26" s="28">
        <v>58</v>
      </c>
      <c r="Y26" s="28">
        <f t="shared" si="23"/>
        <v>56.660000000000004</v>
      </c>
      <c r="Z26" s="12">
        <f t="shared" si="39"/>
        <v>7.1888006053726902E-2</v>
      </c>
      <c r="AB26" s="2">
        <v>15</v>
      </c>
      <c r="AC26" s="28">
        <v>49</v>
      </c>
      <c r="AD26" s="10">
        <v>47.7</v>
      </c>
      <c r="AE26" s="10">
        <v>48.1</v>
      </c>
      <c r="AF26" s="10">
        <v>49</v>
      </c>
      <c r="AG26" s="10">
        <v>48.6</v>
      </c>
      <c r="AH26" s="28">
        <f t="shared" si="0"/>
        <v>48.480000000000004</v>
      </c>
      <c r="AI26" s="12">
        <f t="shared" si="40"/>
        <v>1.3377926421404692E-2</v>
      </c>
      <c r="AJ26" s="12"/>
      <c r="AK26" s="2">
        <v>16</v>
      </c>
      <c r="AL26" s="10">
        <f t="shared" si="41"/>
        <v>15</v>
      </c>
      <c r="AM26" s="21">
        <f t="shared" si="42"/>
        <v>163.850268939188</v>
      </c>
      <c r="AN26" s="14">
        <f t="shared" si="46"/>
        <v>1.1675152840271001E-2</v>
      </c>
      <c r="AO26" s="9">
        <f t="shared" si="43"/>
        <v>1.8909003818210384</v>
      </c>
      <c r="AP26" s="12"/>
      <c r="AQ26" s="2">
        <v>16</v>
      </c>
      <c r="AR26" s="10">
        <f t="shared" si="2"/>
        <v>15</v>
      </c>
      <c r="AS26" s="21">
        <f t="shared" si="3"/>
        <v>166.95058079411848</v>
      </c>
      <c r="AT26" s="14">
        <f t="shared" si="49"/>
        <v>1.0788135074320125E-2</v>
      </c>
      <c r="AU26" s="9">
        <f t="shared" si="5"/>
        <v>1.781862443617545</v>
      </c>
      <c r="AV26" s="21">
        <f t="shared" si="6"/>
        <v>174.58600539176254</v>
      </c>
      <c r="AW26" s="14">
        <f t="shared" si="26"/>
        <v>-1.4767369087706976E-3</v>
      </c>
      <c r="AX26" s="9">
        <f t="shared" si="7"/>
        <v>-0.2581988897471611</v>
      </c>
      <c r="AZ26" s="10">
        <f t="shared" si="8"/>
        <v>15</v>
      </c>
      <c r="BA26" s="21">
        <f t="shared" si="9"/>
        <v>155.54453580372535</v>
      </c>
      <c r="BB26" s="14">
        <f t="shared" si="10"/>
        <v>9.240410876154263E-3</v>
      </c>
      <c r="BC26" s="9">
        <f t="shared" si="27"/>
        <v>1.4241358202445935</v>
      </c>
      <c r="BD26" s="21">
        <f t="shared" si="11"/>
        <v>161.58600539176254</v>
      </c>
      <c r="BE26" s="14">
        <f t="shared" si="28"/>
        <v>-1.5953545627005663E-3</v>
      </c>
      <c r="BF26" s="9">
        <f t="shared" si="29"/>
        <v>-0.2581988897471611</v>
      </c>
      <c r="BG26" s="9"/>
      <c r="BH26" s="2">
        <v>16</v>
      </c>
      <c r="BI26" s="10">
        <f t="shared" si="50"/>
        <v>15</v>
      </c>
      <c r="BJ26" s="21">
        <f t="shared" si="51"/>
        <v>54.025666341471023</v>
      </c>
      <c r="BK26" s="14">
        <f t="shared" si="47"/>
        <v>5.3476519028364755E-2</v>
      </c>
      <c r="BL26" s="9">
        <f t="shared" si="48"/>
        <v>2.7424480013986603</v>
      </c>
      <c r="BN26" s="2">
        <v>16</v>
      </c>
      <c r="BO26" s="10">
        <f t="shared" si="13"/>
        <v>15</v>
      </c>
      <c r="BP26" s="21">
        <f t="shared" si="14"/>
        <v>56.47545095105049</v>
      </c>
      <c r="BQ26" s="14">
        <f t="shared" si="15"/>
        <v>5.4428118063172916E-2</v>
      </c>
      <c r="BR26" s="9">
        <f t="shared" si="31"/>
        <v>2.9151845055885999</v>
      </c>
      <c r="BS26" s="21">
        <f t="shared" si="16"/>
        <v>73.586005391762555</v>
      </c>
      <c r="BT26" s="14">
        <f t="shared" si="32"/>
        <v>-3.4965356084392819E-3</v>
      </c>
      <c r="BU26" s="9">
        <f t="shared" si="33"/>
        <v>-0.2581988897471611</v>
      </c>
      <c r="BW26" s="10">
        <f t="shared" si="17"/>
        <v>15</v>
      </c>
      <c r="BX26" s="21">
        <f t="shared" si="18"/>
        <v>51.139314195709254</v>
      </c>
      <c r="BY26" s="14">
        <f t="shared" si="19"/>
        <v>3.4789436772226186E-2</v>
      </c>
      <c r="BZ26" s="9">
        <f t="shared" si="34"/>
        <v>1.719294645426739</v>
      </c>
      <c r="CA26" s="21">
        <f t="shared" si="20"/>
        <v>58.227404852586311</v>
      </c>
      <c r="CB26" s="14">
        <f t="shared" si="35"/>
        <v>-3.9750232630922696E-3</v>
      </c>
      <c r="CC26" s="9">
        <f t="shared" si="36"/>
        <v>-0.232379000772445</v>
      </c>
    </row>
    <row r="27" spans="2:81" ht="15.9" customHeight="1" x14ac:dyDescent="0.65">
      <c r="B27" s="2">
        <v>16</v>
      </c>
      <c r="C27" s="28">
        <v>170.4</v>
      </c>
      <c r="D27" s="28">
        <v>170.4</v>
      </c>
      <c r="E27" s="28">
        <v>168.9</v>
      </c>
      <c r="F27" s="2">
        <v>169.4</v>
      </c>
      <c r="G27" s="28">
        <v>169.1</v>
      </c>
      <c r="H27" s="28">
        <f t="shared" si="21"/>
        <v>169.64000000000001</v>
      </c>
      <c r="I27" s="12">
        <f t="shared" si="37"/>
        <v>1.1085945881511412E-2</v>
      </c>
      <c r="K27" s="28">
        <v>157.69999999999999</v>
      </c>
      <c r="L27" s="28">
        <v>157.4</v>
      </c>
      <c r="M27" s="28">
        <v>157.80000000000001</v>
      </c>
      <c r="N27" s="28">
        <v>158.69999999999999</v>
      </c>
      <c r="O27" s="28">
        <v>157.6</v>
      </c>
      <c r="P27" s="28">
        <f t="shared" si="22"/>
        <v>157.84</v>
      </c>
      <c r="Q27" s="12">
        <f t="shared" si="38"/>
        <v>7.146503318019427E-3</v>
      </c>
      <c r="S27" s="2">
        <v>16</v>
      </c>
      <c r="T27" s="28">
        <v>61</v>
      </c>
      <c r="U27" s="28">
        <v>60.1</v>
      </c>
      <c r="V27" s="28">
        <v>58.2</v>
      </c>
      <c r="W27" s="28">
        <v>56.4</v>
      </c>
      <c r="X27" s="28">
        <v>58.3</v>
      </c>
      <c r="Y27" s="28">
        <f t="shared" si="23"/>
        <v>58.8</v>
      </c>
      <c r="Z27" s="12">
        <f t="shared" si="39"/>
        <v>3.7769149311683611E-2</v>
      </c>
      <c r="AB27" s="2">
        <v>16</v>
      </c>
      <c r="AC27" s="28">
        <v>49.1</v>
      </c>
      <c r="AD27" s="10">
        <v>51.2</v>
      </c>
      <c r="AE27" s="10">
        <v>50.5</v>
      </c>
      <c r="AF27" s="10">
        <v>52.6</v>
      </c>
      <c r="AG27" s="10">
        <v>52.6</v>
      </c>
      <c r="AH27" s="28">
        <f t="shared" si="0"/>
        <v>51.2</v>
      </c>
      <c r="AI27" s="12">
        <f t="shared" si="40"/>
        <v>5.6105610561056077E-2</v>
      </c>
      <c r="AJ27" s="12"/>
      <c r="AK27" s="2">
        <v>17</v>
      </c>
      <c r="AL27" s="10">
        <f t="shared" si="41"/>
        <v>16</v>
      </c>
      <c r="AM27" s="21">
        <f t="shared" si="42"/>
        <v>165.40298478348578</v>
      </c>
      <c r="AN27" s="14">
        <f t="shared" si="46"/>
        <v>9.4764314660603956E-3</v>
      </c>
      <c r="AO27" s="9">
        <f t="shared" si="43"/>
        <v>1.5527158442977926</v>
      </c>
      <c r="AP27" s="12"/>
      <c r="AQ27" s="2">
        <v>17</v>
      </c>
      <c r="AR27" s="10">
        <f t="shared" si="2"/>
        <v>16</v>
      </c>
      <c r="AS27" s="21">
        <f t="shared" si="3"/>
        <v>168.36509172456809</v>
      </c>
      <c r="AT27" s="14">
        <f t="shared" si="49"/>
        <v>8.472632582176922E-3</v>
      </c>
      <c r="AU27" s="9">
        <f t="shared" si="5"/>
        <v>1.4145109304496011</v>
      </c>
      <c r="AV27" s="21">
        <f t="shared" si="6"/>
        <v>174.33600539176254</v>
      </c>
      <c r="AW27" s="14">
        <f t="shared" si="26"/>
        <v>-1.4319589902925616E-3</v>
      </c>
      <c r="AX27" s="9">
        <f t="shared" si="7"/>
        <v>-0.25</v>
      </c>
      <c r="AZ27" s="10">
        <f t="shared" si="8"/>
        <v>16</v>
      </c>
      <c r="BA27" s="21">
        <f t="shared" si="9"/>
        <v>156.66125050916907</v>
      </c>
      <c r="BB27" s="14">
        <f t="shared" si="10"/>
        <v>7.1793888462455815E-3</v>
      </c>
      <c r="BC27" s="9">
        <f t="shared" si="27"/>
        <v>1.1167147054437125</v>
      </c>
      <c r="BD27" s="21">
        <f t="shared" si="11"/>
        <v>161.33600539176254</v>
      </c>
      <c r="BE27" s="14">
        <f t="shared" si="28"/>
        <v>-1.5471636878074881E-3</v>
      </c>
      <c r="BF27" s="9">
        <f t="shared" si="29"/>
        <v>-0.25</v>
      </c>
      <c r="BG27" s="9"/>
      <c r="BH27" s="2">
        <v>17</v>
      </c>
      <c r="BI27" s="10">
        <f t="shared" si="50"/>
        <v>16</v>
      </c>
      <c r="BJ27" s="21">
        <f t="shared" si="51"/>
        <v>56.491449256508211</v>
      </c>
      <c r="BK27" s="14">
        <f t="shared" si="47"/>
        <v>4.5640953310082749E-2</v>
      </c>
      <c r="BL27" s="9">
        <f t="shared" si="48"/>
        <v>2.4657829150371913</v>
      </c>
      <c r="BN27" s="2">
        <v>17</v>
      </c>
      <c r="BO27" s="10">
        <f t="shared" si="13"/>
        <v>16</v>
      </c>
      <c r="BP27" s="21">
        <f t="shared" si="14"/>
        <v>59.072285644288108</v>
      </c>
      <c r="BQ27" s="14">
        <f t="shared" si="15"/>
        <v>4.5981654851917825E-2</v>
      </c>
      <c r="BR27" s="9">
        <f t="shared" si="31"/>
        <v>2.5968346932376196</v>
      </c>
      <c r="BS27" s="21">
        <f t="shared" si="16"/>
        <v>73.336005391762555</v>
      </c>
      <c r="BT27" s="14">
        <f t="shared" si="32"/>
        <v>-3.3973851232857624E-3</v>
      </c>
      <c r="BU27" s="9">
        <f t="shared" si="33"/>
        <v>-0.25</v>
      </c>
      <c r="BW27" s="10">
        <f t="shared" si="17"/>
        <v>16</v>
      </c>
      <c r="BX27" s="21">
        <f t="shared" si="18"/>
        <v>52.531048944983276</v>
      </c>
      <c r="BY27" s="14">
        <f t="shared" si="19"/>
        <v>2.7214575931696652E-2</v>
      </c>
      <c r="BZ27" s="9">
        <f t="shared" si="34"/>
        <v>1.3917347492740242</v>
      </c>
      <c r="CA27" s="21">
        <f t="shared" si="20"/>
        <v>58.002404852586309</v>
      </c>
      <c r="CB27" s="14">
        <f t="shared" si="35"/>
        <v>-3.8641598499818339E-3</v>
      </c>
      <c r="CC27" s="9">
        <f t="shared" si="36"/>
        <v>-0.22500000000000001</v>
      </c>
    </row>
    <row r="28" spans="2:81" ht="15.9" customHeight="1" x14ac:dyDescent="0.65">
      <c r="B28" s="2">
        <v>17</v>
      </c>
      <c r="C28" s="28">
        <v>171.9</v>
      </c>
      <c r="D28" s="28">
        <v>170.3</v>
      </c>
      <c r="E28" s="28">
        <v>172.4</v>
      </c>
      <c r="F28" s="2">
        <v>170.9</v>
      </c>
      <c r="G28" s="28">
        <v>169.8</v>
      </c>
      <c r="H28" s="28">
        <f t="shared" si="21"/>
        <v>171.06</v>
      </c>
      <c r="I28" s="12">
        <f t="shared" si="37"/>
        <v>8.3706672954491114E-3</v>
      </c>
      <c r="K28" s="28">
        <v>159.1</v>
      </c>
      <c r="L28" s="28">
        <v>157.30000000000001</v>
      </c>
      <c r="M28" s="28">
        <v>155</v>
      </c>
      <c r="N28" s="28">
        <v>156.1</v>
      </c>
      <c r="O28" s="28">
        <v>158</v>
      </c>
      <c r="P28" s="28">
        <f t="shared" si="22"/>
        <v>157.1</v>
      </c>
      <c r="Q28" s="12">
        <f t="shared" si="38"/>
        <v>-4.6882919412063427E-3</v>
      </c>
      <c r="S28" s="2">
        <v>17</v>
      </c>
      <c r="T28" s="28">
        <v>61.3</v>
      </c>
      <c r="U28" s="28">
        <v>63.1</v>
      </c>
      <c r="V28" s="28">
        <v>64.599999999999994</v>
      </c>
      <c r="W28" s="28">
        <v>59.4</v>
      </c>
      <c r="X28" s="28">
        <v>59.5</v>
      </c>
      <c r="Y28" s="28">
        <f t="shared" si="23"/>
        <v>61.58</v>
      </c>
      <c r="Z28" s="12">
        <f t="shared" si="39"/>
        <v>4.7278911564625874E-2</v>
      </c>
      <c r="AB28" s="2">
        <v>17</v>
      </c>
      <c r="AC28" s="28">
        <v>53.8</v>
      </c>
      <c r="AD28" s="10">
        <v>50</v>
      </c>
      <c r="AE28" s="10">
        <v>49.6</v>
      </c>
      <c r="AF28" s="10">
        <v>50.6</v>
      </c>
      <c r="AG28" s="10">
        <v>51.4</v>
      </c>
      <c r="AH28" s="28">
        <f t="shared" si="0"/>
        <v>51.08</v>
      </c>
      <c r="AI28" s="12">
        <f t="shared" si="40"/>
        <v>-2.3437500000000888E-3</v>
      </c>
      <c r="AJ28" s="12"/>
      <c r="AK28" s="2">
        <v>18</v>
      </c>
      <c r="AL28" s="10">
        <f t="shared" si="41"/>
        <v>17</v>
      </c>
      <c r="AM28" s="21">
        <f t="shared" si="42"/>
        <v>166.67178246659452</v>
      </c>
      <c r="AN28" s="14">
        <f t="shared" si="46"/>
        <v>7.6709479261792843E-3</v>
      </c>
      <c r="AO28" s="9">
        <f t="shared" si="43"/>
        <v>1.2687976831087513</v>
      </c>
      <c r="AP28" s="12"/>
      <c r="AQ28" s="2">
        <v>18</v>
      </c>
      <c r="AR28" s="10">
        <f t="shared" si="2"/>
        <v>17</v>
      </c>
      <c r="AS28" s="21">
        <f t="shared" si="3"/>
        <v>169.47306997991939</v>
      </c>
      <c r="AT28" s="14">
        <f t="shared" si="49"/>
        <v>6.5808074821344965E-3</v>
      </c>
      <c r="AU28" s="9">
        <f t="shared" si="5"/>
        <v>1.1079782553512951</v>
      </c>
      <c r="AV28" s="21">
        <f t="shared" si="6"/>
        <v>174.0934697667262</v>
      </c>
      <c r="AW28" s="14">
        <f t="shared" si="26"/>
        <v>-1.391196411156265E-3</v>
      </c>
      <c r="AX28" s="9">
        <f t="shared" si="7"/>
        <v>-0.24253562503633297</v>
      </c>
      <c r="AZ28" s="10">
        <f t="shared" si="8"/>
        <v>17</v>
      </c>
      <c r="BA28" s="21">
        <f t="shared" si="9"/>
        <v>157.52330533041686</v>
      </c>
      <c r="BB28" s="14">
        <f t="shared" si="10"/>
        <v>5.502667816361783E-3</v>
      </c>
      <c r="BC28" s="9">
        <f t="shared" si="27"/>
        <v>0.86205482124780797</v>
      </c>
      <c r="BD28" s="21">
        <f t="shared" si="11"/>
        <v>161.0934697667262</v>
      </c>
      <c r="BE28" s="14">
        <f t="shared" si="28"/>
        <v>-1.5032950918017624E-3</v>
      </c>
      <c r="BF28" s="9">
        <f t="shared" si="29"/>
        <v>-0.24253562503633297</v>
      </c>
      <c r="BG28" s="9"/>
      <c r="BH28" s="2">
        <v>18</v>
      </c>
      <c r="BI28" s="10">
        <f t="shared" si="50"/>
        <v>17</v>
      </c>
      <c r="BJ28" s="21">
        <f t="shared" si="51"/>
        <v>58.67178528180802</v>
      </c>
      <c r="BK28" s="14">
        <f t="shared" si="47"/>
        <v>3.859585926711942E-2</v>
      </c>
      <c r="BL28" s="9">
        <f t="shared" si="48"/>
        <v>2.1803360252998076</v>
      </c>
      <c r="BN28" s="2">
        <v>18</v>
      </c>
      <c r="BO28" s="10">
        <f t="shared" si="13"/>
        <v>17</v>
      </c>
      <c r="BP28" s="21">
        <f t="shared" si="14"/>
        <v>61.338598616418665</v>
      </c>
      <c r="BQ28" s="14">
        <f t="shared" si="15"/>
        <v>3.8365080128733665E-2</v>
      </c>
      <c r="BR28" s="9">
        <f t="shared" si="31"/>
        <v>2.2663129721305562</v>
      </c>
      <c r="BS28" s="21">
        <f t="shared" si="16"/>
        <v>73.093469766726216</v>
      </c>
      <c r="BT28" s="14">
        <f t="shared" si="32"/>
        <v>-3.3071834733935761E-3</v>
      </c>
      <c r="BU28" s="9">
        <f t="shared" si="33"/>
        <v>-0.24253562503633297</v>
      </c>
      <c r="BW28" s="10">
        <f t="shared" si="17"/>
        <v>17</v>
      </c>
      <c r="BX28" s="21">
        <f t="shared" si="18"/>
        <v>53.629419520963275</v>
      </c>
      <c r="BY28" s="14">
        <f t="shared" si="19"/>
        <v>2.0908978557240356E-2</v>
      </c>
      <c r="BZ28" s="9">
        <f t="shared" si="34"/>
        <v>1.0983705759800009</v>
      </c>
      <c r="CA28" s="21">
        <f t="shared" si="20"/>
        <v>57.784122790053608</v>
      </c>
      <c r="CB28" s="14">
        <f t="shared" si="35"/>
        <v>-3.7633277980019474E-3</v>
      </c>
      <c r="CC28" s="9">
        <f t="shared" si="36"/>
        <v>-0.21828206253269969</v>
      </c>
    </row>
    <row r="29" spans="2:81" ht="15.9" customHeight="1" x14ac:dyDescent="0.65">
      <c r="B29" s="2">
        <v>18</v>
      </c>
      <c r="C29" s="28">
        <v>168.9</v>
      </c>
      <c r="D29" s="28">
        <v>170.3</v>
      </c>
      <c r="E29" s="28">
        <v>170.5</v>
      </c>
      <c r="F29" s="2">
        <v>172.1</v>
      </c>
      <c r="G29" s="28">
        <v>171.2</v>
      </c>
      <c r="H29" s="28">
        <f t="shared" si="21"/>
        <v>170.6</v>
      </c>
      <c r="I29" s="12">
        <f t="shared" si="37"/>
        <v>-2.6891149304338123E-3</v>
      </c>
      <c r="K29" s="28">
        <v>155.5</v>
      </c>
      <c r="L29" s="28">
        <v>157.5</v>
      </c>
      <c r="M29" s="28">
        <v>158.80000000000001</v>
      </c>
      <c r="N29" s="28">
        <v>157.30000000000001</v>
      </c>
      <c r="O29" s="28">
        <v>158.1</v>
      </c>
      <c r="P29" s="28">
        <f t="shared" si="22"/>
        <v>157.44</v>
      </c>
      <c r="Q29" s="12">
        <f t="shared" si="38"/>
        <v>2.1642266072565463E-3</v>
      </c>
      <c r="S29" s="2">
        <v>18</v>
      </c>
      <c r="T29" s="28">
        <v>63.6</v>
      </c>
      <c r="U29" s="28">
        <v>60.8</v>
      </c>
      <c r="V29" s="28">
        <v>60.7</v>
      </c>
      <c r="W29" s="28">
        <v>64.3</v>
      </c>
      <c r="X29" s="28">
        <v>62</v>
      </c>
      <c r="Y29" s="28">
        <f t="shared" si="23"/>
        <v>62.280000000000008</v>
      </c>
      <c r="Z29" s="12">
        <f t="shared" si="39"/>
        <v>1.1367327054238551E-2</v>
      </c>
      <c r="AB29" s="2">
        <v>18</v>
      </c>
      <c r="AC29" s="28">
        <v>50.9</v>
      </c>
      <c r="AD29" s="10">
        <v>50.7</v>
      </c>
      <c r="AE29" s="10">
        <v>53.4</v>
      </c>
      <c r="AF29" s="10">
        <v>49.5</v>
      </c>
      <c r="AG29" s="10">
        <v>50.4</v>
      </c>
      <c r="AH29" s="28">
        <f t="shared" si="0"/>
        <v>50.980000000000004</v>
      </c>
      <c r="AI29" s="12">
        <f t="shared" si="40"/>
        <v>-1.9577133907594814E-3</v>
      </c>
      <c r="AJ29" s="12"/>
      <c r="AK29" s="2">
        <v>19</v>
      </c>
      <c r="AL29" s="10">
        <f t="shared" si="41"/>
        <v>18</v>
      </c>
      <c r="AM29" s="21">
        <f t="shared" si="42"/>
        <v>167.70441445922529</v>
      </c>
      <c r="AN29" s="14">
        <f t="shared" si="46"/>
        <v>6.1956017830296865E-3</v>
      </c>
      <c r="AO29" s="9">
        <f t="shared" si="43"/>
        <v>1.032631992630759</v>
      </c>
      <c r="AP29" s="12"/>
      <c r="AQ29" s="2">
        <v>19</v>
      </c>
      <c r="AR29" s="10">
        <f t="shared" si="2"/>
        <v>18</v>
      </c>
      <c r="AS29" s="21">
        <f t="shared" si="3"/>
        <v>170.32789304752518</v>
      </c>
      <c r="AT29" s="14">
        <f t="shared" si="49"/>
        <v>5.0440053260797091E-3</v>
      </c>
      <c r="AU29" s="9">
        <f t="shared" si="5"/>
        <v>0.85482306760578997</v>
      </c>
      <c r="AV29" s="21">
        <f t="shared" si="6"/>
        <v>173.85776750633067</v>
      </c>
      <c r="AW29" s="14">
        <f t="shared" si="26"/>
        <v>-1.3538834093625267E-3</v>
      </c>
      <c r="AX29" s="9">
        <f t="shared" si="7"/>
        <v>-0.23570226039551587</v>
      </c>
      <c r="AZ29" s="10">
        <f t="shared" si="8"/>
        <v>18</v>
      </c>
      <c r="BA29" s="21">
        <f t="shared" si="9"/>
        <v>158.17637358020284</v>
      </c>
      <c r="BB29" s="14">
        <f t="shared" si="10"/>
        <v>4.1458516148840012E-3</v>
      </c>
      <c r="BC29" s="9">
        <f t="shared" si="27"/>
        <v>0.65306824978597933</v>
      </c>
      <c r="BD29" s="21">
        <f t="shared" si="11"/>
        <v>160.85776750633067</v>
      </c>
      <c r="BE29" s="14">
        <f t="shared" si="28"/>
        <v>-1.463139758159281E-3</v>
      </c>
      <c r="BF29" s="9">
        <f t="shared" si="29"/>
        <v>-0.23570226039551587</v>
      </c>
      <c r="BG29" s="9"/>
      <c r="BH29" s="2">
        <v>19</v>
      </c>
      <c r="BI29" s="10">
        <f t="shared" si="50"/>
        <v>18</v>
      </c>
      <c r="BJ29" s="21">
        <f t="shared" si="51"/>
        <v>60.57077551487081</v>
      </c>
      <c r="BK29" s="14">
        <f t="shared" si="47"/>
        <v>3.2366327766262762E-2</v>
      </c>
      <c r="BL29" s="9">
        <f t="shared" si="48"/>
        <v>1.8989902330627924</v>
      </c>
      <c r="BN29" s="2">
        <v>19</v>
      </c>
      <c r="BO29" s="10">
        <f t="shared" si="13"/>
        <v>18</v>
      </c>
      <c r="BP29" s="21">
        <f t="shared" si="14"/>
        <v>63.278185021867216</v>
      </c>
      <c r="BQ29" s="14">
        <f t="shared" si="15"/>
        <v>3.1620976826969391E-2</v>
      </c>
      <c r="BR29" s="9">
        <f t="shared" si="31"/>
        <v>1.9395864054485521</v>
      </c>
      <c r="BS29" s="21">
        <f t="shared" si="16"/>
        <v>72.857767506330703</v>
      </c>
      <c r="BT29" s="14">
        <f t="shared" si="32"/>
        <v>-3.2246691961367248E-3</v>
      </c>
      <c r="BU29" s="9">
        <f t="shared" si="33"/>
        <v>-0.23570226039551587</v>
      </c>
      <c r="BW29" s="10">
        <f t="shared" si="17"/>
        <v>18</v>
      </c>
      <c r="BX29" s="21">
        <f t="shared" si="18"/>
        <v>54.47411318035568</v>
      </c>
      <c r="BY29" s="14">
        <f t="shared" si="19"/>
        <v>1.5750565024523929E-2</v>
      </c>
      <c r="BZ29" s="9">
        <f t="shared" si="34"/>
        <v>0.84469365939240282</v>
      </c>
      <c r="CA29" s="21">
        <f t="shared" si="20"/>
        <v>57.571990755697641</v>
      </c>
      <c r="CB29" s="14">
        <f t="shared" si="35"/>
        <v>-3.6711128267310432E-3</v>
      </c>
      <c r="CC29" s="9">
        <f t="shared" si="36"/>
        <v>-0.21213203435596428</v>
      </c>
    </row>
    <row r="30" spans="2:81" ht="15.9" customHeight="1" x14ac:dyDescent="0.65">
      <c r="B30" s="2">
        <v>19</v>
      </c>
      <c r="C30" s="28">
        <v>170.7</v>
      </c>
      <c r="D30" s="28">
        <v>171.3</v>
      </c>
      <c r="E30" s="28">
        <v>174.9</v>
      </c>
      <c r="F30" s="2">
        <v>172.4</v>
      </c>
      <c r="G30" s="28">
        <v>169.6</v>
      </c>
      <c r="H30" s="28">
        <f t="shared" si="21"/>
        <v>171.78</v>
      </c>
      <c r="I30" s="12">
        <f t="shared" si="37"/>
        <v>6.9167643610785869E-3</v>
      </c>
      <c r="K30" s="28">
        <v>158</v>
      </c>
      <c r="L30" s="28">
        <v>155.9</v>
      </c>
      <c r="M30" s="28">
        <v>157</v>
      </c>
      <c r="N30" s="28">
        <v>155.9</v>
      </c>
      <c r="O30" s="28">
        <v>158.9</v>
      </c>
      <c r="P30" s="28">
        <f t="shared" si="22"/>
        <v>157.13999999999999</v>
      </c>
      <c r="Q30" s="12">
        <f t="shared" si="38"/>
        <v>-1.9054878048781209E-3</v>
      </c>
      <c r="S30" s="2">
        <v>19</v>
      </c>
      <c r="T30" s="28">
        <v>63</v>
      </c>
      <c r="U30" s="28">
        <v>62.6</v>
      </c>
      <c r="V30" s="28">
        <v>68</v>
      </c>
      <c r="W30" s="28">
        <v>66.900000000000006</v>
      </c>
      <c r="X30" s="28">
        <v>60.2</v>
      </c>
      <c r="Y30" s="28">
        <f t="shared" si="23"/>
        <v>64.14</v>
      </c>
      <c r="Z30" s="12">
        <f t="shared" si="39"/>
        <v>2.9865125240847657E-2</v>
      </c>
      <c r="AB30" s="2">
        <v>19</v>
      </c>
      <c r="AC30" s="28">
        <v>47.1</v>
      </c>
      <c r="AD30" s="10">
        <v>50.8</v>
      </c>
      <c r="AE30" s="10">
        <v>50.5</v>
      </c>
      <c r="AF30" s="10">
        <v>49.5</v>
      </c>
      <c r="AG30" s="10">
        <v>52.7</v>
      </c>
      <c r="AH30" s="28">
        <f t="shared" si="0"/>
        <v>50.120000000000005</v>
      </c>
      <c r="AI30" s="12">
        <f t="shared" si="40"/>
        <v>-1.6869360533542554E-2</v>
      </c>
      <c r="AJ30" s="12"/>
      <c r="AK30" s="2">
        <v>20</v>
      </c>
      <c r="AL30" s="10">
        <f t="shared" si="41"/>
        <v>19</v>
      </c>
      <c r="AM30" s="21">
        <f t="shared" si="42"/>
        <v>168.54207568931267</v>
      </c>
      <c r="AN30" s="14">
        <f t="shared" si="46"/>
        <v>4.9948669078776192E-3</v>
      </c>
      <c r="AO30" s="9">
        <f t="shared" si="43"/>
        <v>0.83766123008736737</v>
      </c>
      <c r="AP30" s="12"/>
      <c r="AQ30" s="2">
        <v>20</v>
      </c>
      <c r="AR30" s="10">
        <f t="shared" si="2"/>
        <v>19</v>
      </c>
      <c r="AS30" s="21">
        <f t="shared" si="3"/>
        <v>170.97543727053917</v>
      </c>
      <c r="AT30" s="14">
        <f t="shared" si="49"/>
        <v>3.8017509136528556E-3</v>
      </c>
      <c r="AU30" s="9">
        <f t="shared" si="5"/>
        <v>0.64754422301399317</v>
      </c>
      <c r="AV30" s="21">
        <f t="shared" si="6"/>
        <v>173.62835177246012</v>
      </c>
      <c r="AW30" s="14">
        <f t="shared" si="26"/>
        <v>-1.3195598744945316E-3</v>
      </c>
      <c r="AX30" s="9">
        <f t="shared" si="7"/>
        <v>-0.22941573387056174</v>
      </c>
      <c r="AZ30" s="10">
        <f t="shared" si="8"/>
        <v>19</v>
      </c>
      <c r="BA30" s="21">
        <f t="shared" si="9"/>
        <v>158.65928337074641</v>
      </c>
      <c r="BB30" s="14">
        <f t="shared" si="10"/>
        <v>3.0529830695525157E-3</v>
      </c>
      <c r="BC30" s="9">
        <f t="shared" si="27"/>
        <v>0.48290979054358218</v>
      </c>
      <c r="BD30" s="21">
        <f t="shared" si="11"/>
        <v>160.62835177246012</v>
      </c>
      <c r="BE30" s="14">
        <f t="shared" si="28"/>
        <v>-1.4262023987217424E-3</v>
      </c>
      <c r="BF30" s="9">
        <f t="shared" si="29"/>
        <v>-0.22941573387056174</v>
      </c>
      <c r="BG30" s="9"/>
      <c r="BH30" s="2">
        <v>20</v>
      </c>
      <c r="BI30" s="10">
        <f t="shared" si="50"/>
        <v>19</v>
      </c>
      <c r="BJ30" s="21">
        <f t="shared" si="51"/>
        <v>62.202591056493908</v>
      </c>
      <c r="BK30" s="14">
        <f t="shared" si="47"/>
        <v>2.6940641386083437E-2</v>
      </c>
      <c r="BL30" s="9">
        <f t="shared" si="48"/>
        <v>1.6318155416230962</v>
      </c>
      <c r="BN30" s="2">
        <v>20</v>
      </c>
      <c r="BO30" s="10">
        <f t="shared" si="13"/>
        <v>19</v>
      </c>
      <c r="BP30" s="21">
        <f t="shared" si="14"/>
        <v>64.907470465334157</v>
      </c>
      <c r="BQ30" s="14">
        <f t="shared" si="15"/>
        <v>2.5747980017187665E-2</v>
      </c>
      <c r="BR30" s="9">
        <f t="shared" si="31"/>
        <v>1.6292854434669446</v>
      </c>
      <c r="BS30" s="21">
        <f t="shared" si="16"/>
        <v>72.628351772460135</v>
      </c>
      <c r="BT30" s="14">
        <f t="shared" si="32"/>
        <v>-3.1488164093229063E-3</v>
      </c>
      <c r="BU30" s="9">
        <f t="shared" si="33"/>
        <v>-0.22941573387056174</v>
      </c>
      <c r="BW30" s="10">
        <f t="shared" si="17"/>
        <v>19</v>
      </c>
      <c r="BX30" s="21">
        <f t="shared" si="18"/>
        <v>55.10561671471708</v>
      </c>
      <c r="BY30" s="14">
        <f t="shared" si="19"/>
        <v>1.1592727214678755E-2</v>
      </c>
      <c r="BZ30" s="9">
        <f t="shared" si="34"/>
        <v>0.63150353436140017</v>
      </c>
      <c r="CA30" s="21">
        <f t="shared" si="20"/>
        <v>57.365516595214139</v>
      </c>
      <c r="CB30" s="14">
        <f t="shared" si="35"/>
        <v>-3.5863647890805005E-3</v>
      </c>
      <c r="CC30" s="9">
        <f t="shared" si="36"/>
        <v>-0.20647416048350559</v>
      </c>
    </row>
    <row r="31" spans="2:81" ht="15.9" customHeight="1" x14ac:dyDescent="0.65">
      <c r="B31" s="2">
        <v>20</v>
      </c>
      <c r="C31" s="28">
        <v>171.7</v>
      </c>
      <c r="D31" s="28">
        <v>172.3</v>
      </c>
      <c r="E31" s="28">
        <v>173.2</v>
      </c>
      <c r="F31" s="2">
        <v>171.8</v>
      </c>
      <c r="G31" s="28">
        <v>171.6</v>
      </c>
      <c r="H31" s="28">
        <f t="shared" si="21"/>
        <v>172.12</v>
      </c>
      <c r="I31" s="12">
        <f t="shared" si="37"/>
        <v>1.9792758179066447E-3</v>
      </c>
      <c r="K31" s="28">
        <v>154.9</v>
      </c>
      <c r="L31" s="28">
        <v>159.5</v>
      </c>
      <c r="M31" s="28">
        <v>156.4</v>
      </c>
      <c r="N31" s="28">
        <v>158.30000000000001</v>
      </c>
      <c r="O31" s="28">
        <v>158.1</v>
      </c>
      <c r="P31" s="28">
        <f t="shared" si="22"/>
        <v>157.44</v>
      </c>
      <c r="Q31" s="12">
        <f t="shared" si="38"/>
        <v>1.9091256204658992E-3</v>
      </c>
      <c r="S31" s="2">
        <v>20</v>
      </c>
      <c r="T31" s="28">
        <v>64.400000000000006</v>
      </c>
      <c r="U31" s="28">
        <v>65.7</v>
      </c>
      <c r="V31" s="28">
        <v>64.599999999999994</v>
      </c>
      <c r="W31" s="28">
        <v>61.8</v>
      </c>
      <c r="X31" s="28">
        <v>67.7</v>
      </c>
      <c r="Y31" s="28">
        <f t="shared" si="23"/>
        <v>64.84</v>
      </c>
      <c r="Z31" s="12">
        <f t="shared" si="39"/>
        <v>1.0913626442157823E-2</v>
      </c>
      <c r="AB31" s="2">
        <v>20</v>
      </c>
      <c r="AC31" s="28">
        <v>51.6</v>
      </c>
      <c r="AD31" s="10">
        <v>53.5</v>
      </c>
      <c r="AE31" s="10">
        <v>50</v>
      </c>
      <c r="AF31" s="10">
        <v>51.7</v>
      </c>
      <c r="AG31" s="10">
        <v>51.2</v>
      </c>
      <c r="AH31" s="28">
        <f t="shared" si="0"/>
        <v>51.6</v>
      </c>
      <c r="AI31" s="12">
        <f t="shared" si="40"/>
        <v>2.9529130087789242E-2</v>
      </c>
      <c r="AJ31" s="12"/>
      <c r="AK31" s="2">
        <v>21</v>
      </c>
      <c r="AL31" s="10">
        <f t="shared" si="41"/>
        <v>20</v>
      </c>
      <c r="AM31" s="21">
        <f t="shared" si="42"/>
        <v>169.21975678338217</v>
      </c>
      <c r="AN31" s="14">
        <f t="shared" si="46"/>
        <v>4.0208422217293876E-3</v>
      </c>
      <c r="AO31" s="9">
        <f t="shared" si="43"/>
        <v>0.67768109406950883</v>
      </c>
      <c r="AP31" s="12"/>
      <c r="AQ31" s="2">
        <v>21</v>
      </c>
      <c r="AR31" s="10">
        <f t="shared" si="2"/>
        <v>20</v>
      </c>
      <c r="AS31" s="21">
        <f t="shared" si="3"/>
        <v>171.45449215112609</v>
      </c>
      <c r="AT31" s="14">
        <f t="shared" si="49"/>
        <v>2.8018929984012452E-3</v>
      </c>
      <c r="AU31" s="9">
        <f t="shared" si="5"/>
        <v>0.47905488058691692</v>
      </c>
      <c r="AV31" s="21">
        <f t="shared" si="6"/>
        <v>173.40474497471016</v>
      </c>
      <c r="AW31" s="14">
        <f t="shared" si="26"/>
        <v>-1.2878472638097862E-3</v>
      </c>
      <c r="AX31" s="9">
        <f t="shared" si="7"/>
        <v>-0.22360679774997896</v>
      </c>
      <c r="AZ31" s="10">
        <f t="shared" si="8"/>
        <v>20</v>
      </c>
      <c r="BA31" s="21">
        <f t="shared" si="9"/>
        <v>159.00457700564442</v>
      </c>
      <c r="BB31" s="14">
        <f t="shared" si="10"/>
        <v>2.1763216596103595E-3</v>
      </c>
      <c r="BC31" s="9">
        <f t="shared" si="27"/>
        <v>0.34529363489802534</v>
      </c>
      <c r="BD31" s="21">
        <f t="shared" si="11"/>
        <v>160.40474497471016</v>
      </c>
      <c r="BE31" s="14">
        <f t="shared" si="28"/>
        <v>-1.3920755288998952E-3</v>
      </c>
      <c r="BF31" s="9">
        <f t="shared" si="29"/>
        <v>-0.22360679774997896</v>
      </c>
      <c r="BG31" s="9"/>
      <c r="BH31" s="2">
        <v>21</v>
      </c>
      <c r="BI31" s="10">
        <f t="shared" si="50"/>
        <v>20</v>
      </c>
      <c r="BJ31" s="21">
        <f t="shared" si="51"/>
        <v>63.58835974167436</v>
      </c>
      <c r="BK31" s="14">
        <f t="shared" si="47"/>
        <v>2.2278311267160282E-2</v>
      </c>
      <c r="BL31" s="9">
        <f t="shared" si="48"/>
        <v>1.3857686851804507</v>
      </c>
      <c r="BN31" s="2">
        <v>21</v>
      </c>
      <c r="BO31" s="10">
        <f t="shared" si="13"/>
        <v>20</v>
      </c>
      <c r="BP31" s="21">
        <f t="shared" si="14"/>
        <v>66.251661716771608</v>
      </c>
      <c r="BQ31" s="14">
        <f t="shared" si="15"/>
        <v>2.0709345808744121E-2</v>
      </c>
      <c r="BR31" s="9">
        <f t="shared" si="31"/>
        <v>1.3441912514374499</v>
      </c>
      <c r="BS31" s="21">
        <f t="shared" si="16"/>
        <v>72.404744974710155</v>
      </c>
      <c r="BT31" s="14">
        <f t="shared" si="32"/>
        <v>-3.0787811136142188E-3</v>
      </c>
      <c r="BU31" s="9">
        <f t="shared" si="33"/>
        <v>-0.22360679774997896</v>
      </c>
      <c r="BW31" s="10">
        <f t="shared" si="17"/>
        <v>20</v>
      </c>
      <c r="BX31" s="21">
        <f t="shared" si="18"/>
        <v>55.562055297330232</v>
      </c>
      <c r="BY31" s="14">
        <f t="shared" si="19"/>
        <v>8.2829774862360171E-3</v>
      </c>
      <c r="BZ31" s="9">
        <f t="shared" si="34"/>
        <v>0.45643858261315234</v>
      </c>
      <c r="CA31" s="21">
        <f t="shared" si="20"/>
        <v>57.164270477239157</v>
      </c>
      <c r="CB31" s="14">
        <f t="shared" si="35"/>
        <v>-3.5081374651435024E-3</v>
      </c>
      <c r="CC31" s="9">
        <f t="shared" si="36"/>
        <v>-0.20124611797498107</v>
      </c>
    </row>
    <row r="32" spans="2:81" ht="15.9" customHeight="1" x14ac:dyDescent="0.65">
      <c r="B32" s="2">
        <v>21</v>
      </c>
      <c r="C32" s="28">
        <v>171.9</v>
      </c>
      <c r="D32" s="28">
        <v>172</v>
      </c>
      <c r="E32" s="28">
        <v>170.7</v>
      </c>
      <c r="F32" s="2">
        <v>171.4</v>
      </c>
      <c r="G32" s="28">
        <v>172.5</v>
      </c>
      <c r="H32" s="28">
        <f t="shared" si="21"/>
        <v>171.7</v>
      </c>
      <c r="I32" s="12">
        <f t="shared" si="37"/>
        <v>-2.4401580292819887E-3</v>
      </c>
      <c r="K32" s="28">
        <v>158.9</v>
      </c>
      <c r="L32" s="28">
        <v>157.9</v>
      </c>
      <c r="M32" s="28">
        <v>156.6</v>
      </c>
      <c r="N32" s="28">
        <v>158.5</v>
      </c>
      <c r="O32" s="28">
        <v>155.5</v>
      </c>
      <c r="P32" s="28">
        <f t="shared" si="22"/>
        <v>157.47999999999999</v>
      </c>
      <c r="Q32" s="12">
        <f t="shared" si="38"/>
        <v>2.5406504065035595E-4</v>
      </c>
      <c r="S32" s="2">
        <v>21</v>
      </c>
      <c r="T32" s="28">
        <v>67.3</v>
      </c>
      <c r="U32" s="28">
        <v>66.099999999999994</v>
      </c>
      <c r="V32" s="28">
        <v>68.5</v>
      </c>
      <c r="W32" s="28">
        <v>65.5</v>
      </c>
      <c r="X32" s="28">
        <v>63.6</v>
      </c>
      <c r="Y32" s="28">
        <f t="shared" si="23"/>
        <v>66.2</v>
      </c>
      <c r="Z32" s="12">
        <f t="shared" si="39"/>
        <v>2.0974706971005543E-2</v>
      </c>
      <c r="AB32" s="2">
        <v>21</v>
      </c>
      <c r="AC32" s="28">
        <v>51.9</v>
      </c>
      <c r="AD32" s="10">
        <v>50.9</v>
      </c>
      <c r="AE32" s="10">
        <v>50.2</v>
      </c>
      <c r="AF32" s="10">
        <v>50.5</v>
      </c>
      <c r="AG32" s="10">
        <v>50.9</v>
      </c>
      <c r="AH32" s="28">
        <f t="shared" si="0"/>
        <v>50.88</v>
      </c>
      <c r="AI32" s="12">
        <f t="shared" si="40"/>
        <v>-1.3953488372093001E-2</v>
      </c>
      <c r="AJ32" s="12"/>
      <c r="AK32" s="2">
        <v>22</v>
      </c>
      <c r="AL32" s="10">
        <f t="shared" si="41"/>
        <v>21</v>
      </c>
      <c r="AM32" s="21">
        <f t="shared" si="42"/>
        <v>169.76681734258534</v>
      </c>
      <c r="AN32" s="14">
        <f t="shared" si="46"/>
        <v>3.2328409495557043E-3</v>
      </c>
      <c r="AO32" s="9">
        <f t="shared" si="43"/>
        <v>0.54706055920316143</v>
      </c>
      <c r="AP32" s="12"/>
      <c r="AQ32" s="2">
        <v>22</v>
      </c>
      <c r="AR32" s="10">
        <f t="shared" si="2"/>
        <v>21</v>
      </c>
      <c r="AS32" s="21">
        <f t="shared" si="3"/>
        <v>171.79743472857075</v>
      </c>
      <c r="AT32" s="14">
        <f t="shared" si="49"/>
        <v>2.0001959303718804E-3</v>
      </c>
      <c r="AU32" s="9">
        <f t="shared" si="5"/>
        <v>0.34294257744467199</v>
      </c>
      <c r="AV32" s="21">
        <f t="shared" si="6"/>
        <v>173.18652708447416</v>
      </c>
      <c r="AW32" s="14">
        <f t="shared" si="26"/>
        <v>-1.258430905496942E-3</v>
      </c>
      <c r="AX32" s="9">
        <f t="shared" si="7"/>
        <v>-0.21821789023599239</v>
      </c>
      <c r="AZ32" s="10">
        <f t="shared" si="8"/>
        <v>21</v>
      </c>
      <c r="BA32" s="21">
        <f t="shared" si="9"/>
        <v>159.23922279733077</v>
      </c>
      <c r="BB32" s="14">
        <f t="shared" si="10"/>
        <v>1.475717215851073E-3</v>
      </c>
      <c r="BC32" s="9">
        <f t="shared" si="27"/>
        <v>0.23464579168634297</v>
      </c>
      <c r="BD32" s="21">
        <f t="shared" si="11"/>
        <v>160.18652708447416</v>
      </c>
      <c r="BE32" s="14">
        <f t="shared" si="28"/>
        <v>-1.3604204181765049E-3</v>
      </c>
      <c r="BF32" s="9">
        <f t="shared" si="29"/>
        <v>-0.21821789023599239</v>
      </c>
      <c r="BG32" s="9"/>
      <c r="BH32" s="2">
        <v>22</v>
      </c>
      <c r="BI32" s="10">
        <f t="shared" si="50"/>
        <v>21</v>
      </c>
      <c r="BJ32" s="21">
        <f t="shared" si="51"/>
        <v>64.753233133904686</v>
      </c>
      <c r="BK32" s="14">
        <f t="shared" si="47"/>
        <v>1.8318972166644756E-2</v>
      </c>
      <c r="BL32" s="9">
        <f t="shared" si="48"/>
        <v>1.1648733922303223</v>
      </c>
      <c r="BN32" s="2">
        <v>22</v>
      </c>
      <c r="BO32" s="10">
        <f t="shared" si="13"/>
        <v>21</v>
      </c>
      <c r="BP32" s="21">
        <f t="shared" si="14"/>
        <v>67.341046976199564</v>
      </c>
      <c r="BQ32" s="14">
        <f t="shared" si="15"/>
        <v>1.644313865039522E-2</v>
      </c>
      <c r="BR32" s="9">
        <f t="shared" si="31"/>
        <v>1.0893852594279505</v>
      </c>
      <c r="BS32" s="21">
        <f t="shared" si="16"/>
        <v>72.186527084474164</v>
      </c>
      <c r="BT32" s="14">
        <f t="shared" si="32"/>
        <v>-3.0138617339541891E-3</v>
      </c>
      <c r="BU32" s="9">
        <f t="shared" si="33"/>
        <v>-0.21821789023599239</v>
      </c>
      <c r="BW32" s="10">
        <f t="shared" si="17"/>
        <v>21</v>
      </c>
      <c r="BX32" s="21">
        <f t="shared" si="18"/>
        <v>55.877414534376527</v>
      </c>
      <c r="BY32" s="14">
        <f t="shared" si="19"/>
        <v>5.6758022243544974E-3</v>
      </c>
      <c r="BZ32" s="9">
        <f t="shared" si="34"/>
        <v>0.31535923704629604</v>
      </c>
      <c r="CA32" s="21">
        <f t="shared" si="20"/>
        <v>56.967874376026764</v>
      </c>
      <c r="CB32" s="14">
        <f t="shared" si="35"/>
        <v>-3.435644320705384E-3</v>
      </c>
      <c r="CC32" s="9">
        <f t="shared" si="36"/>
        <v>-0.19639610121239315</v>
      </c>
    </row>
    <row r="33" spans="2:81" ht="15.9" customHeight="1" x14ac:dyDescent="0.65">
      <c r="B33" s="2">
        <v>22</v>
      </c>
      <c r="C33" s="28">
        <v>173.7</v>
      </c>
      <c r="D33" s="28">
        <v>170.2</v>
      </c>
      <c r="E33" s="28">
        <v>170.7</v>
      </c>
      <c r="F33" s="2">
        <v>172.6</v>
      </c>
      <c r="G33" s="28">
        <v>171.3</v>
      </c>
      <c r="H33" s="28">
        <f t="shared" si="21"/>
        <v>171.7</v>
      </c>
      <c r="I33" s="12">
        <f t="shared" si="37"/>
        <v>0</v>
      </c>
      <c r="K33" s="28">
        <v>158.30000000000001</v>
      </c>
      <c r="L33" s="28">
        <v>158.5</v>
      </c>
      <c r="M33" s="28">
        <v>158.1</v>
      </c>
      <c r="N33" s="28">
        <v>156.1</v>
      </c>
      <c r="O33" s="28">
        <v>158.6</v>
      </c>
      <c r="P33" s="28">
        <f t="shared" si="22"/>
        <v>157.92000000000002</v>
      </c>
      <c r="Q33" s="12">
        <f t="shared" si="38"/>
        <v>2.7940055880113423E-3</v>
      </c>
      <c r="S33" s="2">
        <v>22</v>
      </c>
      <c r="T33" s="28">
        <v>67</v>
      </c>
      <c r="U33" s="28">
        <v>66.5</v>
      </c>
      <c r="V33" s="28">
        <v>66.099999999999994</v>
      </c>
      <c r="W33" s="28">
        <v>64.3</v>
      </c>
      <c r="X33" s="28">
        <v>65</v>
      </c>
      <c r="Y33" s="28">
        <f t="shared" si="23"/>
        <v>65.78</v>
      </c>
      <c r="Z33" s="12">
        <f t="shared" si="39"/>
        <v>-6.3444108761329561E-3</v>
      </c>
      <c r="AB33" s="2">
        <v>22</v>
      </c>
      <c r="AC33" s="28">
        <v>51.1</v>
      </c>
      <c r="AD33" s="10">
        <v>53.6</v>
      </c>
      <c r="AE33" s="10">
        <v>51</v>
      </c>
      <c r="AF33" s="10">
        <v>48.9</v>
      </c>
      <c r="AG33" s="10">
        <v>50.7</v>
      </c>
      <c r="AH33" s="28">
        <f t="shared" si="0"/>
        <v>51.06</v>
      </c>
      <c r="AI33" s="12">
        <f t="shared" si="40"/>
        <v>3.5377358490565982E-3</v>
      </c>
      <c r="AJ33" s="12"/>
      <c r="AK33" s="2">
        <v>23</v>
      </c>
      <c r="AL33" s="10">
        <f t="shared" si="41"/>
        <v>22</v>
      </c>
      <c r="AM33" s="21">
        <f t="shared" si="42"/>
        <v>170.20765491502016</v>
      </c>
      <c r="AN33" s="14">
        <f t="shared" si="46"/>
        <v>2.5967240202495905E-3</v>
      </c>
      <c r="AO33" s="9">
        <f t="shared" si="43"/>
        <v>0.44083757243481714</v>
      </c>
      <c r="AP33" s="12"/>
      <c r="AQ33" s="2">
        <v>23</v>
      </c>
      <c r="AR33" s="10">
        <f t="shared" si="2"/>
        <v>22</v>
      </c>
      <c r="AS33" s="21">
        <f t="shared" si="3"/>
        <v>172.03101428841939</v>
      </c>
      <c r="AT33" s="14">
        <f t="shared" si="49"/>
        <v>1.3596219304303164E-3</v>
      </c>
      <c r="AU33" s="9">
        <f t="shared" si="5"/>
        <v>0.23357955984862316</v>
      </c>
      <c r="AV33" s="21">
        <f t="shared" si="6"/>
        <v>172.97332636811856</v>
      </c>
      <c r="AW33" s="14">
        <f t="shared" si="26"/>
        <v>-1.2310467791273941E-3</v>
      </c>
      <c r="AX33" s="9">
        <f t="shared" si="7"/>
        <v>-0.21320071635561041</v>
      </c>
      <c r="AZ33" s="10">
        <f t="shared" si="8"/>
        <v>22</v>
      </c>
      <c r="BA33" s="21">
        <f t="shared" si="9"/>
        <v>159.38536976410197</v>
      </c>
      <c r="BB33" s="14">
        <f t="shared" si="10"/>
        <v>9.1778246718275159E-4</v>
      </c>
      <c r="BC33" s="9">
        <f t="shared" si="27"/>
        <v>0.14614696677119404</v>
      </c>
      <c r="BD33" s="21">
        <f t="shared" si="11"/>
        <v>159.97332636811856</v>
      </c>
      <c r="BE33" s="14">
        <f t="shared" si="28"/>
        <v>-1.3309528599940866E-3</v>
      </c>
      <c r="BF33" s="9">
        <f t="shared" si="29"/>
        <v>-0.21320071635561041</v>
      </c>
      <c r="BG33" s="9"/>
      <c r="BH33" s="2">
        <v>23</v>
      </c>
      <c r="BI33" s="10">
        <f t="shared" si="50"/>
        <v>22</v>
      </c>
      <c r="BJ33" s="21">
        <f t="shared" si="51"/>
        <v>65.723933471274734</v>
      </c>
      <c r="BK33" s="14">
        <f t="shared" si="47"/>
        <v>1.499076247455805E-2</v>
      </c>
      <c r="BL33" s="9">
        <f t="shared" si="48"/>
        <v>0.97070033737004668</v>
      </c>
      <c r="BN33" s="2">
        <v>23</v>
      </c>
      <c r="BO33" s="10">
        <f t="shared" si="13"/>
        <v>22</v>
      </c>
      <c r="BP33" s="21">
        <f t="shared" si="14"/>
        <v>68.207875174586889</v>
      </c>
      <c r="BQ33" s="14">
        <f t="shared" si="15"/>
        <v>1.2872211486312183E-2</v>
      </c>
      <c r="BR33" s="9">
        <f t="shared" si="31"/>
        <v>0.86682819838732938</v>
      </c>
      <c r="BS33" s="21">
        <f t="shared" si="16"/>
        <v>71.973326368118549</v>
      </c>
      <c r="BT33" s="14">
        <f t="shared" si="32"/>
        <v>-2.9534696426955606E-3</v>
      </c>
      <c r="BU33" s="9">
        <f t="shared" si="33"/>
        <v>-0.21320071635561041</v>
      </c>
      <c r="BW33" s="10">
        <f t="shared" si="17"/>
        <v>22</v>
      </c>
      <c r="BX33" s="21">
        <f t="shared" si="18"/>
        <v>56.080816785313516</v>
      </c>
      <c r="BY33" s="14">
        <f t="shared" si="19"/>
        <v>3.6401514392161664E-3</v>
      </c>
      <c r="BZ33" s="9">
        <f t="shared" si="34"/>
        <v>0.2034022509369881</v>
      </c>
      <c r="CA33" s="21">
        <f t="shared" si="20"/>
        <v>56.775993731306713</v>
      </c>
      <c r="CB33" s="14">
        <f t="shared" si="35"/>
        <v>-3.3682254572727785E-3</v>
      </c>
      <c r="CC33" s="9">
        <f t="shared" si="36"/>
        <v>-0.1918806447200494</v>
      </c>
    </row>
    <row r="34" spans="2:81" ht="15.9" customHeight="1" x14ac:dyDescent="0.65">
      <c r="B34" s="2">
        <v>23</v>
      </c>
      <c r="C34" s="28">
        <v>171.5</v>
      </c>
      <c r="D34" s="28">
        <v>171.4</v>
      </c>
      <c r="E34" s="28">
        <v>172.9</v>
      </c>
      <c r="F34" s="2">
        <v>170.9</v>
      </c>
      <c r="G34" s="28">
        <v>168.3</v>
      </c>
      <c r="H34" s="28">
        <f t="shared" si="21"/>
        <v>171</v>
      </c>
      <c r="I34" s="12">
        <f t="shared" si="37"/>
        <v>-4.0768782760628348E-3</v>
      </c>
      <c r="K34" s="28">
        <v>158.30000000000001</v>
      </c>
      <c r="L34" s="28">
        <v>157.4</v>
      </c>
      <c r="M34" s="28">
        <v>156.1</v>
      </c>
      <c r="N34" s="28">
        <v>157.4</v>
      </c>
      <c r="O34" s="28">
        <v>154.9</v>
      </c>
      <c r="P34" s="28">
        <f t="shared" si="22"/>
        <v>156.82</v>
      </c>
      <c r="Q34" s="12">
        <f t="shared" si="38"/>
        <v>-6.9655521783182793E-3</v>
      </c>
      <c r="S34" s="2">
        <v>23</v>
      </c>
      <c r="T34" s="28">
        <v>73.3</v>
      </c>
      <c r="U34" s="28">
        <v>69.2</v>
      </c>
      <c r="V34" s="28">
        <v>71.3</v>
      </c>
      <c r="W34" s="28">
        <v>65</v>
      </c>
      <c r="X34" s="28">
        <v>62.1</v>
      </c>
      <c r="Y34" s="28">
        <f t="shared" si="23"/>
        <v>68.180000000000007</v>
      </c>
      <c r="Z34" s="12">
        <f t="shared" si="39"/>
        <v>3.6485253876558307E-2</v>
      </c>
      <c r="AB34" s="2">
        <v>23</v>
      </c>
      <c r="AC34" s="28">
        <v>51.5</v>
      </c>
      <c r="AD34" s="10">
        <v>51.8</v>
      </c>
      <c r="AE34" s="10">
        <v>52.5</v>
      </c>
      <c r="AF34" s="10">
        <v>53.2</v>
      </c>
      <c r="AG34" s="10">
        <v>50.1</v>
      </c>
      <c r="AH34" s="28">
        <f t="shared" si="0"/>
        <v>51.820000000000007</v>
      </c>
      <c r="AI34" s="12">
        <f t="shared" si="40"/>
        <v>1.4884449667058462E-2</v>
      </c>
      <c r="AJ34" s="12"/>
      <c r="AK34" s="2">
        <v>24</v>
      </c>
      <c r="AL34" s="10">
        <f t="shared" si="41"/>
        <v>23</v>
      </c>
      <c r="AM34" s="21">
        <f t="shared" si="42"/>
        <v>170.5623884658491</v>
      </c>
      <c r="AN34" s="14">
        <f t="shared" si="46"/>
        <v>2.0841221918370691E-3</v>
      </c>
      <c r="AO34" s="9">
        <f t="shared" si="43"/>
        <v>0.35473355082893149</v>
      </c>
      <c r="AP34" s="12"/>
      <c r="AQ34" s="2">
        <v>24</v>
      </c>
      <c r="AR34" s="10">
        <f t="shared" si="2"/>
        <v>23</v>
      </c>
      <c r="AS34" s="21">
        <f t="shared" si="3"/>
        <v>172.17715047816208</v>
      </c>
      <c r="AT34" s="14">
        <f t="shared" si="49"/>
        <v>8.4947583636102886E-4</v>
      </c>
      <c r="AU34" s="9">
        <f t="shared" si="5"/>
        <v>0.14613618974268086</v>
      </c>
      <c r="AV34" s="21">
        <f t="shared" si="6"/>
        <v>172.76481195406149</v>
      </c>
      <c r="AW34" s="14">
        <f t="shared" si="26"/>
        <v>-1.2054714934100368E-3</v>
      </c>
      <c r="AX34" s="9">
        <f t="shared" si="7"/>
        <v>-0.20851441405707477</v>
      </c>
      <c r="AZ34" s="10">
        <f t="shared" si="8"/>
        <v>23</v>
      </c>
      <c r="BA34" s="21">
        <f t="shared" si="9"/>
        <v>159.4610779666919</v>
      </c>
      <c r="BB34" s="14">
        <f t="shared" si="10"/>
        <v>4.7500095336220808E-4</v>
      </c>
      <c r="BC34" s="9">
        <f t="shared" si="27"/>
        <v>7.5708202589926915E-2</v>
      </c>
      <c r="BD34" s="21">
        <f t="shared" si="11"/>
        <v>159.76481195406149</v>
      </c>
      <c r="BE34" s="14">
        <f t="shared" si="28"/>
        <v>-1.3034323833290805E-3</v>
      </c>
      <c r="BF34" s="9">
        <f t="shared" si="29"/>
        <v>-0.20851441405707477</v>
      </c>
      <c r="BG34" s="9"/>
      <c r="BH34" s="2">
        <v>24</v>
      </c>
      <c r="BI34" s="10">
        <f t="shared" si="50"/>
        <v>23</v>
      </c>
      <c r="BJ34" s="21">
        <f t="shared" si="51"/>
        <v>66.52690464856812</v>
      </c>
      <c r="BK34" s="14">
        <f t="shared" si="47"/>
        <v>1.2217332939215099E-2</v>
      </c>
      <c r="BL34" s="9">
        <f t="shared" si="48"/>
        <v>0.80297117729338352</v>
      </c>
      <c r="BN34" s="2">
        <v>24</v>
      </c>
      <c r="BO34" s="10">
        <f t="shared" si="13"/>
        <v>23</v>
      </c>
      <c r="BP34" s="21">
        <f t="shared" si="14"/>
        <v>68.884003469923613</v>
      </c>
      <c r="BQ34" s="14">
        <f t="shared" si="15"/>
        <v>9.9127599797836589E-3</v>
      </c>
      <c r="BR34" s="9">
        <f t="shared" si="31"/>
        <v>0.67612829533672048</v>
      </c>
      <c r="BS34" s="21">
        <f t="shared" si="16"/>
        <v>71.764811954061472</v>
      </c>
      <c r="BT34" s="14">
        <f t="shared" si="32"/>
        <v>-2.8971068113567357E-3</v>
      </c>
      <c r="BU34" s="9">
        <f t="shared" si="33"/>
        <v>-0.20851441405707477</v>
      </c>
      <c r="BW34" s="10">
        <f t="shared" si="17"/>
        <v>23</v>
      </c>
      <c r="BX34" s="21">
        <f t="shared" si="18"/>
        <v>56.196498119042232</v>
      </c>
      <c r="BY34" s="14">
        <f t="shared" si="19"/>
        <v>2.0627612142591128E-3</v>
      </c>
      <c r="BZ34" s="9">
        <f t="shared" si="34"/>
        <v>0.11568133372871656</v>
      </c>
      <c r="CA34" s="21">
        <f t="shared" si="20"/>
        <v>56.588330758655346</v>
      </c>
      <c r="CB34" s="14">
        <f t="shared" si="35"/>
        <v>-3.3053225548016823E-3</v>
      </c>
      <c r="CC34" s="9">
        <f t="shared" si="36"/>
        <v>-0.1876629726513673</v>
      </c>
    </row>
    <row r="35" spans="2:81" ht="15.9" customHeight="1" x14ac:dyDescent="0.65">
      <c r="B35" s="2">
        <v>24</v>
      </c>
      <c r="C35" s="28">
        <v>171.8</v>
      </c>
      <c r="D35" s="28">
        <v>173</v>
      </c>
      <c r="E35" s="28">
        <v>171.3</v>
      </c>
      <c r="F35" s="2">
        <v>172.9</v>
      </c>
      <c r="G35" s="28">
        <v>171.7</v>
      </c>
      <c r="H35" s="28">
        <f t="shared" si="21"/>
        <v>172.14000000000001</v>
      </c>
      <c r="I35" s="12">
        <f t="shared" si="37"/>
        <v>6.666666666666753E-3</v>
      </c>
      <c r="K35" s="28">
        <v>157.5</v>
      </c>
      <c r="L35" s="28">
        <v>157.30000000000001</v>
      </c>
      <c r="M35" s="28">
        <v>159.5</v>
      </c>
      <c r="N35" s="28">
        <v>157.9</v>
      </c>
      <c r="O35" s="28">
        <v>158.1</v>
      </c>
      <c r="P35" s="28">
        <f t="shared" si="22"/>
        <v>158.06</v>
      </c>
      <c r="Q35" s="12">
        <f t="shared" si="38"/>
        <v>7.9071546996557149E-3</v>
      </c>
      <c r="S35" s="2">
        <v>24</v>
      </c>
      <c r="T35" s="28">
        <v>65</v>
      </c>
      <c r="U35" s="28">
        <v>69.900000000000006</v>
      </c>
      <c r="V35" s="28">
        <v>64.099999999999994</v>
      </c>
      <c r="W35" s="28">
        <v>69.400000000000006</v>
      </c>
      <c r="X35" s="28">
        <v>65.099999999999994</v>
      </c>
      <c r="Y35" s="28">
        <f t="shared" si="23"/>
        <v>66.7</v>
      </c>
      <c r="Z35" s="12">
        <f t="shared" si="39"/>
        <v>-2.1707245526547431E-2</v>
      </c>
      <c r="AB35" s="2">
        <v>24</v>
      </c>
      <c r="AC35" s="28">
        <v>50.6</v>
      </c>
      <c r="AD35" s="10">
        <v>52.1</v>
      </c>
      <c r="AE35" s="10">
        <v>51.5</v>
      </c>
      <c r="AF35" s="10">
        <v>51.5</v>
      </c>
      <c r="AG35" s="10">
        <v>53.7</v>
      </c>
      <c r="AH35" s="28">
        <f t="shared" si="0"/>
        <v>51.879999999999995</v>
      </c>
      <c r="AI35" s="12">
        <f t="shared" si="40"/>
        <v>1.1578541103818612E-3</v>
      </c>
      <c r="AJ35" s="12"/>
      <c r="AK35" s="2">
        <v>25</v>
      </c>
      <c r="AL35" s="10">
        <f t="shared" si="41"/>
        <v>24</v>
      </c>
      <c r="AM35" s="21">
        <f t="shared" si="42"/>
        <v>170.84750760183843</v>
      </c>
      <c r="AN35" s="14">
        <f t="shared" si="46"/>
        <v>1.6716413187800869E-3</v>
      </c>
      <c r="AO35" s="9">
        <f t="shared" si="43"/>
        <v>0.28511913598934013</v>
      </c>
      <c r="AP35" s="12"/>
      <c r="AQ35" s="2">
        <v>25</v>
      </c>
      <c r="AR35" s="10">
        <f t="shared" si="2"/>
        <v>24</v>
      </c>
      <c r="AS35" s="21">
        <f t="shared" si="3"/>
        <v>172.25368745252729</v>
      </c>
      <c r="AT35" s="14">
        <f t="shared" si="49"/>
        <v>4.4452457339813541E-4</v>
      </c>
      <c r="AU35" s="9">
        <f t="shared" si="5"/>
        <v>7.653697436519738E-2</v>
      </c>
      <c r="AV35" s="21">
        <f t="shared" si="6"/>
        <v>172.56068780882956</v>
      </c>
      <c r="AW35" s="14">
        <f t="shared" si="26"/>
        <v>-1.1815145857722858E-3</v>
      </c>
      <c r="AX35" s="9">
        <f t="shared" si="7"/>
        <v>-0.20412414523193154</v>
      </c>
      <c r="AZ35" s="10">
        <f t="shared" si="8"/>
        <v>24</v>
      </c>
      <c r="BA35" s="21">
        <f t="shared" si="9"/>
        <v>159.4809874983209</v>
      </c>
      <c r="BB35" s="14">
        <f t="shared" si="10"/>
        <v>1.2485511751749031E-4</v>
      </c>
      <c r="BC35" s="9">
        <f t="shared" si="27"/>
        <v>1.9909531628983942E-2</v>
      </c>
      <c r="BD35" s="21">
        <f t="shared" si="11"/>
        <v>159.56068780882956</v>
      </c>
      <c r="BE35" s="14">
        <f t="shared" si="28"/>
        <v>-1.2776539635687945E-3</v>
      </c>
      <c r="BF35" s="9">
        <f t="shared" si="29"/>
        <v>-0.20412414523193154</v>
      </c>
      <c r="BG35" s="9"/>
      <c r="BH35" s="2">
        <v>25</v>
      </c>
      <c r="BI35" s="10">
        <f t="shared" si="50"/>
        <v>24</v>
      </c>
      <c r="BJ35" s="21">
        <f t="shared" si="51"/>
        <v>67.187059743654103</v>
      </c>
      <c r="BK35" s="14">
        <f t="shared" si="47"/>
        <v>9.9231295755196677E-3</v>
      </c>
      <c r="BL35" s="9">
        <f t="shared" si="48"/>
        <v>0.66015509508598291</v>
      </c>
      <c r="BN35" s="2">
        <v>25</v>
      </c>
      <c r="BO35" s="10">
        <f t="shared" si="13"/>
        <v>24</v>
      </c>
      <c r="BP35" s="21">
        <f t="shared" si="14"/>
        <v>69.399316385254025</v>
      </c>
      <c r="BQ35" s="14">
        <f t="shared" si="15"/>
        <v>7.4808792952257772E-3</v>
      </c>
      <c r="BR35" s="9">
        <f t="shared" si="31"/>
        <v>0.51531291533040957</v>
      </c>
      <c r="BS35" s="21">
        <f t="shared" si="16"/>
        <v>71.560687808829542</v>
      </c>
      <c r="BT35" s="14">
        <f t="shared" si="32"/>
        <v>-2.8443486393107944E-3</v>
      </c>
      <c r="BU35" s="9">
        <f t="shared" si="33"/>
        <v>-0.20412414523193154</v>
      </c>
      <c r="BW35" s="10">
        <f t="shared" si="17"/>
        <v>24</v>
      </c>
      <c r="BX35" s="21">
        <f t="shared" si="18"/>
        <v>56.244189306173489</v>
      </c>
      <c r="BY35" s="14">
        <f t="shared" si="19"/>
        <v>8.4865051609143668E-4</v>
      </c>
      <c r="BZ35" s="9">
        <f t="shared" si="34"/>
        <v>4.7691187131256231E-2</v>
      </c>
      <c r="CA35" s="21">
        <f t="shared" si="20"/>
        <v>56.404619027946609</v>
      </c>
      <c r="CB35" s="14">
        <f t="shared" si="35"/>
        <v>-3.2464596188965618E-3</v>
      </c>
      <c r="CC35" s="9">
        <f t="shared" si="36"/>
        <v>-0.18371173070873839</v>
      </c>
    </row>
    <row r="36" spans="2:81" ht="15.9" customHeight="1" x14ac:dyDescent="0.65">
      <c r="B36" s="2">
        <v>25</v>
      </c>
      <c r="C36" s="28">
        <v>170.9</v>
      </c>
      <c r="D36" s="28">
        <v>170.5</v>
      </c>
      <c r="E36" s="28">
        <v>170.9</v>
      </c>
      <c r="F36" s="2">
        <v>173.7</v>
      </c>
      <c r="G36" s="28">
        <v>171.4</v>
      </c>
      <c r="H36" s="28">
        <f t="shared" si="21"/>
        <v>171.48</v>
      </c>
      <c r="I36" s="12">
        <f t="shared" si="37"/>
        <v>-3.8340885325898974E-3</v>
      </c>
      <c r="K36" s="28">
        <v>157.9</v>
      </c>
      <c r="L36" s="28">
        <v>155.19999999999999</v>
      </c>
      <c r="M36" s="28">
        <v>160.4</v>
      </c>
      <c r="N36" s="28">
        <v>159.6</v>
      </c>
      <c r="O36" s="28">
        <v>159.80000000000001</v>
      </c>
      <c r="P36" s="28">
        <f t="shared" si="22"/>
        <v>158.58000000000001</v>
      </c>
      <c r="Q36" s="12">
        <f t="shared" si="38"/>
        <v>3.2898899152221323E-3</v>
      </c>
      <c r="S36" s="2">
        <v>25</v>
      </c>
      <c r="T36" s="28">
        <v>67.599999999999994</v>
      </c>
      <c r="U36" s="28">
        <v>64.5</v>
      </c>
      <c r="V36" s="28">
        <v>61.1</v>
      </c>
      <c r="W36" s="28">
        <v>71.3</v>
      </c>
      <c r="X36" s="28">
        <v>64.7</v>
      </c>
      <c r="Y36" s="28">
        <f t="shared" si="23"/>
        <v>65.84</v>
      </c>
      <c r="Z36" s="12">
        <f t="shared" si="39"/>
        <v>-1.2893553223388296E-2</v>
      </c>
      <c r="AB36" s="2">
        <v>25</v>
      </c>
      <c r="AC36" s="28">
        <v>54.5</v>
      </c>
      <c r="AD36" s="10">
        <v>50.2</v>
      </c>
      <c r="AE36" s="10">
        <v>53.1</v>
      </c>
      <c r="AF36" s="10">
        <v>54.8</v>
      </c>
      <c r="AG36" s="10">
        <v>54.3</v>
      </c>
      <c r="AH36" s="28">
        <f t="shared" si="0"/>
        <v>53.38000000000001</v>
      </c>
      <c r="AI36" s="12">
        <f t="shared" si="40"/>
        <v>2.8912875867386553E-2</v>
      </c>
      <c r="AJ36" s="12"/>
      <c r="AK36" s="2">
        <v>26</v>
      </c>
      <c r="AL36" s="10">
        <f t="shared" si="41"/>
        <v>25</v>
      </c>
      <c r="AM36" s="21">
        <f t="shared" si="42"/>
        <v>171.07646161783373</v>
      </c>
      <c r="AN36" s="14">
        <f t="shared" si="46"/>
        <v>1.3401074397226705E-3</v>
      </c>
      <c r="AO36" s="9">
        <f t="shared" si="43"/>
        <v>0.22895401599531254</v>
      </c>
      <c r="AP36" s="12"/>
      <c r="AQ36" s="2">
        <v>26</v>
      </c>
      <c r="AR36" s="10">
        <f t="shared" si="2"/>
        <v>25</v>
      </c>
      <c r="AS36" s="21">
        <f t="shared" si="3"/>
        <v>172.27507423876736</v>
      </c>
      <c r="AT36" s="14">
        <f t="shared" si="49"/>
        <v>1.2415865550608889E-4</v>
      </c>
      <c r="AU36" s="9">
        <f t="shared" si="5"/>
        <v>2.138678624007782E-2</v>
      </c>
      <c r="AV36" s="21">
        <f t="shared" si="6"/>
        <v>172.36068780882957</v>
      </c>
      <c r="AW36" s="14">
        <f t="shared" si="26"/>
        <v>-1.1590125337328139E-3</v>
      </c>
      <c r="AX36" s="9">
        <f t="shared" si="7"/>
        <v>-0.2</v>
      </c>
      <c r="AZ36" s="10">
        <f t="shared" si="8"/>
        <v>25</v>
      </c>
      <c r="BA36" s="21">
        <f t="shared" si="9"/>
        <v>159.45690939783123</v>
      </c>
      <c r="BB36" s="14">
        <f t="shared" si="10"/>
        <v>-1.5097787433707816E-4</v>
      </c>
      <c r="BC36" s="9">
        <f t="shared" si="27"/>
        <v>-2.4078100489672689E-2</v>
      </c>
      <c r="BD36" s="21">
        <f t="shared" si="11"/>
        <v>159.36068780882957</v>
      </c>
      <c r="BE36" s="14">
        <f t="shared" si="28"/>
        <v>-1.2534415760328736E-3</v>
      </c>
      <c r="BF36" s="9">
        <f t="shared" si="29"/>
        <v>-0.2</v>
      </c>
      <c r="BG36" s="9"/>
      <c r="BH36" s="2">
        <v>26</v>
      </c>
      <c r="BI36" s="10">
        <f t="shared" si="50"/>
        <v>25</v>
      </c>
      <c r="BJ36" s="21">
        <f t="shared" si="51"/>
        <v>67.727040272392514</v>
      </c>
      <c r="BK36" s="14">
        <f t="shared" si="47"/>
        <v>8.0369721609883805E-3</v>
      </c>
      <c r="BL36" s="9">
        <f t="shared" si="48"/>
        <v>0.53998052873840485</v>
      </c>
      <c r="BN36" s="2">
        <v>26</v>
      </c>
      <c r="BO36" s="10">
        <f t="shared" si="13"/>
        <v>25</v>
      </c>
      <c r="BP36" s="21">
        <f t="shared" si="14"/>
        <v>69.780808885265699</v>
      </c>
      <c r="BQ36" s="14">
        <f t="shared" si="15"/>
        <v>5.4970642346663526E-3</v>
      </c>
      <c r="BR36" s="9">
        <f t="shared" si="31"/>
        <v>0.38149250001166884</v>
      </c>
      <c r="BS36" s="21">
        <f t="shared" si="16"/>
        <v>71.360687808829539</v>
      </c>
      <c r="BT36" s="14">
        <f t="shared" si="32"/>
        <v>-2.7948305993689146E-3</v>
      </c>
      <c r="BU36" s="9">
        <f t="shared" si="33"/>
        <v>-0.2</v>
      </c>
      <c r="BW36" s="10">
        <f t="shared" si="17"/>
        <v>25</v>
      </c>
      <c r="BX36" s="21">
        <f t="shared" si="18"/>
        <v>56.239686575447138</v>
      </c>
      <c r="BY36" s="14">
        <f t="shared" si="19"/>
        <v>-8.005681621331076E-5</v>
      </c>
      <c r="BZ36" s="9">
        <f t="shared" si="34"/>
        <v>-4.5027307263506818E-3</v>
      </c>
      <c r="CA36" s="21">
        <f t="shared" si="20"/>
        <v>56.224619027946609</v>
      </c>
      <c r="CB36" s="14">
        <f t="shared" si="35"/>
        <v>-3.1912280076001527E-3</v>
      </c>
      <c r="CC36" s="9">
        <f t="shared" si="36"/>
        <v>-0.18</v>
      </c>
    </row>
    <row r="37" spans="2:81" ht="15.9" customHeight="1" x14ac:dyDescent="0.65">
      <c r="B37" s="2">
        <v>26</v>
      </c>
      <c r="C37" s="28">
        <v>171</v>
      </c>
      <c r="D37" s="28">
        <v>171.4</v>
      </c>
      <c r="E37" s="28">
        <v>171.7</v>
      </c>
      <c r="F37" s="2">
        <v>172</v>
      </c>
      <c r="G37" s="28">
        <v>170.5</v>
      </c>
      <c r="H37" s="28">
        <f t="shared" si="21"/>
        <v>171.32</v>
      </c>
      <c r="I37" s="12">
        <f t="shared" si="37"/>
        <v>-9.330534173081211E-4</v>
      </c>
      <c r="K37" s="28">
        <v>157.69999999999999</v>
      </c>
      <c r="L37" s="28">
        <v>158.80000000000001</v>
      </c>
      <c r="M37" s="28">
        <v>159</v>
      </c>
      <c r="N37" s="28">
        <v>157.80000000000001</v>
      </c>
      <c r="O37" s="28">
        <v>158</v>
      </c>
      <c r="P37" s="28">
        <f t="shared" si="22"/>
        <v>158.26</v>
      </c>
      <c r="Q37" s="12">
        <f t="shared" si="38"/>
        <v>-2.0179089418591346E-3</v>
      </c>
      <c r="S37" s="2">
        <v>26</v>
      </c>
      <c r="T37" s="28">
        <v>69.5</v>
      </c>
      <c r="U37" s="28">
        <v>68.3</v>
      </c>
      <c r="V37" s="28">
        <v>70.3</v>
      </c>
      <c r="W37" s="28">
        <v>66.599999999999994</v>
      </c>
      <c r="X37" s="28">
        <v>68.3</v>
      </c>
      <c r="Y37" s="28">
        <f t="shared" si="23"/>
        <v>68.600000000000009</v>
      </c>
      <c r="Z37" s="12">
        <f t="shared" si="39"/>
        <v>4.1919805589307489E-2</v>
      </c>
      <c r="AB37" s="2">
        <v>26</v>
      </c>
      <c r="AC37" s="28">
        <v>52</v>
      </c>
      <c r="AD37" s="10">
        <v>52.8</v>
      </c>
      <c r="AE37" s="10">
        <v>53.1</v>
      </c>
      <c r="AF37" s="10">
        <v>53.9</v>
      </c>
      <c r="AG37" s="10">
        <v>52.7</v>
      </c>
      <c r="AH37" s="28">
        <f t="shared" si="0"/>
        <v>52.9</v>
      </c>
      <c r="AI37" s="12">
        <f t="shared" si="40"/>
        <v>-8.9921318846011809E-3</v>
      </c>
      <c r="AJ37" s="12"/>
      <c r="AK37" s="2">
        <v>27</v>
      </c>
      <c r="AL37" s="10">
        <f t="shared" si="41"/>
        <v>26</v>
      </c>
      <c r="AM37" s="21">
        <f t="shared" si="42"/>
        <v>171.26017752317009</v>
      </c>
      <c r="AN37" s="14">
        <f t="shared" si="46"/>
        <v>1.0738818397282369E-3</v>
      </c>
      <c r="AO37" s="9">
        <f t="shared" si="43"/>
        <v>0.18371590533635526</v>
      </c>
      <c r="AP37" s="12"/>
      <c r="AQ37" s="2">
        <v>27</v>
      </c>
      <c r="AR37" s="10">
        <f t="shared" si="2"/>
        <v>26</v>
      </c>
      <c r="AS37" s="21">
        <f t="shared" si="3"/>
        <v>172.25295954070029</v>
      </c>
      <c r="AT37" s="14">
        <f t="shared" si="49"/>
        <v>-1.2836853018226415E-4</v>
      </c>
      <c r="AU37" s="9">
        <f t="shared" si="5"/>
        <v>-2.2114698067057882E-2</v>
      </c>
      <c r="AV37" s="21">
        <f t="shared" si="6"/>
        <v>172.16457167369137</v>
      </c>
      <c r="AW37" s="14">
        <f t="shared" si="26"/>
        <v>-1.1378240457923666E-3</v>
      </c>
      <c r="AX37" s="9">
        <f t="shared" si="7"/>
        <v>-0.19611613513818404</v>
      </c>
      <c r="AZ37" s="10">
        <f t="shared" si="8"/>
        <v>26</v>
      </c>
      <c r="BA37" s="21">
        <f t="shared" si="9"/>
        <v>159.39833446560661</v>
      </c>
      <c r="BB37" s="14">
        <f t="shared" si="10"/>
        <v>-3.6734019520268292E-4</v>
      </c>
      <c r="BC37" s="9">
        <f t="shared" si="27"/>
        <v>-5.8574932224622643E-2</v>
      </c>
      <c r="BD37" s="21">
        <f t="shared" si="11"/>
        <v>159.16457167369137</v>
      </c>
      <c r="BE37" s="14">
        <f t="shared" si="28"/>
        <v>-1.230643126825984E-3</v>
      </c>
      <c r="BF37" s="9">
        <f t="shared" si="29"/>
        <v>-0.19611613513818404</v>
      </c>
      <c r="BG37" s="9"/>
      <c r="BH37" s="2">
        <v>27</v>
      </c>
      <c r="BI37" s="10">
        <f t="shared" si="50"/>
        <v>26</v>
      </c>
      <c r="BJ37" s="21">
        <f t="shared" si="51"/>
        <v>68.16687122956165</v>
      </c>
      <c r="BK37" s="14">
        <f t="shared" si="47"/>
        <v>6.4941706503070587E-3</v>
      </c>
      <c r="BL37" s="9">
        <f t="shared" si="48"/>
        <v>0.43983095716913895</v>
      </c>
      <c r="BN37" s="2">
        <v>27</v>
      </c>
      <c r="BO37" s="10">
        <f t="shared" si="13"/>
        <v>26</v>
      </c>
      <c r="BP37" s="21">
        <f t="shared" si="14"/>
        <v>70.052180115108627</v>
      </c>
      <c r="BQ37" s="14">
        <f t="shared" si="15"/>
        <v>3.8889092026594082E-3</v>
      </c>
      <c r="BR37" s="9">
        <f t="shared" si="31"/>
        <v>0.27137122984292555</v>
      </c>
      <c r="BS37" s="21">
        <f t="shared" si="16"/>
        <v>71.164571673691356</v>
      </c>
      <c r="BT37" s="14">
        <f t="shared" si="32"/>
        <v>-2.7482377364910653E-3</v>
      </c>
      <c r="BU37" s="9">
        <f t="shared" si="33"/>
        <v>-0.19611613513818404</v>
      </c>
      <c r="BW37" s="10">
        <f t="shared" si="17"/>
        <v>26</v>
      </c>
      <c r="BX37" s="21">
        <f t="shared" si="18"/>
        <v>56.195474397385645</v>
      </c>
      <c r="BY37" s="14">
        <f t="shared" si="19"/>
        <v>-7.8613841494619083E-4</v>
      </c>
      <c r="BZ37" s="9">
        <f t="shared" si="34"/>
        <v>-4.4212178061495362E-2</v>
      </c>
      <c r="CA37" s="21">
        <f t="shared" si="20"/>
        <v>56.048114506322243</v>
      </c>
      <c r="CB37" s="14">
        <f t="shared" si="35"/>
        <v>-3.1392746571859255E-3</v>
      </c>
      <c r="CC37" s="9">
        <f t="shared" si="36"/>
        <v>-0.17650452162436564</v>
      </c>
    </row>
    <row r="38" spans="2:81" ht="15.9" customHeight="1" x14ac:dyDescent="0.65">
      <c r="B38" s="2">
        <v>27</v>
      </c>
      <c r="C38" s="28">
        <v>171</v>
      </c>
      <c r="D38" s="28">
        <v>171.4</v>
      </c>
      <c r="E38" s="28">
        <v>171.7</v>
      </c>
      <c r="F38" s="2">
        <v>172</v>
      </c>
      <c r="G38" s="28">
        <v>170.5</v>
      </c>
      <c r="H38" s="28">
        <f t="shared" si="21"/>
        <v>171.32</v>
      </c>
      <c r="I38" s="12">
        <f t="shared" si="37"/>
        <v>0</v>
      </c>
      <c r="K38" s="28">
        <v>157.69999999999999</v>
      </c>
      <c r="L38" s="28">
        <v>158.80000000000001</v>
      </c>
      <c r="M38" s="28">
        <v>159</v>
      </c>
      <c r="N38" s="28">
        <v>157.80000000000001</v>
      </c>
      <c r="O38" s="28">
        <v>158</v>
      </c>
      <c r="P38" s="28">
        <f t="shared" si="22"/>
        <v>158.26</v>
      </c>
      <c r="Q38" s="12">
        <f t="shared" si="38"/>
        <v>0</v>
      </c>
      <c r="S38" s="2">
        <v>27</v>
      </c>
      <c r="T38" s="28">
        <v>69.5</v>
      </c>
      <c r="U38" s="28">
        <v>68.3</v>
      </c>
      <c r="V38" s="28">
        <v>70.3</v>
      </c>
      <c r="W38" s="28">
        <v>66.599999999999994</v>
      </c>
      <c r="X38" s="28">
        <v>68.3</v>
      </c>
      <c r="Y38" s="28">
        <f t="shared" si="23"/>
        <v>68.600000000000009</v>
      </c>
      <c r="Z38" s="12">
        <f t="shared" si="39"/>
        <v>0</v>
      </c>
      <c r="AB38" s="2">
        <v>27</v>
      </c>
      <c r="AC38" s="28">
        <v>52</v>
      </c>
      <c r="AD38" s="10">
        <v>52.8</v>
      </c>
      <c r="AE38" s="10">
        <v>53.1</v>
      </c>
      <c r="AF38" s="10">
        <v>53.9</v>
      </c>
      <c r="AG38" s="10">
        <v>52.7</v>
      </c>
      <c r="AH38" s="28">
        <f t="shared" si="0"/>
        <v>52.9</v>
      </c>
      <c r="AI38" s="12">
        <f t="shared" si="40"/>
        <v>0</v>
      </c>
      <c r="AJ38" s="12"/>
      <c r="AK38" s="2">
        <v>28</v>
      </c>
      <c r="AL38" s="10">
        <f t="shared" si="41"/>
        <v>27</v>
      </c>
      <c r="AM38" s="21">
        <f t="shared" si="42"/>
        <v>171.40750557981838</v>
      </c>
      <c r="AN38" s="14">
        <f t="shared" si="46"/>
        <v>8.602586939883268E-4</v>
      </c>
      <c r="AO38" s="9">
        <f t="shared" si="43"/>
        <v>0.14732805664828147</v>
      </c>
      <c r="AP38" s="12"/>
      <c r="AQ38" s="2">
        <v>28</v>
      </c>
      <c r="AR38" s="10">
        <f t="shared" si="2"/>
        <v>27</v>
      </c>
      <c r="AS38" s="21">
        <f t="shared" si="3"/>
        <v>172.19670022523212</v>
      </c>
      <c r="AT38" s="14">
        <f t="shared" si="49"/>
        <v>-3.2660870163380156E-4</v>
      </c>
      <c r="AU38" s="9">
        <f t="shared" si="5"/>
        <v>-5.6259315468177432E-2</v>
      </c>
      <c r="AV38" s="21">
        <f t="shared" si="6"/>
        <v>171.9721215839615</v>
      </c>
      <c r="AW38" s="14">
        <f t="shared" si="26"/>
        <v>-1.1178263208218621E-3</v>
      </c>
      <c r="AX38" s="9">
        <f t="shared" si="7"/>
        <v>-0.19245008972987526</v>
      </c>
      <c r="AZ38" s="10">
        <f t="shared" si="8"/>
        <v>27</v>
      </c>
      <c r="BA38" s="21">
        <f t="shared" si="9"/>
        <v>159.31286334930633</v>
      </c>
      <c r="BB38" s="14">
        <f t="shared" si="10"/>
        <v>-5.3621084929670563E-4</v>
      </c>
      <c r="BC38" s="9">
        <f t="shared" si="27"/>
        <v>-8.5471116300274041E-2</v>
      </c>
      <c r="BD38" s="21">
        <f t="shared" si="11"/>
        <v>158.9721215839615</v>
      </c>
      <c r="BE38" s="14">
        <f t="shared" si="28"/>
        <v>-1.2091264262277072E-3</v>
      </c>
      <c r="BF38" s="9">
        <f t="shared" si="29"/>
        <v>-0.19245008972987526</v>
      </c>
      <c r="BG38" s="9"/>
      <c r="BH38" s="2">
        <v>28</v>
      </c>
      <c r="BI38" s="10">
        <f t="shared" si="50"/>
        <v>27</v>
      </c>
      <c r="BJ38" s="21">
        <f t="shared" si="51"/>
        <v>68.523895951966438</v>
      </c>
      <c r="BK38" s="14">
        <f t="shared" si="47"/>
        <v>5.2375107726809981E-3</v>
      </c>
      <c r="BL38" s="9">
        <f t="shared" si="48"/>
        <v>0.3570247224047875</v>
      </c>
      <c r="BN38" s="2">
        <v>28</v>
      </c>
      <c r="BO38" s="10">
        <f t="shared" si="13"/>
        <v>27</v>
      </c>
      <c r="BP38" s="21">
        <f t="shared" si="14"/>
        <v>70.233783550466555</v>
      </c>
      <c r="BQ38" s="14">
        <f t="shared" si="15"/>
        <v>2.5924023357948383E-3</v>
      </c>
      <c r="BR38" s="9">
        <f t="shared" si="31"/>
        <v>0.18160343535792309</v>
      </c>
      <c r="BS38" s="21">
        <f t="shared" si="16"/>
        <v>70.972121583961481</v>
      </c>
      <c r="BT38" s="14">
        <f t="shared" si="32"/>
        <v>-2.7042963261594472E-3</v>
      </c>
      <c r="BU38" s="9">
        <f t="shared" si="33"/>
        <v>-0.19245008972987526</v>
      </c>
      <c r="BW38" s="10">
        <f t="shared" si="17"/>
        <v>27</v>
      </c>
      <c r="BX38" s="21">
        <f t="shared" si="18"/>
        <v>56.121321451172044</v>
      </c>
      <c r="BY38" s="14">
        <f t="shared" si="19"/>
        <v>-1.3195537008768672E-3</v>
      </c>
      <c r="BZ38" s="9">
        <f t="shared" si="34"/>
        <v>-7.4152946213602744E-2</v>
      </c>
      <c r="CA38" s="21">
        <f t="shared" si="20"/>
        <v>55.874909425565356</v>
      </c>
      <c r="CB38" s="14">
        <f t="shared" si="35"/>
        <v>-3.090292729425344E-3</v>
      </c>
      <c r="CC38" s="9">
        <f t="shared" si="36"/>
        <v>-0.17320508075688773</v>
      </c>
    </row>
    <row r="39" spans="2:81" ht="15.9" customHeight="1" x14ac:dyDescent="0.65">
      <c r="B39" s="2">
        <v>28</v>
      </c>
      <c r="C39" s="28">
        <v>171</v>
      </c>
      <c r="D39" s="28">
        <v>171.4</v>
      </c>
      <c r="E39" s="28">
        <v>171.7</v>
      </c>
      <c r="F39" s="2">
        <v>172</v>
      </c>
      <c r="G39" s="28">
        <v>170.5</v>
      </c>
      <c r="H39" s="28">
        <f t="shared" si="21"/>
        <v>171.32</v>
      </c>
      <c r="I39" s="12">
        <f t="shared" si="37"/>
        <v>0</v>
      </c>
      <c r="K39" s="28">
        <v>157.69999999999999</v>
      </c>
      <c r="L39" s="28">
        <v>158.80000000000001</v>
      </c>
      <c r="M39" s="28">
        <v>159</v>
      </c>
      <c r="N39" s="28">
        <v>157.80000000000001</v>
      </c>
      <c r="O39" s="28">
        <v>158</v>
      </c>
      <c r="P39" s="28">
        <f t="shared" si="22"/>
        <v>158.26</v>
      </c>
      <c r="Q39" s="12">
        <f t="shared" si="38"/>
        <v>0</v>
      </c>
      <c r="S39" s="2">
        <v>28</v>
      </c>
      <c r="T39" s="28">
        <v>69.5</v>
      </c>
      <c r="U39" s="28">
        <v>68.3</v>
      </c>
      <c r="V39" s="28">
        <v>70.3</v>
      </c>
      <c r="W39" s="28">
        <v>66.599999999999994</v>
      </c>
      <c r="X39" s="28">
        <v>68.3</v>
      </c>
      <c r="Y39" s="28">
        <f t="shared" si="23"/>
        <v>68.600000000000009</v>
      </c>
      <c r="Z39" s="12">
        <f t="shared" si="39"/>
        <v>0</v>
      </c>
      <c r="AB39" s="2">
        <v>28</v>
      </c>
      <c r="AC39" s="28">
        <v>52</v>
      </c>
      <c r="AD39" s="10">
        <v>52.8</v>
      </c>
      <c r="AE39" s="10">
        <v>53.1</v>
      </c>
      <c r="AF39" s="10">
        <v>53.9</v>
      </c>
      <c r="AG39" s="10">
        <v>52.7</v>
      </c>
      <c r="AH39" s="28">
        <f t="shared" si="0"/>
        <v>52.9</v>
      </c>
      <c r="AI39" s="12">
        <f t="shared" si="40"/>
        <v>0</v>
      </c>
      <c r="AJ39" s="12"/>
      <c r="AK39" s="2">
        <v>29</v>
      </c>
      <c r="AL39" s="10">
        <f t="shared" si="41"/>
        <v>28</v>
      </c>
      <c r="AM39" s="21">
        <f t="shared" si="42"/>
        <v>171.52559626660127</v>
      </c>
      <c r="AN39" s="14">
        <f t="shared" si="46"/>
        <v>6.8894700021115312E-4</v>
      </c>
      <c r="AO39" s="9">
        <f t="shared" si="43"/>
        <v>0.11809068678289732</v>
      </c>
      <c r="AP39" s="12"/>
      <c r="AQ39" s="2">
        <v>29</v>
      </c>
      <c r="AR39" s="10">
        <f t="shared" si="2"/>
        <v>28</v>
      </c>
      <c r="AS39" s="21">
        <f t="shared" si="3"/>
        <v>172.11378892349941</v>
      </c>
      <c r="AT39" s="14">
        <f t="shared" si="49"/>
        <v>-4.814918150246783E-4</v>
      </c>
      <c r="AU39" s="9">
        <f t="shared" si="5"/>
        <v>-8.2911301732711856E-2</v>
      </c>
      <c r="AV39" s="21">
        <f t="shared" si="6"/>
        <v>171.78313934745688</v>
      </c>
      <c r="AW39" s="14">
        <f t="shared" si="26"/>
        <v>-1.0989120490227135E-3</v>
      </c>
      <c r="AX39" s="9">
        <f t="shared" si="7"/>
        <v>-0.1889822365046136</v>
      </c>
      <c r="AZ39" s="10">
        <f t="shared" si="8"/>
        <v>28</v>
      </c>
      <c r="BA39" s="21">
        <f t="shared" si="9"/>
        <v>159.20656510143655</v>
      </c>
      <c r="BB39" s="14">
        <f t="shared" si="10"/>
        <v>-6.6722953586431926E-4</v>
      </c>
      <c r="BC39" s="9">
        <f t="shared" si="27"/>
        <v>-0.10629824786978267</v>
      </c>
      <c r="BD39" s="21">
        <f t="shared" si="11"/>
        <v>158.78313934745688</v>
      </c>
      <c r="BE39" s="14">
        <f t="shared" si="28"/>
        <v>-1.1887759603485125E-3</v>
      </c>
      <c r="BF39" s="9">
        <f t="shared" si="29"/>
        <v>-0.1889822365046136</v>
      </c>
      <c r="BG39" s="9"/>
      <c r="BH39" s="2">
        <v>29</v>
      </c>
      <c r="BI39" s="10">
        <f t="shared" si="50"/>
        <v>28</v>
      </c>
      <c r="BJ39" s="21">
        <f t="shared" si="51"/>
        <v>68.812891381114227</v>
      </c>
      <c r="BK39" s="14">
        <f t="shared" si="47"/>
        <v>4.2174401372386634E-3</v>
      </c>
      <c r="BL39" s="9">
        <f t="shared" si="48"/>
        <v>0.28899542914779508</v>
      </c>
      <c r="BN39" s="2">
        <v>29</v>
      </c>
      <c r="BO39" s="10">
        <f t="shared" si="13"/>
        <v>28</v>
      </c>
      <c r="BP39" s="21">
        <f t="shared" si="14"/>
        <v>70.342801987607686</v>
      </c>
      <c r="BQ39" s="14">
        <f t="shared" si="15"/>
        <v>1.5522221875288241E-3</v>
      </c>
      <c r="BR39" s="9">
        <f t="shared" si="31"/>
        <v>0.10901843714112602</v>
      </c>
      <c r="BS39" s="21">
        <f t="shared" si="16"/>
        <v>70.783139347456867</v>
      </c>
      <c r="BT39" s="14">
        <f t="shared" si="32"/>
        <v>-2.6627671864232557E-3</v>
      </c>
      <c r="BU39" s="9">
        <f t="shared" si="33"/>
        <v>-0.1889822365046136</v>
      </c>
      <c r="BW39" s="10">
        <f t="shared" si="17"/>
        <v>28</v>
      </c>
      <c r="BX39" s="21">
        <f t="shared" si="18"/>
        <v>56.024811125299607</v>
      </c>
      <c r="BY39" s="14">
        <f t="shared" si="19"/>
        <v>-1.7196730828301153E-3</v>
      </c>
      <c r="BZ39" s="9">
        <f t="shared" si="34"/>
        <v>-9.6510325872440419E-2</v>
      </c>
      <c r="CA39" s="21">
        <f t="shared" si="20"/>
        <v>55.704825412711202</v>
      </c>
      <c r="CB39" s="14">
        <f t="shared" si="35"/>
        <v>-3.0440141130024453E-3</v>
      </c>
      <c r="CC39" s="9">
        <f t="shared" si="36"/>
        <v>-0.17008401285415226</v>
      </c>
    </row>
    <row r="40" spans="2:81" ht="15.9" customHeight="1" x14ac:dyDescent="0.65">
      <c r="B40" s="2">
        <v>29</v>
      </c>
      <c r="C40" s="28">
        <v>171</v>
      </c>
      <c r="D40" s="28">
        <v>171.4</v>
      </c>
      <c r="E40" s="28">
        <v>171.7</v>
      </c>
      <c r="F40" s="2">
        <v>172</v>
      </c>
      <c r="G40" s="28">
        <v>170.5</v>
      </c>
      <c r="H40" s="28">
        <f t="shared" si="21"/>
        <v>171.32</v>
      </c>
      <c r="I40" s="12">
        <f t="shared" si="37"/>
        <v>0</v>
      </c>
      <c r="K40" s="28">
        <v>157.69999999999999</v>
      </c>
      <c r="L40" s="28">
        <v>158.80000000000001</v>
      </c>
      <c r="M40" s="28">
        <v>159</v>
      </c>
      <c r="N40" s="28">
        <v>157.80000000000001</v>
      </c>
      <c r="O40" s="28">
        <v>158</v>
      </c>
      <c r="P40" s="28">
        <f t="shared" si="22"/>
        <v>158.26</v>
      </c>
      <c r="Q40" s="12">
        <f t="shared" si="38"/>
        <v>0</v>
      </c>
      <c r="S40" s="2">
        <v>29</v>
      </c>
      <c r="T40" s="28">
        <v>69.5</v>
      </c>
      <c r="U40" s="28">
        <v>68.3</v>
      </c>
      <c r="V40" s="28">
        <v>70.3</v>
      </c>
      <c r="W40" s="28">
        <v>66.599999999999994</v>
      </c>
      <c r="X40" s="28">
        <v>68.3</v>
      </c>
      <c r="Y40" s="28">
        <f t="shared" si="23"/>
        <v>68.600000000000009</v>
      </c>
      <c r="Z40" s="12">
        <f t="shared" si="39"/>
        <v>0</v>
      </c>
      <c r="AB40" s="2">
        <v>29</v>
      </c>
      <c r="AC40" s="28">
        <v>52</v>
      </c>
      <c r="AD40" s="10">
        <v>52.8</v>
      </c>
      <c r="AE40" s="10">
        <v>53.1</v>
      </c>
      <c r="AF40" s="10">
        <v>53.9</v>
      </c>
      <c r="AG40" s="10">
        <v>52.7</v>
      </c>
      <c r="AH40" s="28">
        <f t="shared" si="0"/>
        <v>52.9</v>
      </c>
      <c r="AI40" s="12">
        <f t="shared" si="40"/>
        <v>0</v>
      </c>
      <c r="AJ40" s="12"/>
      <c r="AK40" s="2">
        <v>30</v>
      </c>
      <c r="AL40" s="10">
        <f t="shared" si="41"/>
        <v>29</v>
      </c>
      <c r="AM40" s="21">
        <f t="shared" si="42"/>
        <v>171.62021531688305</v>
      </c>
      <c r="AN40" s="14">
        <f t="shared" si="46"/>
        <v>5.5163224813813019E-4</v>
      </c>
      <c r="AO40" s="9">
        <f t="shared" si="43"/>
        <v>9.4619050281765885E-2</v>
      </c>
      <c r="AP40" s="12"/>
      <c r="AQ40" s="2">
        <v>30</v>
      </c>
      <c r="AR40" s="10">
        <f t="shared" si="2"/>
        <v>29</v>
      </c>
      <c r="AS40" s="21">
        <f t="shared" si="3"/>
        <v>172.01020919934814</v>
      </c>
      <c r="AT40" s="14">
        <f t="shared" si="49"/>
        <v>-6.0180956330763656E-4</v>
      </c>
      <c r="AU40" s="9">
        <f t="shared" si="5"/>
        <v>-0.10357972415126349</v>
      </c>
      <c r="AV40" s="21">
        <f t="shared" si="6"/>
        <v>171.59744400927983</v>
      </c>
      <c r="AW40" s="14">
        <f t="shared" si="26"/>
        <v>-1.0809869867464631E-3</v>
      </c>
      <c r="AX40" s="9">
        <f t="shared" si="7"/>
        <v>-0.18569533817705186</v>
      </c>
      <c r="AZ40" s="10">
        <f t="shared" si="8"/>
        <v>29</v>
      </c>
      <c r="BA40" s="21">
        <f t="shared" si="9"/>
        <v>159.08427299588732</v>
      </c>
      <c r="BB40" s="14">
        <f t="shared" si="10"/>
        <v>-7.6813481574279315E-4</v>
      </c>
      <c r="BC40" s="9">
        <f t="shared" si="27"/>
        <v>-0.12229210554923682</v>
      </c>
      <c r="BD40" s="21">
        <f t="shared" si="11"/>
        <v>158.59744400927983</v>
      </c>
      <c r="BE40" s="14">
        <f t="shared" si="28"/>
        <v>-1.1694902805184355E-3</v>
      </c>
      <c r="BF40" s="9">
        <f t="shared" si="29"/>
        <v>-0.18569533817705186</v>
      </c>
      <c r="BG40" s="9"/>
      <c r="BH40" s="2">
        <v>30</v>
      </c>
      <c r="BI40" s="10">
        <f t="shared" si="50"/>
        <v>29</v>
      </c>
      <c r="BJ40" s="21">
        <f t="shared" si="51"/>
        <v>69.046286742397001</v>
      </c>
      <c r="BK40" s="14">
        <f t="shared" si="47"/>
        <v>3.3917389111021976E-3</v>
      </c>
      <c r="BL40" s="9">
        <f t="shared" si="48"/>
        <v>0.23339536128277466</v>
      </c>
      <c r="BN40" s="2">
        <v>30</v>
      </c>
      <c r="BO40" s="10">
        <f t="shared" si="13"/>
        <v>29</v>
      </c>
      <c r="BP40" s="21">
        <f t="shared" si="14"/>
        <v>70.393546695322186</v>
      </c>
      <c r="BQ40" s="14">
        <f t="shared" si="15"/>
        <v>7.2139161763047123E-4</v>
      </c>
      <c r="BR40" s="9">
        <f t="shared" si="31"/>
        <v>5.0744707714494151E-2</v>
      </c>
      <c r="BS40" s="21">
        <f t="shared" si="16"/>
        <v>70.597444009279812</v>
      </c>
      <c r="BT40" s="14">
        <f t="shared" si="32"/>
        <v>-2.6234402696597397E-3</v>
      </c>
      <c r="BU40" s="9">
        <f t="shared" si="33"/>
        <v>-0.18569533817705186</v>
      </c>
      <c r="BW40" s="10">
        <f t="shared" si="17"/>
        <v>29</v>
      </c>
      <c r="BX40" s="21">
        <f t="shared" si="18"/>
        <v>55.911792831184556</v>
      </c>
      <c r="BY40" s="14">
        <f t="shared" si="19"/>
        <v>-2.0172900514074947E-3</v>
      </c>
      <c r="BZ40" s="9">
        <f t="shared" si="34"/>
        <v>-0.11301829411504745</v>
      </c>
      <c r="CA40" s="21">
        <f t="shared" si="20"/>
        <v>55.537699608351858</v>
      </c>
      <c r="CB40" s="14">
        <f t="shared" si="35"/>
        <v>-3.0002033597830431E-3</v>
      </c>
      <c r="CC40" s="9">
        <f t="shared" si="36"/>
        <v>-0.16712580435934668</v>
      </c>
    </row>
    <row r="41" spans="2:81" ht="15.9" customHeight="1" x14ac:dyDescent="0.65">
      <c r="B41" s="2">
        <v>30</v>
      </c>
      <c r="C41" s="28">
        <v>171.2</v>
      </c>
      <c r="D41" s="28">
        <v>171.5</v>
      </c>
      <c r="E41" s="28">
        <v>172</v>
      </c>
      <c r="F41" s="2">
        <v>171.5</v>
      </c>
      <c r="G41" s="28">
        <v>170.8</v>
      </c>
      <c r="H41" s="28">
        <f t="shared" si="21"/>
        <v>171.4</v>
      </c>
      <c r="I41" s="12">
        <f t="shared" si="37"/>
        <v>4.6696240952610619E-4</v>
      </c>
      <c r="K41" s="28">
        <v>158.6</v>
      </c>
      <c r="L41" s="28">
        <v>158.1</v>
      </c>
      <c r="M41" s="28">
        <v>158.19999999999999</v>
      </c>
      <c r="N41" s="28">
        <v>158.30000000000001</v>
      </c>
      <c r="O41" s="28">
        <v>158.30000000000001</v>
      </c>
      <c r="P41" s="28">
        <f t="shared" si="22"/>
        <v>158.30000000000001</v>
      </c>
      <c r="Q41" s="12">
        <f t="shared" si="38"/>
        <v>2.5274864147618138E-4</v>
      </c>
      <c r="S41" s="2">
        <v>30</v>
      </c>
      <c r="T41" s="28">
        <v>71</v>
      </c>
      <c r="U41" s="28">
        <v>69.2</v>
      </c>
      <c r="V41" s="28">
        <v>71.2</v>
      </c>
      <c r="W41" s="28">
        <v>69.2</v>
      </c>
      <c r="X41" s="28">
        <v>68.3</v>
      </c>
      <c r="Y41" s="28">
        <f t="shared" si="23"/>
        <v>69.78</v>
      </c>
      <c r="Z41" s="12">
        <f t="shared" si="39"/>
        <v>1.7201166180757909E-2</v>
      </c>
      <c r="AB41" s="2">
        <v>30</v>
      </c>
      <c r="AC41" s="28">
        <v>53.5</v>
      </c>
      <c r="AD41" s="10">
        <v>53.6</v>
      </c>
      <c r="AE41" s="10">
        <v>52</v>
      </c>
      <c r="AF41" s="10">
        <v>54.6</v>
      </c>
      <c r="AG41" s="10">
        <v>53.7</v>
      </c>
      <c r="AH41" s="28">
        <f t="shared" si="0"/>
        <v>53.48</v>
      </c>
      <c r="AI41" s="12">
        <f t="shared" si="40"/>
        <v>1.0964083175803371E-2</v>
      </c>
      <c r="AJ41" s="12"/>
      <c r="AK41" s="2">
        <v>31</v>
      </c>
      <c r="AL41" s="10">
        <f t="shared" si="41"/>
        <v>30</v>
      </c>
      <c r="AM41" s="21">
        <f t="shared" si="42"/>
        <v>171.69600453675582</v>
      </c>
      <c r="AN41" s="14">
        <f t="shared" si="46"/>
        <v>4.4161009664762268E-4</v>
      </c>
      <c r="AO41" s="9">
        <f t="shared" si="43"/>
        <v>7.5789219872775218E-2</v>
      </c>
      <c r="AP41" s="12"/>
      <c r="AQ41" s="2">
        <v>31</v>
      </c>
      <c r="AR41" s="10">
        <f t="shared" si="2"/>
        <v>30</v>
      </c>
      <c r="AS41" s="21">
        <f t="shared" si="3"/>
        <v>171.89072779064745</v>
      </c>
      <c r="AT41" s="14">
        <f t="shared" si="49"/>
        <v>-6.9461812328954506E-4</v>
      </c>
      <c r="AU41" s="9">
        <f t="shared" si="5"/>
        <v>-0.11948140870068606</v>
      </c>
      <c r="AV41" s="21">
        <f t="shared" si="6"/>
        <v>171.41486982344477</v>
      </c>
      <c r="AW41" s="14">
        <f t="shared" si="26"/>
        <v>-1.0639679797630184E-3</v>
      </c>
      <c r="AX41" s="9">
        <f t="shared" si="7"/>
        <v>-0.18257418583505536</v>
      </c>
      <c r="AZ41" s="10">
        <f t="shared" si="8"/>
        <v>30</v>
      </c>
      <c r="BA41" s="21">
        <f t="shared" si="9"/>
        <v>158.94982663091179</v>
      </c>
      <c r="BB41" s="14">
        <f t="shared" si="10"/>
        <v>-8.4512668941829933E-4</v>
      </c>
      <c r="BC41" s="9">
        <f t="shared" si="27"/>
        <v>-0.13444636497552012</v>
      </c>
      <c r="BD41" s="21">
        <f t="shared" si="11"/>
        <v>158.41486982344477</v>
      </c>
      <c r="BE41" s="14">
        <f t="shared" si="28"/>
        <v>-1.1511798754106554E-3</v>
      </c>
      <c r="BF41" s="9">
        <f t="shared" si="29"/>
        <v>-0.18257418583505536</v>
      </c>
      <c r="BG41" s="9"/>
      <c r="BH41" s="2">
        <v>31</v>
      </c>
      <c r="BI41" s="10">
        <f t="shared" si="50"/>
        <v>30</v>
      </c>
      <c r="BJ41" s="21">
        <f t="shared" si="51"/>
        <v>69.234430625409814</v>
      </c>
      <c r="BK41" s="14">
        <f t="shared" si="47"/>
        <v>2.7248950217229552E-3</v>
      </c>
      <c r="BL41" s="9">
        <f t="shared" si="48"/>
        <v>0.18814388301280682</v>
      </c>
      <c r="BN41" s="2">
        <v>31</v>
      </c>
      <c r="BO41" s="10">
        <f t="shared" si="13"/>
        <v>30</v>
      </c>
      <c r="BP41" s="21">
        <f t="shared" si="14"/>
        <v>70.39781002952688</v>
      </c>
      <c r="BQ41" s="14">
        <f t="shared" si="15"/>
        <v>6.0564276199161244E-5</v>
      </c>
      <c r="BR41" s="9">
        <f t="shared" si="31"/>
        <v>4.2633342046939481E-3</v>
      </c>
      <c r="BS41" s="21">
        <f t="shared" si="16"/>
        <v>70.414869823444761</v>
      </c>
      <c r="BT41" s="14">
        <f t="shared" si="32"/>
        <v>-2.5861302543906876E-3</v>
      </c>
      <c r="BU41" s="9">
        <f t="shared" si="33"/>
        <v>-0.18257418583505536</v>
      </c>
      <c r="BW41" s="10">
        <f t="shared" si="17"/>
        <v>30</v>
      </c>
      <c r="BX41" s="21">
        <f t="shared" si="18"/>
        <v>55.786754459962964</v>
      </c>
      <c r="BY41" s="14">
        <f t="shared" si="19"/>
        <v>-2.2363505960025756E-3</v>
      </c>
      <c r="BZ41" s="9">
        <f t="shared" si="34"/>
        <v>-0.12503837122159564</v>
      </c>
      <c r="CA41" s="21">
        <f t="shared" si="20"/>
        <v>55.373382841100309</v>
      </c>
      <c r="CB41" s="14">
        <f t="shared" si="35"/>
        <v>-2.958652742376795E-3</v>
      </c>
      <c r="CC41" s="9">
        <f t="shared" si="36"/>
        <v>-0.16431676725154984</v>
      </c>
    </row>
    <row r="42" spans="2:81" ht="15.9" customHeight="1" x14ac:dyDescent="0.65">
      <c r="B42" s="2">
        <v>31</v>
      </c>
      <c r="C42" s="28">
        <v>171.2</v>
      </c>
      <c r="D42" s="28">
        <v>171.5</v>
      </c>
      <c r="E42" s="28">
        <v>172</v>
      </c>
      <c r="F42" s="2">
        <v>171.5</v>
      </c>
      <c r="G42" s="28">
        <v>170.8</v>
      </c>
      <c r="H42" s="28">
        <f t="shared" si="21"/>
        <v>171.4</v>
      </c>
      <c r="I42" s="12">
        <f t="shared" si="37"/>
        <v>0</v>
      </c>
      <c r="K42" s="28">
        <v>158.6</v>
      </c>
      <c r="L42" s="28">
        <v>158.1</v>
      </c>
      <c r="M42" s="28">
        <v>158.19999999999999</v>
      </c>
      <c r="N42" s="28">
        <v>158.30000000000001</v>
      </c>
      <c r="O42" s="28">
        <v>158.30000000000001</v>
      </c>
      <c r="P42" s="28">
        <f t="shared" si="22"/>
        <v>158.30000000000001</v>
      </c>
      <c r="Q42" s="12">
        <f t="shared" si="38"/>
        <v>0</v>
      </c>
      <c r="S42" s="2">
        <v>31</v>
      </c>
      <c r="T42" s="28">
        <v>71</v>
      </c>
      <c r="U42" s="28">
        <v>69.2</v>
      </c>
      <c r="V42" s="28">
        <v>71.2</v>
      </c>
      <c r="W42" s="28">
        <v>69.2</v>
      </c>
      <c r="X42" s="28">
        <v>68.3</v>
      </c>
      <c r="Y42" s="28">
        <f t="shared" si="23"/>
        <v>69.78</v>
      </c>
      <c r="Z42" s="12">
        <f t="shared" si="39"/>
        <v>0</v>
      </c>
      <c r="AB42" s="2">
        <v>31</v>
      </c>
      <c r="AC42" s="28">
        <v>53.5</v>
      </c>
      <c r="AD42" s="10">
        <v>53.6</v>
      </c>
      <c r="AE42" s="10">
        <v>52</v>
      </c>
      <c r="AF42" s="10">
        <v>54.6</v>
      </c>
      <c r="AG42" s="10">
        <v>53.7</v>
      </c>
      <c r="AH42" s="28">
        <f t="shared" si="0"/>
        <v>53.48</v>
      </c>
      <c r="AI42" s="12">
        <f t="shared" si="40"/>
        <v>0</v>
      </c>
      <c r="AJ42" s="12"/>
      <c r="AK42" s="2">
        <v>32</v>
      </c>
      <c r="AL42" s="10">
        <f t="shared" si="41"/>
        <v>31</v>
      </c>
      <c r="AM42" s="21">
        <f t="shared" si="42"/>
        <v>171.75669617214689</v>
      </c>
      <c r="AN42" s="14">
        <f t="shared" si="46"/>
        <v>3.5348309679549759E-4</v>
      </c>
      <c r="AO42" s="9">
        <f t="shared" si="43"/>
        <v>6.0691635391074944E-2</v>
      </c>
      <c r="AP42" s="12"/>
      <c r="AQ42" s="2">
        <v>32</v>
      </c>
      <c r="AR42" s="10">
        <f t="shared" si="2"/>
        <v>31</v>
      </c>
      <c r="AS42" s="21">
        <f t="shared" si="3"/>
        <v>171.75913333350945</v>
      </c>
      <c r="AT42" s="14">
        <f t="shared" si="49"/>
        <v>-7.6557042272964906E-4</v>
      </c>
      <c r="AU42" s="9">
        <f t="shared" si="5"/>
        <v>-0.13159445713799603</v>
      </c>
      <c r="AV42" s="21">
        <f t="shared" si="6"/>
        <v>171.235264521418</v>
      </c>
      <c r="AW42" s="14">
        <f t="shared" si="26"/>
        <v>-1.0477813401588982E-3</v>
      </c>
      <c r="AX42" s="9">
        <f t="shared" si="7"/>
        <v>-0.17960530202677491</v>
      </c>
      <c r="AZ42" s="10">
        <f t="shared" si="8"/>
        <v>31</v>
      </c>
      <c r="BA42" s="21">
        <f t="shared" si="9"/>
        <v>158.806268842116</v>
      </c>
      <c r="BB42" s="14">
        <f t="shared" si="10"/>
        <v>-9.0316417349190522E-4</v>
      </c>
      <c r="BC42" s="9">
        <f t="shared" si="27"/>
        <v>-0.14355778879578462</v>
      </c>
      <c r="BD42" s="21">
        <f t="shared" si="11"/>
        <v>158.235264521418</v>
      </c>
      <c r="BE42" s="14">
        <f t="shared" si="28"/>
        <v>-1.1337654238326507E-3</v>
      </c>
      <c r="BF42" s="9">
        <f t="shared" si="29"/>
        <v>-0.17960530202677491</v>
      </c>
      <c r="BG42" s="9"/>
      <c r="BH42" s="2">
        <v>32</v>
      </c>
      <c r="BI42" s="10">
        <f t="shared" si="50"/>
        <v>31</v>
      </c>
      <c r="BJ42" s="21">
        <f t="shared" si="51"/>
        <v>69.385869938992684</v>
      </c>
      <c r="BK42" s="14">
        <f t="shared" si="47"/>
        <v>2.187341070257749E-3</v>
      </c>
      <c r="BL42" s="9">
        <f t="shared" si="48"/>
        <v>0.15143931358286394</v>
      </c>
      <c r="BN42" s="2">
        <v>32</v>
      </c>
      <c r="BO42" s="10">
        <f t="shared" si="13"/>
        <v>31</v>
      </c>
      <c r="BP42" s="21">
        <f t="shared" si="14"/>
        <v>70.365225692074816</v>
      </c>
      <c r="BQ42" s="14">
        <f t="shared" si="15"/>
        <v>-4.6286010088094568E-4</v>
      </c>
      <c r="BR42" s="9">
        <f t="shared" si="31"/>
        <v>-3.2584337452059818E-2</v>
      </c>
      <c r="BS42" s="21">
        <f t="shared" si="16"/>
        <v>70.235264521417989</v>
      </c>
      <c r="BT42" s="14">
        <f t="shared" si="32"/>
        <v>-2.5506729257201884E-3</v>
      </c>
      <c r="BU42" s="9">
        <f t="shared" si="33"/>
        <v>-0.17960530202677491</v>
      </c>
      <c r="BW42" s="10">
        <f t="shared" si="17"/>
        <v>31</v>
      </c>
      <c r="BX42" s="21">
        <f t="shared" si="18"/>
        <v>55.653123300295199</v>
      </c>
      <c r="BY42" s="14">
        <f t="shared" si="19"/>
        <v>-2.3953922568424198E-3</v>
      </c>
      <c r="BZ42" s="9">
        <f t="shared" si="34"/>
        <v>-0.13363115966776346</v>
      </c>
      <c r="CA42" s="21">
        <f t="shared" si="20"/>
        <v>55.211738069276208</v>
      </c>
      <c r="CB42" s="14">
        <f t="shared" si="35"/>
        <v>-2.919178195920539E-3</v>
      </c>
      <c r="CC42" s="9">
        <f t="shared" si="36"/>
        <v>-0.16164477182409742</v>
      </c>
    </row>
    <row r="43" spans="2:81" ht="15.9" customHeight="1" x14ac:dyDescent="0.65">
      <c r="B43" s="2">
        <v>32</v>
      </c>
      <c r="C43" s="28">
        <v>171.2</v>
      </c>
      <c r="D43" s="28">
        <v>171.5</v>
      </c>
      <c r="E43" s="28">
        <v>172</v>
      </c>
      <c r="F43" s="2">
        <v>171.5</v>
      </c>
      <c r="G43" s="28">
        <v>170.8</v>
      </c>
      <c r="H43" s="28">
        <f>AVERAGE(C43:G43)</f>
        <v>171.4</v>
      </c>
      <c r="I43" s="12">
        <f t="shared" si="37"/>
        <v>0</v>
      </c>
      <c r="K43" s="28">
        <v>158.6</v>
      </c>
      <c r="L43" s="28">
        <v>158.1</v>
      </c>
      <c r="M43" s="28">
        <v>158.19999999999999</v>
      </c>
      <c r="N43" s="28">
        <v>158.30000000000001</v>
      </c>
      <c r="O43" s="28">
        <v>158.30000000000001</v>
      </c>
      <c r="P43" s="28">
        <f t="shared" si="22"/>
        <v>158.30000000000001</v>
      </c>
      <c r="Q43" s="12">
        <f t="shared" si="38"/>
        <v>0</v>
      </c>
      <c r="S43" s="2">
        <v>32</v>
      </c>
      <c r="T43" s="28">
        <v>71</v>
      </c>
      <c r="U43" s="28">
        <v>69.2</v>
      </c>
      <c r="V43" s="28">
        <v>71.2</v>
      </c>
      <c r="W43" s="28">
        <v>69.2</v>
      </c>
      <c r="X43" s="28">
        <v>68.3</v>
      </c>
      <c r="Y43" s="28">
        <f>AVERAGE(T43:X43)</f>
        <v>69.78</v>
      </c>
      <c r="Z43" s="12">
        <f t="shared" si="39"/>
        <v>0</v>
      </c>
      <c r="AB43" s="2">
        <v>32</v>
      </c>
      <c r="AC43" s="28">
        <v>53.5</v>
      </c>
      <c r="AD43" s="10">
        <v>53.6</v>
      </c>
      <c r="AE43" s="10">
        <v>52</v>
      </c>
      <c r="AF43" s="10">
        <v>54.6</v>
      </c>
      <c r="AG43" s="10">
        <v>53.7</v>
      </c>
      <c r="AH43" s="28">
        <f>AVERAGE(AC43:AG43)</f>
        <v>53.48</v>
      </c>
      <c r="AI43" s="12">
        <f t="shared" si="40"/>
        <v>0</v>
      </c>
      <c r="AJ43" s="12"/>
      <c r="AK43" s="2">
        <v>33</v>
      </c>
      <c r="AL43" s="10">
        <f t="shared" si="41"/>
        <v>32</v>
      </c>
      <c r="AM43" s="21">
        <f t="shared" si="42"/>
        <v>171.80528810428419</v>
      </c>
      <c r="AN43" s="14">
        <f t="shared" si="46"/>
        <v>2.8291142773610777E-4</v>
      </c>
      <c r="AO43" s="9">
        <f t="shared" si="43"/>
        <v>4.8591932137310785E-2</v>
      </c>
      <c r="AP43" s="12"/>
      <c r="AQ43" s="2">
        <v>33</v>
      </c>
      <c r="AR43" s="10">
        <f t="shared" si="2"/>
        <v>32</v>
      </c>
      <c r="AS43" s="21">
        <f t="shared" si="3"/>
        <v>171.61843027147219</v>
      </c>
      <c r="AT43" s="14">
        <f t="shared" si="49"/>
        <v>-8.1918823940531815E-4</v>
      </c>
      <c r="AU43" s="9">
        <f t="shared" si="5"/>
        <v>-0.14070306203726535</v>
      </c>
      <c r="AV43" s="21">
        <f t="shared" si="6"/>
        <v>171.05848782612136</v>
      </c>
      <c r="AW43" s="14">
        <f t="shared" si="26"/>
        <v>-1.0323615044524148E-3</v>
      </c>
      <c r="AX43" s="9">
        <f t="shared" si="7"/>
        <v>-0.17677669529663687</v>
      </c>
      <c r="AZ43" s="10">
        <f t="shared" si="8"/>
        <v>32</v>
      </c>
      <c r="BA43" s="21">
        <f t="shared" si="9"/>
        <v>158.65600508254909</v>
      </c>
      <c r="BB43" s="14">
        <f t="shared" si="10"/>
        <v>-9.4620798449904079E-4</v>
      </c>
      <c r="BC43" s="9">
        <f t="shared" si="27"/>
        <v>-0.15026375956691607</v>
      </c>
      <c r="BD43" s="21">
        <f t="shared" si="11"/>
        <v>158.05848782612136</v>
      </c>
      <c r="BE43" s="14">
        <f t="shared" si="28"/>
        <v>-1.1171763502358263E-3</v>
      </c>
      <c r="BF43" s="9">
        <f t="shared" si="29"/>
        <v>-0.17677669529663687</v>
      </c>
      <c r="BG43" s="9"/>
      <c r="BH43" s="2">
        <v>33</v>
      </c>
      <c r="BI43" s="10">
        <f t="shared" si="50"/>
        <v>32</v>
      </c>
      <c r="BJ43" s="21">
        <f t="shared" si="51"/>
        <v>69.507618363388914</v>
      </c>
      <c r="BK43" s="14">
        <f t="shared" si="47"/>
        <v>1.7546573171638156E-3</v>
      </c>
      <c r="BL43" s="9">
        <f t="shared" si="48"/>
        <v>0.12174842439622613</v>
      </c>
      <c r="BN43" s="2">
        <v>33</v>
      </c>
      <c r="BO43" s="10">
        <f t="shared" si="13"/>
        <v>32</v>
      </c>
      <c r="BP43" s="21">
        <f t="shared" si="14"/>
        <v>70.303609520113781</v>
      </c>
      <c r="BQ43" s="14">
        <f t="shared" si="15"/>
        <v>-8.7566225155978465E-4</v>
      </c>
      <c r="BR43" s="9">
        <f t="shared" si="31"/>
        <v>-6.1616171961033771E-2</v>
      </c>
      <c r="BS43" s="21">
        <f t="shared" si="16"/>
        <v>70.05848782612135</v>
      </c>
      <c r="BT43" s="14">
        <f t="shared" si="32"/>
        <v>-2.5169221829118463E-3</v>
      </c>
      <c r="BU43" s="9">
        <f t="shared" si="33"/>
        <v>-0.17677669529663687</v>
      </c>
      <c r="BW43" s="10">
        <f t="shared" si="17"/>
        <v>32</v>
      </c>
      <c r="BX43" s="21">
        <f t="shared" si="18"/>
        <v>55.513505477397224</v>
      </c>
      <c r="BY43" s="14">
        <f t="shared" si="19"/>
        <v>-2.5087149582714327E-3</v>
      </c>
      <c r="BZ43" s="9">
        <f t="shared" si="34"/>
        <v>-0.13961782289797592</v>
      </c>
      <c r="CA43" s="21">
        <f t="shared" si="20"/>
        <v>55.052639043509238</v>
      </c>
      <c r="CB43" s="14">
        <f t="shared" si="35"/>
        <v>-2.8816159630284197E-3</v>
      </c>
      <c r="CC43" s="9">
        <f t="shared" si="36"/>
        <v>-0.15909902576697318</v>
      </c>
    </row>
    <row r="44" spans="2:81" ht="15.9" customHeight="1" x14ac:dyDescent="0.65">
      <c r="B44" s="2">
        <v>33</v>
      </c>
      <c r="C44" s="28">
        <v>171.2</v>
      </c>
      <c r="D44" s="28">
        <v>171.5</v>
      </c>
      <c r="E44" s="28">
        <v>172</v>
      </c>
      <c r="F44" s="2">
        <v>171.5</v>
      </c>
      <c r="G44" s="28">
        <v>170.8</v>
      </c>
      <c r="H44" s="28">
        <f>AVERAGE(C44:G44)</f>
        <v>171.4</v>
      </c>
      <c r="I44" s="12">
        <f t="shared" si="37"/>
        <v>0</v>
      </c>
      <c r="K44" s="28">
        <v>158.6</v>
      </c>
      <c r="L44" s="28">
        <v>158.1</v>
      </c>
      <c r="M44" s="28">
        <v>158.19999999999999</v>
      </c>
      <c r="N44" s="28">
        <v>158.30000000000001</v>
      </c>
      <c r="O44" s="28">
        <v>158.30000000000001</v>
      </c>
      <c r="P44" s="28">
        <f t="shared" si="22"/>
        <v>158.30000000000001</v>
      </c>
      <c r="Q44" s="12">
        <f t="shared" si="38"/>
        <v>0</v>
      </c>
      <c r="S44" s="2">
        <v>33</v>
      </c>
      <c r="T44" s="28">
        <v>71</v>
      </c>
      <c r="U44" s="28">
        <v>69.2</v>
      </c>
      <c r="V44" s="28">
        <v>71.2</v>
      </c>
      <c r="W44" s="28">
        <v>69.2</v>
      </c>
      <c r="X44" s="28">
        <v>68.3</v>
      </c>
      <c r="Y44" s="28">
        <f>AVERAGE(T44:X44)</f>
        <v>69.78</v>
      </c>
      <c r="Z44" s="12">
        <f t="shared" si="39"/>
        <v>0</v>
      </c>
      <c r="AB44" s="2">
        <v>33</v>
      </c>
      <c r="AC44" s="28">
        <v>53.5</v>
      </c>
      <c r="AD44" s="10">
        <v>53.6</v>
      </c>
      <c r="AE44" s="10">
        <v>52</v>
      </c>
      <c r="AF44" s="10">
        <v>54.6</v>
      </c>
      <c r="AG44" s="10">
        <v>53.7</v>
      </c>
      <c r="AH44" s="28">
        <f>AVERAGE(AC44:AG44)</f>
        <v>53.48</v>
      </c>
      <c r="AI44" s="12">
        <f t="shared" si="40"/>
        <v>0</v>
      </c>
      <c r="AJ44" s="12"/>
      <c r="AK44" s="2">
        <v>34</v>
      </c>
      <c r="AL44" s="10">
        <f t="shared" si="41"/>
        <v>33</v>
      </c>
      <c r="AM44" s="21">
        <f t="shared" si="42"/>
        <v>171.8441863988665</v>
      </c>
      <c r="AN44" s="14">
        <f t="shared" si="46"/>
        <v>2.2640918106490006E-4</v>
      </c>
      <c r="AO44" s="9">
        <f t="shared" si="43"/>
        <v>3.8898294582308562E-2</v>
      </c>
      <c r="AP44" s="12"/>
      <c r="AQ44" s="2">
        <v>34</v>
      </c>
      <c r="AR44" s="10">
        <f t="shared" ref="AR44:AR75" si="52">AR43+$AT$8</f>
        <v>33</v>
      </c>
      <c r="AS44" s="21">
        <f t="shared" ref="AS44:AS75" si="53">AS43+AU44*$AT$8</f>
        <v>171.47099566646816</v>
      </c>
      <c r="AT44" s="14">
        <f t="shared" si="49"/>
        <v>-8.5908375208198422E-4</v>
      </c>
      <c r="AU44" s="9">
        <f t="shared" ref="AU44:AU75" si="54">$AT$5*AS43*(1-AS43/AV44)</f>
        <v>-0.14743460500404162</v>
      </c>
      <c r="AV44" s="21">
        <f t="shared" ref="AV44:AV75" si="55">AV43+AX44*$AT$8</f>
        <v>170.88441017016567</v>
      </c>
      <c r="AW44" s="14">
        <f t="shared" si="26"/>
        <v>-1.017649917101142E-3</v>
      </c>
      <c r="AX44" s="9">
        <f t="shared" ref="AX44:AX75" si="56">-$AV$5/AR44^0.5</f>
        <v>-0.17407765595569785</v>
      </c>
      <c r="AZ44" s="10">
        <f t="shared" ref="AZ44:AZ75" si="57">AZ43+$AT$8</f>
        <v>33</v>
      </c>
      <c r="BA44" s="21">
        <f t="shared" ref="BA44:BA75" si="58">BA43+BC44*$AT$8</f>
        <v>158.50093192971678</v>
      </c>
      <c r="BB44" s="14">
        <f t="shared" si="10"/>
        <v>-9.7741748099365263E-4</v>
      </c>
      <c r="BC44" s="9">
        <f t="shared" si="27"/>
        <v>-0.15507315283229342</v>
      </c>
      <c r="BD44" s="21">
        <f t="shared" ref="BD44:BD75" si="59">BD43+BF44*$AT$8</f>
        <v>157.88441017016567</v>
      </c>
      <c r="BE44" s="14">
        <f t="shared" si="28"/>
        <v>-1.1013496228510062E-3</v>
      </c>
      <c r="BF44" s="9">
        <f t="shared" si="29"/>
        <v>-0.17407765595569785</v>
      </c>
      <c r="BG44" s="9"/>
      <c r="BH44" s="2">
        <v>34</v>
      </c>
      <c r="BI44" s="10">
        <f t="shared" si="50"/>
        <v>33</v>
      </c>
      <c r="BJ44" s="21">
        <f t="shared" si="51"/>
        <v>69.605402005922357</v>
      </c>
      <c r="BK44" s="14">
        <f t="shared" si="47"/>
        <v>1.40680467603171E-3</v>
      </c>
      <c r="BL44" s="9">
        <f t="shared" si="48"/>
        <v>9.7783642533440296E-2</v>
      </c>
      <c r="BN44" s="2">
        <v>34</v>
      </c>
      <c r="BO44" s="10">
        <f t="shared" ref="BO44:BO75" si="60">BO43+$AT$8</f>
        <v>33</v>
      </c>
      <c r="BP44" s="21">
        <f t="shared" ref="BP44:BP75" si="61">BP43+BR44*$AT$8</f>
        <v>70.219266739404674</v>
      </c>
      <c r="BQ44" s="14">
        <f t="shared" si="15"/>
        <v>-1.1996934621824379E-3</v>
      </c>
      <c r="BR44" s="9">
        <f t="shared" si="31"/>
        <v>-8.4342780709109888E-2</v>
      </c>
      <c r="BS44" s="21">
        <f t="shared" ref="BS44:BS75" si="62">BS43+BU44*$AT$8</f>
        <v>69.884410170165651</v>
      </c>
      <c r="BT44" s="14">
        <f t="shared" si="32"/>
        <v>-2.4847475496151683E-3</v>
      </c>
      <c r="BU44" s="9">
        <f t="shared" si="33"/>
        <v>-0.17407765595569785</v>
      </c>
      <c r="BW44" s="10">
        <f t="shared" ref="BW44:BW75" si="63">BW43+$AT$8</f>
        <v>33</v>
      </c>
      <c r="BX44" s="21">
        <f t="shared" ref="BX44:BX75" si="64">BX43+BZ44*$AT$8</f>
        <v>55.369874359686378</v>
      </c>
      <c r="BY44" s="14">
        <f t="shared" si="19"/>
        <v>-2.5873184637804406E-3</v>
      </c>
      <c r="BZ44" s="9">
        <f t="shared" si="34"/>
        <v>-0.14363111771084749</v>
      </c>
      <c r="CA44" s="21">
        <f t="shared" ref="CA44:CA75" si="65">CA43+CC44*$AT$8</f>
        <v>54.89596915314911</v>
      </c>
      <c r="CB44" s="14">
        <f t="shared" si="35"/>
        <v>-2.8458198023224345E-3</v>
      </c>
      <c r="CC44" s="9">
        <f t="shared" si="36"/>
        <v>-0.15666989036012807</v>
      </c>
    </row>
    <row r="45" spans="2:81" ht="15.9" customHeight="1" x14ac:dyDescent="0.65">
      <c r="B45" s="2">
        <v>34</v>
      </c>
      <c r="C45" s="28">
        <v>171.2</v>
      </c>
      <c r="D45" s="28">
        <v>171.5</v>
      </c>
      <c r="E45" s="28">
        <v>172</v>
      </c>
      <c r="F45" s="2">
        <v>171.5</v>
      </c>
      <c r="G45" s="28">
        <v>170.8</v>
      </c>
      <c r="H45" s="28">
        <f>AVERAGE(C45:G45)</f>
        <v>171.4</v>
      </c>
      <c r="I45" s="12">
        <f t="shared" si="37"/>
        <v>0</v>
      </c>
      <c r="K45" s="28">
        <v>158.6</v>
      </c>
      <c r="L45" s="28">
        <v>158.1</v>
      </c>
      <c r="M45" s="28">
        <v>158.19999999999999</v>
      </c>
      <c r="N45" s="28">
        <v>158.30000000000001</v>
      </c>
      <c r="O45" s="28">
        <v>158.30000000000001</v>
      </c>
      <c r="P45" s="28">
        <f t="shared" si="22"/>
        <v>158.30000000000001</v>
      </c>
      <c r="Q45" s="12">
        <f t="shared" si="38"/>
        <v>0</v>
      </c>
      <c r="S45" s="2">
        <v>34</v>
      </c>
      <c r="T45" s="28">
        <v>71</v>
      </c>
      <c r="U45" s="28">
        <v>69.2</v>
      </c>
      <c r="V45" s="28">
        <v>71.2</v>
      </c>
      <c r="W45" s="28">
        <v>69.2</v>
      </c>
      <c r="X45" s="28">
        <v>68.3</v>
      </c>
      <c r="Y45" s="28">
        <f>AVERAGE(T45:X45)</f>
        <v>69.78</v>
      </c>
      <c r="Z45" s="12">
        <f t="shared" si="39"/>
        <v>0</v>
      </c>
      <c r="AB45" s="2">
        <v>34</v>
      </c>
      <c r="AC45" s="28">
        <v>53.5</v>
      </c>
      <c r="AD45" s="10">
        <v>53.6</v>
      </c>
      <c r="AE45" s="10">
        <v>52</v>
      </c>
      <c r="AF45" s="10">
        <v>54.6</v>
      </c>
      <c r="AG45" s="10">
        <v>53.7</v>
      </c>
      <c r="AH45" s="28">
        <f>AVERAGE(AC45:AG45)</f>
        <v>53.48</v>
      </c>
      <c r="AI45" s="12">
        <f t="shared" si="40"/>
        <v>0</v>
      </c>
      <c r="AJ45" s="12"/>
      <c r="AK45" s="2">
        <v>35</v>
      </c>
      <c r="AL45" s="10">
        <f t="shared" si="41"/>
        <v>34</v>
      </c>
      <c r="AM45" s="21">
        <f t="shared" si="42"/>
        <v>171.87532088900215</v>
      </c>
      <c r="AN45" s="14">
        <f t="shared" si="46"/>
        <v>1.8117860596919005E-4</v>
      </c>
      <c r="AO45" s="9">
        <f t="shared" si="43"/>
        <v>3.1134490135654367E-2</v>
      </c>
      <c r="AP45" s="12"/>
      <c r="AQ45" s="2">
        <v>35</v>
      </c>
      <c r="AR45" s="10">
        <f t="shared" si="52"/>
        <v>34</v>
      </c>
      <c r="AS45" s="21">
        <f t="shared" si="53"/>
        <v>171.31870556604474</v>
      </c>
      <c r="AT45" s="14">
        <f t="shared" si="49"/>
        <v>-8.8813912715382472E-4</v>
      </c>
      <c r="AU45" s="9">
        <f t="shared" si="54"/>
        <v>-0.15229010042340202</v>
      </c>
      <c r="AV45" s="21">
        <f t="shared" si="55"/>
        <v>170.71291158502316</v>
      </c>
      <c r="AW45" s="14">
        <f t="shared" si="26"/>
        <v>-1.0035940959840866E-3</v>
      </c>
      <c r="AX45" s="9">
        <f t="shared" si="56"/>
        <v>-0.17149858514250882</v>
      </c>
      <c r="AZ45" s="10">
        <f t="shared" si="57"/>
        <v>34</v>
      </c>
      <c r="BA45" s="21">
        <f t="shared" si="58"/>
        <v>158.34254038427102</v>
      </c>
      <c r="BB45" s="14">
        <f t="shared" si="10"/>
        <v>-9.993098685123279E-4</v>
      </c>
      <c r="BC45" s="9">
        <f t="shared" si="27"/>
        <v>-0.15839154544576745</v>
      </c>
      <c r="BD45" s="21">
        <f t="shared" si="59"/>
        <v>157.71291158502316</v>
      </c>
      <c r="BE45" s="14">
        <f t="shared" si="28"/>
        <v>-1.0862287477127249E-3</v>
      </c>
      <c r="BF45" s="9">
        <f t="shared" si="29"/>
        <v>-0.17149858514250882</v>
      </c>
      <c r="BG45" s="9"/>
      <c r="BH45" s="2">
        <v>35</v>
      </c>
      <c r="BI45" s="10">
        <f t="shared" si="50"/>
        <v>34</v>
      </c>
      <c r="BJ45" s="21">
        <f t="shared" si="51"/>
        <v>69.683876725946661</v>
      </c>
      <c r="BK45" s="14">
        <f t="shared" si="47"/>
        <v>1.1274228402218872E-3</v>
      </c>
      <c r="BL45" s="9">
        <f t="shared" si="48"/>
        <v>7.847472002429895E-2</v>
      </c>
      <c r="BN45" s="2">
        <v>35</v>
      </c>
      <c r="BO45" s="10">
        <f t="shared" si="60"/>
        <v>34</v>
      </c>
      <c r="BP45" s="21">
        <f t="shared" si="61"/>
        <v>70.117260133047324</v>
      </c>
      <c r="BQ45" s="14">
        <f t="shared" si="15"/>
        <v>-1.4526868635058934E-3</v>
      </c>
      <c r="BR45" s="9">
        <f t="shared" si="31"/>
        <v>-0.10200660635734704</v>
      </c>
      <c r="BS45" s="21">
        <f t="shared" si="62"/>
        <v>69.712911585023136</v>
      </c>
      <c r="BT45" s="14">
        <f t="shared" si="32"/>
        <v>-2.4540320899171003E-3</v>
      </c>
      <c r="BU45" s="9">
        <f t="shared" si="33"/>
        <v>-0.17149858514250882</v>
      </c>
      <c r="BW45" s="10">
        <f t="shared" si="63"/>
        <v>34</v>
      </c>
      <c r="BX45" s="21">
        <f t="shared" si="64"/>
        <v>55.223717588164227</v>
      </c>
      <c r="BY45" s="14">
        <f t="shared" si="19"/>
        <v>-2.6396442688799773E-3</v>
      </c>
      <c r="BZ45" s="9">
        <f t="shared" si="34"/>
        <v>-0.14615677152215301</v>
      </c>
      <c r="CA45" s="21">
        <f t="shared" si="65"/>
        <v>54.741620426520853</v>
      </c>
      <c r="CB45" s="14">
        <f t="shared" si="35"/>
        <v>-2.8116586519795982E-3</v>
      </c>
      <c r="CC45" s="9">
        <f t="shared" si="36"/>
        <v>-0.15434872662825794</v>
      </c>
    </row>
    <row r="46" spans="2:81" ht="15.9" customHeight="1" x14ac:dyDescent="0.65">
      <c r="B46" s="2">
        <v>35</v>
      </c>
      <c r="C46" s="28">
        <v>171.2</v>
      </c>
      <c r="D46" s="28">
        <v>171.5</v>
      </c>
      <c r="E46" s="28">
        <v>172</v>
      </c>
      <c r="F46" s="2">
        <v>171.5</v>
      </c>
      <c r="G46" s="28">
        <v>170.8</v>
      </c>
      <c r="H46" s="28">
        <f t="shared" si="21"/>
        <v>171.4</v>
      </c>
      <c r="I46" s="12">
        <f t="shared" si="37"/>
        <v>0</v>
      </c>
      <c r="K46" s="28">
        <v>158.6</v>
      </c>
      <c r="L46" s="28">
        <v>158.1</v>
      </c>
      <c r="M46" s="28">
        <v>158.19999999999999</v>
      </c>
      <c r="N46" s="28">
        <v>158.30000000000001</v>
      </c>
      <c r="O46" s="28">
        <v>158.30000000000001</v>
      </c>
      <c r="P46" s="28">
        <f t="shared" si="22"/>
        <v>158.30000000000001</v>
      </c>
      <c r="Q46" s="12">
        <f t="shared" si="38"/>
        <v>0</v>
      </c>
      <c r="S46" s="2">
        <v>35</v>
      </c>
      <c r="T46" s="28">
        <v>71</v>
      </c>
      <c r="U46" s="28">
        <v>69.2</v>
      </c>
      <c r="V46" s="28">
        <v>71.2</v>
      </c>
      <c r="W46" s="28">
        <v>69.2</v>
      </c>
      <c r="X46" s="28">
        <v>68.3</v>
      </c>
      <c r="Y46" s="28">
        <f t="shared" si="23"/>
        <v>69.78</v>
      </c>
      <c r="Z46" s="12">
        <f t="shared" si="39"/>
        <v>0</v>
      </c>
      <c r="AB46" s="2">
        <v>35</v>
      </c>
      <c r="AC46" s="28">
        <v>53.5</v>
      </c>
      <c r="AD46" s="10">
        <v>53.6</v>
      </c>
      <c r="AE46" s="10">
        <v>52</v>
      </c>
      <c r="AF46" s="10">
        <v>54.6</v>
      </c>
      <c r="AG46" s="10">
        <v>53.7</v>
      </c>
      <c r="AH46" s="28">
        <f t="shared" si="0"/>
        <v>53.48</v>
      </c>
      <c r="AI46" s="12">
        <f t="shared" si="40"/>
        <v>0</v>
      </c>
      <c r="AJ46" s="12"/>
      <c r="AK46" s="2">
        <v>36</v>
      </c>
      <c r="AL46" s="10">
        <f t="shared" si="41"/>
        <v>35</v>
      </c>
      <c r="AM46" s="21">
        <f t="shared" si="42"/>
        <v>171.90023863575902</v>
      </c>
      <c r="AN46" s="14">
        <f t="shared" si="46"/>
        <v>1.4497571046259727E-4</v>
      </c>
      <c r="AO46" s="9">
        <f t="shared" si="43"/>
        <v>2.4917746756872798E-2</v>
      </c>
      <c r="AP46" s="12"/>
      <c r="AQ46" s="2">
        <v>36</v>
      </c>
      <c r="AR46" s="10">
        <f t="shared" si="52"/>
        <v>35</v>
      </c>
      <c r="AS46" s="21">
        <f t="shared" si="53"/>
        <v>171.16303655384482</v>
      </c>
      <c r="AT46" s="14">
        <f t="shared" si="49"/>
        <v>-9.0865157827094839E-4</v>
      </c>
      <c r="AU46" s="9">
        <f t="shared" si="54"/>
        <v>-0.15566901219991272</v>
      </c>
      <c r="AV46" s="21">
        <f t="shared" si="55"/>
        <v>170.54388073407745</v>
      </c>
      <c r="AW46" s="14">
        <f t="shared" si="26"/>
        <v>-9.9014684581447934E-4</v>
      </c>
      <c r="AX46" s="9">
        <f t="shared" si="56"/>
        <v>-0.1690308509457033</v>
      </c>
      <c r="AZ46" s="10">
        <f t="shared" si="57"/>
        <v>35</v>
      </c>
      <c r="BA46" s="21">
        <f t="shared" si="58"/>
        <v>158.18199870239189</v>
      </c>
      <c r="BB46" s="14">
        <f t="shared" si="10"/>
        <v>-1.0138885070904895E-3</v>
      </c>
      <c r="BC46" s="9">
        <f t="shared" si="27"/>
        <v>-0.1605416818791256</v>
      </c>
      <c r="BD46" s="21">
        <f t="shared" si="59"/>
        <v>157.54388073407745</v>
      </c>
      <c r="BE46" s="14">
        <f t="shared" si="28"/>
        <v>-1.0717629219253373E-3</v>
      </c>
      <c r="BF46" s="9">
        <f t="shared" si="29"/>
        <v>-0.1690308509457033</v>
      </c>
      <c r="BG46" s="9"/>
      <c r="BH46" s="2">
        <v>36</v>
      </c>
      <c r="BI46" s="10">
        <f t="shared" si="50"/>
        <v>35</v>
      </c>
      <c r="BJ46" s="21">
        <f t="shared" si="51"/>
        <v>69.746815855259044</v>
      </c>
      <c r="BK46" s="14">
        <f t="shared" si="47"/>
        <v>9.0320935443805235E-4</v>
      </c>
      <c r="BL46" s="9">
        <f t="shared" si="48"/>
        <v>6.2939129312386835E-2</v>
      </c>
      <c r="BN46" s="2">
        <v>36</v>
      </c>
      <c r="BO46" s="10">
        <f t="shared" si="60"/>
        <v>35</v>
      </c>
      <c r="BP46" s="21">
        <f t="shared" si="61"/>
        <v>70.001638766945447</v>
      </c>
      <c r="BQ46" s="14">
        <f t="shared" si="15"/>
        <v>-1.6489715354320112E-3</v>
      </c>
      <c r="BR46" s="9">
        <f t="shared" si="31"/>
        <v>-0.11562136610188364</v>
      </c>
      <c r="BS46" s="21">
        <f t="shared" si="62"/>
        <v>69.543880734077433</v>
      </c>
      <c r="BT46" s="14">
        <f t="shared" si="32"/>
        <v>-2.4246706542955026E-3</v>
      </c>
      <c r="BU46" s="9">
        <f t="shared" si="33"/>
        <v>-0.1690308509457033</v>
      </c>
      <c r="BW46" s="10">
        <f t="shared" si="63"/>
        <v>35</v>
      </c>
      <c r="BX46" s="21">
        <f t="shared" si="64"/>
        <v>55.076151105814965</v>
      </c>
      <c r="BY46" s="14">
        <f t="shared" si="19"/>
        <v>-2.6721577031403845E-3</v>
      </c>
      <c r="BZ46" s="9">
        <f t="shared" si="34"/>
        <v>-0.14756648234926359</v>
      </c>
      <c r="CA46" s="21">
        <f t="shared" si="65"/>
        <v>54.58949266066972</v>
      </c>
      <c r="CB46" s="14">
        <f t="shared" si="35"/>
        <v>-2.7790146631726654E-3</v>
      </c>
      <c r="CC46" s="9">
        <f t="shared" si="36"/>
        <v>-0.152127765851133</v>
      </c>
    </row>
    <row r="47" spans="2:81" ht="15.9" customHeight="1" x14ac:dyDescent="0.65">
      <c r="B47" s="2">
        <v>36</v>
      </c>
      <c r="C47" s="28">
        <v>171.2</v>
      </c>
      <c r="D47" s="28">
        <v>171.5</v>
      </c>
      <c r="E47" s="28">
        <v>172</v>
      </c>
      <c r="F47" s="2">
        <v>171.5</v>
      </c>
      <c r="G47" s="28">
        <v>170.8</v>
      </c>
      <c r="H47" s="28">
        <f t="shared" si="21"/>
        <v>171.4</v>
      </c>
      <c r="I47" s="12">
        <f t="shared" si="37"/>
        <v>0</v>
      </c>
      <c r="K47" s="28">
        <v>158.6</v>
      </c>
      <c r="L47" s="28">
        <v>158.1</v>
      </c>
      <c r="M47" s="28">
        <v>158.19999999999999</v>
      </c>
      <c r="N47" s="28">
        <v>158.30000000000001</v>
      </c>
      <c r="O47" s="28">
        <v>158.30000000000001</v>
      </c>
      <c r="P47" s="28">
        <f t="shared" si="22"/>
        <v>158.30000000000001</v>
      </c>
      <c r="Q47" s="12">
        <f t="shared" si="38"/>
        <v>0</v>
      </c>
      <c r="S47" s="2">
        <v>36</v>
      </c>
      <c r="T47" s="28">
        <v>71</v>
      </c>
      <c r="U47" s="28">
        <v>69.2</v>
      </c>
      <c r="V47" s="28">
        <v>71.2</v>
      </c>
      <c r="W47" s="28">
        <v>69.2</v>
      </c>
      <c r="X47" s="28">
        <v>68.3</v>
      </c>
      <c r="Y47" s="28">
        <f t="shared" si="23"/>
        <v>69.78</v>
      </c>
      <c r="Z47" s="12">
        <f t="shared" si="39"/>
        <v>0</v>
      </c>
      <c r="AB47" s="2">
        <v>36</v>
      </c>
      <c r="AC47" s="28">
        <v>53.5</v>
      </c>
      <c r="AD47" s="10">
        <v>53.6</v>
      </c>
      <c r="AE47" s="10">
        <v>52</v>
      </c>
      <c r="AF47" s="10">
        <v>54.6</v>
      </c>
      <c r="AG47" s="10">
        <v>53.7</v>
      </c>
      <c r="AH47" s="28">
        <f t="shared" si="0"/>
        <v>53.48</v>
      </c>
      <c r="AI47" s="12">
        <f t="shared" si="40"/>
        <v>0</v>
      </c>
      <c r="AJ47" s="12"/>
      <c r="AK47" s="2">
        <v>37</v>
      </c>
      <c r="AL47" s="10">
        <f t="shared" si="41"/>
        <v>36</v>
      </c>
      <c r="AM47" s="21">
        <f t="shared" si="42"/>
        <v>171.9201793361307</v>
      </c>
      <c r="AN47" s="14">
        <f t="shared" si="46"/>
        <v>1.1600158632664669E-4</v>
      </c>
      <c r="AO47" s="9">
        <f t="shared" si="43"/>
        <v>1.9940700371689671E-2</v>
      </c>
      <c r="AP47" s="12"/>
      <c r="AQ47" s="2">
        <v>37</v>
      </c>
      <c r="AR47" s="10">
        <f t="shared" si="52"/>
        <v>36</v>
      </c>
      <c r="AS47" s="21">
        <f t="shared" si="53"/>
        <v>171.00514717443858</v>
      </c>
      <c r="AT47" s="14">
        <f t="shared" si="49"/>
        <v>-9.2245021229553381E-4</v>
      </c>
      <c r="AU47" s="9">
        <f t="shared" si="54"/>
        <v>-0.15788937940624231</v>
      </c>
      <c r="AV47" s="21">
        <f t="shared" si="55"/>
        <v>170.37721406741079</v>
      </c>
      <c r="AW47" s="14">
        <f t="shared" si="26"/>
        <v>-9.772655925810328E-4</v>
      </c>
      <c r="AX47" s="9">
        <f t="shared" si="56"/>
        <v>-0.16666666666666666</v>
      </c>
      <c r="AZ47" s="10">
        <f t="shared" si="57"/>
        <v>36</v>
      </c>
      <c r="BA47" s="21">
        <f t="shared" si="58"/>
        <v>158.02021868507407</v>
      </c>
      <c r="BB47" s="14">
        <f t="shared" si="10"/>
        <v>-1.0227460687369451E-3</v>
      </c>
      <c r="BC47" s="9">
        <f t="shared" si="27"/>
        <v>-0.16178001731782579</v>
      </c>
      <c r="BD47" s="21">
        <f t="shared" si="59"/>
        <v>157.37721406741079</v>
      </c>
      <c r="BE47" s="14">
        <f t="shared" si="28"/>
        <v>-1.0579063172118906E-3</v>
      </c>
      <c r="BF47" s="9">
        <f t="shared" si="29"/>
        <v>-0.16666666666666666</v>
      </c>
      <c r="BG47" s="9"/>
      <c r="BH47" s="2">
        <v>37</v>
      </c>
      <c r="BI47" s="10">
        <f t="shared" si="50"/>
        <v>36</v>
      </c>
      <c r="BJ47" s="21">
        <f t="shared" si="51"/>
        <v>69.797269535032527</v>
      </c>
      <c r="BK47" s="14">
        <f t="shared" si="47"/>
        <v>7.2338327068845849E-4</v>
      </c>
      <c r="BL47" s="9">
        <f t="shared" si="48"/>
        <v>5.0453679773481495E-2</v>
      </c>
      <c r="BN47" s="2">
        <v>37</v>
      </c>
      <c r="BO47" s="10">
        <f t="shared" si="60"/>
        <v>36</v>
      </c>
      <c r="BP47" s="21">
        <f t="shared" si="61"/>
        <v>69.875629808985522</v>
      </c>
      <c r="BQ47" s="14">
        <f t="shared" si="15"/>
        <v>-1.8000858291252792E-3</v>
      </c>
      <c r="BR47" s="9">
        <f t="shared" si="31"/>
        <v>-0.12600895795992656</v>
      </c>
      <c r="BS47" s="21">
        <f t="shared" si="62"/>
        <v>69.377214067410762</v>
      </c>
      <c r="BT47" s="14">
        <f t="shared" si="32"/>
        <v>-2.3965683954850466E-3</v>
      </c>
      <c r="BU47" s="9">
        <f t="shared" si="33"/>
        <v>-0.16666666666666666</v>
      </c>
      <c r="BW47" s="10">
        <f t="shared" si="63"/>
        <v>36</v>
      </c>
      <c r="BX47" s="21">
        <f t="shared" si="64"/>
        <v>54.928007178434513</v>
      </c>
      <c r="BY47" s="14">
        <f t="shared" si="19"/>
        <v>-2.6898017455110703E-3</v>
      </c>
      <c r="BZ47" s="9">
        <f t="shared" si="34"/>
        <v>-0.14814392738045126</v>
      </c>
      <c r="CA47" s="21">
        <f t="shared" si="65"/>
        <v>54.439492660669721</v>
      </c>
      <c r="CB47" s="14">
        <f t="shared" si="35"/>
        <v>-2.7477815361356085E-3</v>
      </c>
      <c r="CC47" s="9">
        <f t="shared" si="36"/>
        <v>-0.15</v>
      </c>
    </row>
    <row r="48" spans="2:81" ht="15.9" customHeight="1" x14ac:dyDescent="0.65">
      <c r="B48" s="2">
        <v>37</v>
      </c>
      <c r="C48" s="28">
        <v>171.2</v>
      </c>
      <c r="D48" s="28">
        <v>171.5</v>
      </c>
      <c r="E48" s="28">
        <v>172</v>
      </c>
      <c r="F48" s="2">
        <v>171.5</v>
      </c>
      <c r="G48" s="28">
        <v>170.8</v>
      </c>
      <c r="H48" s="28">
        <f t="shared" si="21"/>
        <v>171.4</v>
      </c>
      <c r="I48" s="12">
        <f t="shared" si="37"/>
        <v>0</v>
      </c>
      <c r="K48" s="28">
        <v>158.6</v>
      </c>
      <c r="L48" s="28">
        <v>158.1</v>
      </c>
      <c r="M48" s="28">
        <v>158.19999999999999</v>
      </c>
      <c r="N48" s="28">
        <v>158.30000000000001</v>
      </c>
      <c r="O48" s="28">
        <v>158.30000000000001</v>
      </c>
      <c r="P48" s="28">
        <f t="shared" si="22"/>
        <v>158.30000000000001</v>
      </c>
      <c r="Q48" s="12">
        <f t="shared" si="38"/>
        <v>0</v>
      </c>
      <c r="S48" s="2">
        <v>37</v>
      </c>
      <c r="T48" s="28">
        <v>71</v>
      </c>
      <c r="U48" s="28">
        <v>69.2</v>
      </c>
      <c r="V48" s="28">
        <v>71.2</v>
      </c>
      <c r="W48" s="28">
        <v>69.2</v>
      </c>
      <c r="X48" s="28">
        <v>68.3</v>
      </c>
      <c r="Y48" s="28">
        <f t="shared" si="23"/>
        <v>69.78</v>
      </c>
      <c r="Z48" s="12">
        <f t="shared" si="39"/>
        <v>0</v>
      </c>
      <c r="AB48" s="2">
        <v>37</v>
      </c>
      <c r="AC48" s="28">
        <v>53.5</v>
      </c>
      <c r="AD48" s="10">
        <v>53.6</v>
      </c>
      <c r="AE48" s="10">
        <v>52</v>
      </c>
      <c r="AF48" s="10">
        <v>54.6</v>
      </c>
      <c r="AG48" s="10">
        <v>53.7</v>
      </c>
      <c r="AH48" s="28">
        <f t="shared" si="0"/>
        <v>53.48</v>
      </c>
      <c r="AI48" s="12">
        <f t="shared" si="40"/>
        <v>0</v>
      </c>
      <c r="AJ48" s="12"/>
      <c r="AK48" s="2">
        <v>38</v>
      </c>
      <c r="AL48" s="10">
        <f t="shared" si="41"/>
        <v>37</v>
      </c>
      <c r="AM48" s="21">
        <f t="shared" si="42"/>
        <v>171.93613606037155</v>
      </c>
      <c r="AN48" s="14">
        <f t="shared" si="46"/>
        <v>9.2814725429372046E-5</v>
      </c>
      <c r="AO48" s="9">
        <f t="shared" si="43"/>
        <v>1.5956724240858439E-2</v>
      </c>
      <c r="AP48" s="12"/>
      <c r="AQ48" s="2">
        <v>38</v>
      </c>
      <c r="AR48" s="10">
        <f t="shared" si="52"/>
        <v>37</v>
      </c>
      <c r="AS48" s="21">
        <f t="shared" si="53"/>
        <v>170.84594310236128</v>
      </c>
      <c r="AT48" s="14">
        <f t="shared" si="49"/>
        <v>-9.309899421618041E-4</v>
      </c>
      <c r="AU48" s="9">
        <f t="shared" si="54"/>
        <v>-0.15920407207730211</v>
      </c>
      <c r="AV48" s="21">
        <f t="shared" si="55"/>
        <v>170.21281508010543</v>
      </c>
      <c r="AW48" s="14">
        <f t="shared" si="26"/>
        <v>-9.6491181761145493E-4</v>
      </c>
      <c r="AX48" s="9">
        <f t="shared" si="56"/>
        <v>-0.16439898730535729</v>
      </c>
      <c r="AZ48" s="10">
        <f t="shared" si="57"/>
        <v>37</v>
      </c>
      <c r="BA48" s="21">
        <f t="shared" si="58"/>
        <v>157.85790864163485</v>
      </c>
      <c r="BB48" s="14">
        <f t="shared" si="10"/>
        <v>-1.0271473156400022E-3</v>
      </c>
      <c r="BC48" s="9">
        <f t="shared" si="27"/>
        <v>-0.16231004343920877</v>
      </c>
      <c r="BD48" s="21">
        <f t="shared" si="59"/>
        <v>157.21281508010543</v>
      </c>
      <c r="BE48" s="14">
        <f t="shared" si="28"/>
        <v>-1.0446174707028604E-3</v>
      </c>
      <c r="BF48" s="9">
        <f t="shared" si="29"/>
        <v>-0.16439898730535729</v>
      </c>
      <c r="BG48" s="9"/>
      <c r="BH48" s="2">
        <v>38</v>
      </c>
      <c r="BI48" s="10">
        <f t="shared" si="50"/>
        <v>37</v>
      </c>
      <c r="BJ48" s="21">
        <f t="shared" si="51"/>
        <v>69.837698200479096</v>
      </c>
      <c r="BK48" s="14">
        <f t="shared" si="47"/>
        <v>5.7922989990715076E-4</v>
      </c>
      <c r="BL48" s="9">
        <f t="shared" si="48"/>
        <v>4.0428665446563213E-2</v>
      </c>
      <c r="BN48" s="2">
        <v>38</v>
      </c>
      <c r="BO48" s="10">
        <f t="shared" si="60"/>
        <v>37</v>
      </c>
      <c r="BP48" s="21">
        <f t="shared" si="61"/>
        <v>69.741797377596725</v>
      </c>
      <c r="BQ48" s="14">
        <f t="shared" si="15"/>
        <v>-1.9152948138663748E-3</v>
      </c>
      <c r="BR48" s="9">
        <f t="shared" si="31"/>
        <v>-0.13383243138880208</v>
      </c>
      <c r="BS48" s="21">
        <f t="shared" si="62"/>
        <v>69.212815080105401</v>
      </c>
      <c r="BT48" s="14">
        <f t="shared" si="32"/>
        <v>-2.369639506504572E-3</v>
      </c>
      <c r="BU48" s="9">
        <f t="shared" si="33"/>
        <v>-0.16439898730535729</v>
      </c>
      <c r="BW48" s="10">
        <f t="shared" si="63"/>
        <v>37</v>
      </c>
      <c r="BX48" s="21">
        <f t="shared" si="64"/>
        <v>54.779902093919986</v>
      </c>
      <c r="BY48" s="14">
        <f t="shared" si="19"/>
        <v>-2.6963491326638606E-3</v>
      </c>
      <c r="BZ48" s="9">
        <f t="shared" si="34"/>
        <v>-0.14810508451452728</v>
      </c>
      <c r="CA48" s="21">
        <f t="shared" si="65"/>
        <v>54.291533572094899</v>
      </c>
      <c r="CB48" s="14">
        <f t="shared" si="35"/>
        <v>-2.7178631053209031E-3</v>
      </c>
      <c r="CC48" s="9">
        <f t="shared" si="36"/>
        <v>-0.14795908857482157</v>
      </c>
    </row>
    <row r="49" spans="2:81" ht="15.9" customHeight="1" x14ac:dyDescent="0.65">
      <c r="B49" s="2">
        <v>38</v>
      </c>
      <c r="C49" s="28">
        <v>171.2</v>
      </c>
      <c r="D49" s="28">
        <v>171.5</v>
      </c>
      <c r="E49" s="28">
        <v>172</v>
      </c>
      <c r="F49" s="2">
        <v>171.5</v>
      </c>
      <c r="G49" s="28">
        <v>170.8</v>
      </c>
      <c r="H49" s="28">
        <f t="shared" si="21"/>
        <v>171.4</v>
      </c>
      <c r="I49" s="12">
        <f t="shared" si="37"/>
        <v>0</v>
      </c>
      <c r="K49" s="28">
        <v>158.6</v>
      </c>
      <c r="L49" s="28">
        <v>158.1</v>
      </c>
      <c r="M49" s="28">
        <v>158.19999999999999</v>
      </c>
      <c r="N49" s="28">
        <v>158.30000000000001</v>
      </c>
      <c r="O49" s="28">
        <v>158.30000000000001</v>
      </c>
      <c r="P49" s="28">
        <f t="shared" si="22"/>
        <v>158.30000000000001</v>
      </c>
      <c r="Q49" s="12">
        <f t="shared" si="38"/>
        <v>0</v>
      </c>
      <c r="S49" s="2">
        <v>38</v>
      </c>
      <c r="T49" s="28">
        <v>71</v>
      </c>
      <c r="U49" s="28">
        <v>69.2</v>
      </c>
      <c r="V49" s="28">
        <v>71.2</v>
      </c>
      <c r="W49" s="28">
        <v>69.2</v>
      </c>
      <c r="X49" s="28">
        <v>68.3</v>
      </c>
      <c r="Y49" s="28">
        <f t="shared" si="23"/>
        <v>69.78</v>
      </c>
      <c r="Z49" s="12">
        <f t="shared" si="39"/>
        <v>0</v>
      </c>
      <c r="AB49" s="2">
        <v>38</v>
      </c>
      <c r="AC49" s="28">
        <v>53.5</v>
      </c>
      <c r="AD49" s="10">
        <v>53.6</v>
      </c>
      <c r="AE49" s="10">
        <v>52</v>
      </c>
      <c r="AF49" s="10">
        <v>54.6</v>
      </c>
      <c r="AG49" s="10">
        <v>53.7</v>
      </c>
      <c r="AH49" s="28">
        <f t="shared" si="0"/>
        <v>53.48</v>
      </c>
      <c r="AI49" s="12">
        <f t="shared" si="40"/>
        <v>0</v>
      </c>
      <c r="AJ49" s="12"/>
      <c r="AK49" s="2">
        <v>39</v>
      </c>
      <c r="AL49" s="10">
        <f t="shared" si="41"/>
        <v>38</v>
      </c>
      <c r="AM49" s="21">
        <f t="shared" si="42"/>
        <v>171.94890410573586</v>
      </c>
      <c r="AN49" s="14">
        <f t="shared" si="46"/>
        <v>7.4260394916794278E-5</v>
      </c>
      <c r="AO49" s="9">
        <f t="shared" si="43"/>
        <v>1.2768045364312371E-2</v>
      </c>
      <c r="AP49" s="12"/>
      <c r="AQ49" s="2">
        <v>39</v>
      </c>
      <c r="AR49" s="10">
        <f t="shared" si="52"/>
        <v>38</v>
      </c>
      <c r="AS49" s="21">
        <f t="shared" si="53"/>
        <v>170.68612922247112</v>
      </c>
      <c r="AT49" s="14">
        <f t="shared" si="49"/>
        <v>-9.3542683535891827E-4</v>
      </c>
      <c r="AU49" s="9">
        <f t="shared" si="54"/>
        <v>-0.15981387989015214</v>
      </c>
      <c r="AV49" s="21">
        <f t="shared" si="55"/>
        <v>170.05059365897466</v>
      </c>
      <c r="AW49" s="14">
        <f t="shared" si="26"/>
        <v>-9.5305057409703206E-4</v>
      </c>
      <c r="AX49" s="9">
        <f t="shared" si="56"/>
        <v>-0.16222142113076254</v>
      </c>
      <c r="AZ49" s="10">
        <f t="shared" si="57"/>
        <v>38</v>
      </c>
      <c r="BA49" s="21">
        <f t="shared" si="58"/>
        <v>157.69561564826415</v>
      </c>
      <c r="BB49" s="14">
        <f t="shared" si="10"/>
        <v>-1.0280954230752672E-3</v>
      </c>
      <c r="BC49" s="9">
        <f t="shared" si="27"/>
        <v>-0.16229299337068845</v>
      </c>
      <c r="BD49" s="21">
        <f t="shared" si="59"/>
        <v>157.05059365897466</v>
      </c>
      <c r="BE49" s="14">
        <f t="shared" si="28"/>
        <v>-1.0318587644913611E-3</v>
      </c>
      <c r="BF49" s="9">
        <f t="shared" si="29"/>
        <v>-0.16222142113076254</v>
      </c>
      <c r="BG49" s="9"/>
      <c r="BH49" s="2">
        <v>39</v>
      </c>
      <c r="BI49" s="10">
        <f t="shared" si="50"/>
        <v>38</v>
      </c>
      <c r="BJ49" s="21">
        <f t="shared" si="51"/>
        <v>69.87008329788577</v>
      </c>
      <c r="BK49" s="14">
        <f t="shared" si="47"/>
        <v>4.6371942720260253E-4</v>
      </c>
      <c r="BL49" s="9">
        <f t="shared" si="48"/>
        <v>3.2385097406672836E-2</v>
      </c>
      <c r="BN49" s="2">
        <v>39</v>
      </c>
      <c r="BO49" s="10">
        <f t="shared" si="60"/>
        <v>38</v>
      </c>
      <c r="BP49" s="21">
        <f t="shared" si="61"/>
        <v>69.602172829460727</v>
      </c>
      <c r="BQ49" s="14">
        <f t="shared" si="15"/>
        <v>-2.0020210746798184E-3</v>
      </c>
      <c r="BR49" s="9">
        <f t="shared" si="31"/>
        <v>-0.13962454813599665</v>
      </c>
      <c r="BS49" s="21">
        <f t="shared" si="62"/>
        <v>69.050593658974634</v>
      </c>
      <c r="BT49" s="14">
        <f t="shared" si="32"/>
        <v>-2.3438061425910058E-3</v>
      </c>
      <c r="BU49" s="9">
        <f t="shared" si="33"/>
        <v>-0.16222142113076254</v>
      </c>
      <c r="BW49" s="10">
        <f t="shared" si="63"/>
        <v>38</v>
      </c>
      <c r="BX49" s="21">
        <f t="shared" si="64"/>
        <v>54.632288084946886</v>
      </c>
      <c r="BY49" s="14">
        <f t="shared" si="19"/>
        <v>-2.6946745673261082E-3</v>
      </c>
      <c r="BZ49" s="9">
        <f t="shared" si="34"/>
        <v>-0.14761400897309856</v>
      </c>
      <c r="CA49" s="21">
        <f t="shared" si="65"/>
        <v>54.145534293077212</v>
      </c>
      <c r="CB49" s="14">
        <f t="shared" si="35"/>
        <v>-2.6891721307487353E-3</v>
      </c>
      <c r="CC49" s="9">
        <f t="shared" si="36"/>
        <v>-0.14599927901768631</v>
      </c>
    </row>
    <row r="50" spans="2:81" ht="15.9" customHeight="1" x14ac:dyDescent="0.65">
      <c r="B50" s="2">
        <v>39</v>
      </c>
      <c r="C50" s="28">
        <v>171.2</v>
      </c>
      <c r="D50" s="28">
        <v>171.5</v>
      </c>
      <c r="E50" s="28">
        <v>172</v>
      </c>
      <c r="F50" s="2">
        <v>171.5</v>
      </c>
      <c r="G50" s="28">
        <v>170.8</v>
      </c>
      <c r="H50" s="28">
        <f t="shared" si="21"/>
        <v>171.4</v>
      </c>
      <c r="I50" s="12">
        <f t="shared" si="37"/>
        <v>0</v>
      </c>
      <c r="K50" s="28">
        <v>158.6</v>
      </c>
      <c r="L50" s="28">
        <v>158.1</v>
      </c>
      <c r="M50" s="28">
        <v>158.19999999999999</v>
      </c>
      <c r="N50" s="28">
        <v>158.30000000000001</v>
      </c>
      <c r="O50" s="28">
        <v>158.30000000000001</v>
      </c>
      <c r="P50" s="28">
        <f t="shared" si="22"/>
        <v>158.30000000000001</v>
      </c>
      <c r="Q50" s="12">
        <f t="shared" si="38"/>
        <v>0</v>
      </c>
      <c r="S50" s="2">
        <v>39</v>
      </c>
      <c r="T50" s="28">
        <v>71</v>
      </c>
      <c r="U50" s="28">
        <v>69.2</v>
      </c>
      <c r="V50" s="28">
        <v>71.2</v>
      </c>
      <c r="W50" s="28">
        <v>69.2</v>
      </c>
      <c r="X50" s="28">
        <v>68.3</v>
      </c>
      <c r="Y50" s="28">
        <f t="shared" si="23"/>
        <v>69.78</v>
      </c>
      <c r="Z50" s="12">
        <f t="shared" si="39"/>
        <v>0</v>
      </c>
      <c r="AB50" s="2">
        <v>39</v>
      </c>
      <c r="AC50" s="28">
        <v>53.5</v>
      </c>
      <c r="AD50" s="10">
        <v>53.6</v>
      </c>
      <c r="AE50" s="10">
        <v>52</v>
      </c>
      <c r="AF50" s="10">
        <v>54.6</v>
      </c>
      <c r="AG50" s="10">
        <v>53.7</v>
      </c>
      <c r="AH50" s="28">
        <f t="shared" si="0"/>
        <v>53.48</v>
      </c>
      <c r="AI50" s="12">
        <f t="shared" si="40"/>
        <v>0</v>
      </c>
      <c r="AJ50" s="12"/>
      <c r="AK50" s="2">
        <v>40</v>
      </c>
      <c r="AL50" s="10">
        <f t="shared" si="41"/>
        <v>39</v>
      </c>
      <c r="AM50" s="21">
        <f t="shared" si="42"/>
        <v>171.95912024878589</v>
      </c>
      <c r="AN50" s="14">
        <f t="shared" si="46"/>
        <v>5.9413830539728803E-5</v>
      </c>
      <c r="AO50" s="9">
        <f t="shared" si="43"/>
        <v>1.0216143050023534E-2</v>
      </c>
      <c r="AP50" s="12"/>
      <c r="AQ50" s="2">
        <v>40</v>
      </c>
      <c r="AR50" s="10">
        <f t="shared" si="52"/>
        <v>39</v>
      </c>
      <c r="AS50" s="21">
        <f t="shared" si="53"/>
        <v>170.52625119792734</v>
      </c>
      <c r="AT50" s="14">
        <f t="shared" si="49"/>
        <v>-9.3667848273366492E-4</v>
      </c>
      <c r="AU50" s="9">
        <f t="shared" si="54"/>
        <v>-0.15987802454379807</v>
      </c>
      <c r="AV50" s="21">
        <f t="shared" si="55"/>
        <v>169.89046550516957</v>
      </c>
      <c r="AW50" s="14">
        <f t="shared" si="26"/>
        <v>-9.4165007224977033E-4</v>
      </c>
      <c r="AX50" s="9">
        <f t="shared" si="56"/>
        <v>-0.16012815380508713</v>
      </c>
      <c r="AZ50" s="10">
        <f t="shared" si="57"/>
        <v>39</v>
      </c>
      <c r="BA50" s="21">
        <f t="shared" si="58"/>
        <v>157.53375922557362</v>
      </c>
      <c r="BB50" s="14">
        <f t="shared" si="10"/>
        <v>-1.0263850521472319E-3</v>
      </c>
      <c r="BC50" s="9">
        <f t="shared" si="27"/>
        <v>-0.16185642269052222</v>
      </c>
      <c r="BD50" s="21">
        <f t="shared" si="59"/>
        <v>156.89046550516957</v>
      </c>
      <c r="BE50" s="14">
        <f t="shared" si="28"/>
        <v>-1.0195959790689991E-3</v>
      </c>
      <c r="BF50" s="9">
        <f t="shared" si="29"/>
        <v>-0.16012815380508713</v>
      </c>
      <c r="BG50" s="9"/>
      <c r="BH50" s="2">
        <v>40</v>
      </c>
      <c r="BI50" s="10">
        <f t="shared" si="50"/>
        <v>39</v>
      </c>
      <c r="BJ50" s="21">
        <f t="shared" si="51"/>
        <v>69.896018414452939</v>
      </c>
      <c r="BK50" s="14">
        <f t="shared" si="47"/>
        <v>3.7119057746927902E-4</v>
      </c>
      <c r="BL50" s="9">
        <f t="shared" si="48"/>
        <v>2.5935116567165989E-2</v>
      </c>
      <c r="BN50" s="2">
        <v>40</v>
      </c>
      <c r="BO50" s="10">
        <f t="shared" si="60"/>
        <v>39</v>
      </c>
      <c r="BP50" s="21">
        <f t="shared" si="61"/>
        <v>69.458360835083681</v>
      </c>
      <c r="BQ50" s="14">
        <f t="shared" si="15"/>
        <v>-2.0661997827196308E-3</v>
      </c>
      <c r="BR50" s="9">
        <f t="shared" si="31"/>
        <v>-0.14381199437704703</v>
      </c>
      <c r="BS50" s="21">
        <f t="shared" si="62"/>
        <v>68.890465505169544</v>
      </c>
      <c r="BT50" s="14">
        <f t="shared" si="32"/>
        <v>-2.3189974961826802E-3</v>
      </c>
      <c r="BU50" s="9">
        <f t="shared" si="33"/>
        <v>-0.16012815380508713</v>
      </c>
      <c r="BW50" s="10">
        <f t="shared" si="63"/>
        <v>39</v>
      </c>
      <c r="BX50" s="21">
        <f t="shared" si="64"/>
        <v>54.48549306197188</v>
      </c>
      <c r="BY50" s="14">
        <f t="shared" si="19"/>
        <v>-2.686964579384935E-3</v>
      </c>
      <c r="BZ50" s="9">
        <f t="shared" si="34"/>
        <v>-0.14679502297500499</v>
      </c>
      <c r="CA50" s="21">
        <f t="shared" si="65"/>
        <v>54.001418954652635</v>
      </c>
      <c r="CB50" s="14">
        <f t="shared" si="35"/>
        <v>-2.6616292609564752E-3</v>
      </c>
      <c r="CC50" s="9">
        <f t="shared" si="36"/>
        <v>-0.14411533842457841</v>
      </c>
    </row>
    <row r="51" spans="2:81" ht="15.9" customHeight="1" x14ac:dyDescent="0.65">
      <c r="B51" s="2">
        <v>40</v>
      </c>
      <c r="C51" s="28">
        <v>171.2</v>
      </c>
      <c r="D51" s="28">
        <v>171.4</v>
      </c>
      <c r="E51" s="28">
        <v>170.8</v>
      </c>
      <c r="F51" s="2">
        <v>171</v>
      </c>
      <c r="G51" s="28">
        <v>170.9</v>
      </c>
      <c r="H51" s="28">
        <f>AVERAGE(C51:G51)</f>
        <v>171.06</v>
      </c>
      <c r="I51" s="12">
        <f t="shared" si="37"/>
        <v>-1.9836639439906848E-3</v>
      </c>
      <c r="K51" s="28">
        <v>158.19999999999999</v>
      </c>
      <c r="L51" s="28">
        <v>157.9</v>
      </c>
      <c r="M51" s="28">
        <v>158</v>
      </c>
      <c r="N51" s="28">
        <v>158</v>
      </c>
      <c r="O51" s="28">
        <v>157.80000000000001</v>
      </c>
      <c r="P51" s="28">
        <f t="shared" si="22"/>
        <v>157.98000000000002</v>
      </c>
      <c r="Q51" s="12">
        <f t="shared" si="38"/>
        <v>-2.0214782059380489E-3</v>
      </c>
      <c r="S51" s="2">
        <v>40</v>
      </c>
      <c r="T51" s="28">
        <v>71.3</v>
      </c>
      <c r="U51" s="28">
        <v>70.900000000000006</v>
      </c>
      <c r="V51" s="28">
        <v>70.599999999999994</v>
      </c>
      <c r="W51" s="28">
        <v>70.400000000000006</v>
      </c>
      <c r="X51" s="28">
        <v>70.3</v>
      </c>
      <c r="Y51" s="28">
        <f>AVERAGE(T51:X51)</f>
        <v>70.7</v>
      </c>
      <c r="Z51" s="12">
        <f t="shared" si="39"/>
        <v>1.31842934938378E-2</v>
      </c>
      <c r="AB51" s="2">
        <v>40</v>
      </c>
      <c r="AC51" s="28">
        <v>54.7</v>
      </c>
      <c r="AD51" s="10">
        <v>55.5</v>
      </c>
      <c r="AE51" s="10">
        <v>55.5</v>
      </c>
      <c r="AF51" s="10">
        <v>55.3</v>
      </c>
      <c r="AG51" s="10">
        <v>54.6</v>
      </c>
      <c r="AH51" s="28">
        <f>AVERAGE(AC51:AG51)</f>
        <v>55.120000000000005</v>
      </c>
      <c r="AI51" s="12">
        <f t="shared" si="40"/>
        <v>3.0665669409125053E-2</v>
      </c>
      <c r="AJ51" s="12"/>
      <c r="AK51" s="2">
        <v>41</v>
      </c>
      <c r="AL51" s="10">
        <f t="shared" si="41"/>
        <v>40</v>
      </c>
      <c r="AM51" s="21">
        <f t="shared" si="42"/>
        <v>171.96729425582632</v>
      </c>
      <c r="AN51" s="14">
        <f t="shared" si="46"/>
        <v>4.7534594434989936E-5</v>
      </c>
      <c r="AO51" s="9">
        <f t="shared" si="43"/>
        <v>8.1740070404264405E-3</v>
      </c>
      <c r="AP51" s="12"/>
      <c r="AQ51" s="2">
        <v>41</v>
      </c>
      <c r="AR51" s="10">
        <f t="shared" si="52"/>
        <v>40</v>
      </c>
      <c r="AS51" s="21">
        <f t="shared" si="53"/>
        <v>170.36672861170359</v>
      </c>
      <c r="AT51" s="14">
        <f t="shared" si="49"/>
        <v>-9.3547231058629563E-4</v>
      </c>
      <c r="AU51" s="9">
        <f t="shared" si="54"/>
        <v>-0.15952258622374951</v>
      </c>
      <c r="AV51" s="21">
        <f t="shared" si="55"/>
        <v>169.73235162216116</v>
      </c>
      <c r="AW51" s="14">
        <f t="shared" si="26"/>
        <v>-9.3068132186382307E-4</v>
      </c>
      <c r="AX51" s="9">
        <f t="shared" si="56"/>
        <v>-0.15811388300841897</v>
      </c>
      <c r="AZ51" s="10">
        <f t="shared" si="57"/>
        <v>40</v>
      </c>
      <c r="BA51" s="21">
        <f t="shared" si="58"/>
        <v>157.3726581495917</v>
      </c>
      <c r="BB51" s="14">
        <f t="shared" si="10"/>
        <v>-1.0226447764205026E-3</v>
      </c>
      <c r="BC51" s="9">
        <f t="shared" si="27"/>
        <v>-0.16110107598190546</v>
      </c>
      <c r="BD51" s="21">
        <f t="shared" si="59"/>
        <v>156.73235162216116</v>
      </c>
      <c r="BE51" s="14">
        <f t="shared" si="28"/>
        <v>-1.0077979085555174E-3</v>
      </c>
      <c r="BF51" s="9">
        <f t="shared" si="29"/>
        <v>-0.15811388300841897</v>
      </c>
      <c r="BG51" s="9"/>
      <c r="BH51" s="2">
        <v>41</v>
      </c>
      <c r="BI51" s="10">
        <f t="shared" si="50"/>
        <v>40</v>
      </c>
      <c r="BJ51" s="21">
        <f t="shared" si="51"/>
        <v>69.916783839647692</v>
      </c>
      <c r="BK51" s="14">
        <f t="shared" si="47"/>
        <v>2.9709024442026416E-4</v>
      </c>
      <c r="BL51" s="9">
        <f t="shared" si="48"/>
        <v>2.0765425194746726E-2</v>
      </c>
      <c r="BN51" s="2">
        <v>41</v>
      </c>
      <c r="BO51" s="10">
        <f t="shared" si="60"/>
        <v>40</v>
      </c>
      <c r="BP51" s="21">
        <f t="shared" si="61"/>
        <v>69.311625247865649</v>
      </c>
      <c r="BQ51" s="14">
        <f t="shared" si="15"/>
        <v>-2.1125691054879507E-3</v>
      </c>
      <c r="BR51" s="9">
        <f t="shared" si="31"/>
        <v>-0.1467355872180327</v>
      </c>
      <c r="BS51" s="21">
        <f t="shared" si="62"/>
        <v>68.732351622161119</v>
      </c>
      <c r="BT51" s="14">
        <f t="shared" si="32"/>
        <v>-2.2951489999230848E-3</v>
      </c>
      <c r="BU51" s="9">
        <f t="shared" si="33"/>
        <v>-0.15811388300841897</v>
      </c>
      <c r="BW51" s="10">
        <f t="shared" si="63"/>
        <v>40</v>
      </c>
      <c r="BX51" s="21">
        <f t="shared" si="64"/>
        <v>54.339750961899782</v>
      </c>
      <c r="BY51" s="14">
        <f t="shared" si="19"/>
        <v>-2.6748789793703646E-3</v>
      </c>
      <c r="BZ51" s="9">
        <f t="shared" si="34"/>
        <v>-0.14574210007210162</v>
      </c>
      <c r="CA51" s="21">
        <f t="shared" si="65"/>
        <v>53.859116459945056</v>
      </c>
      <c r="CB51" s="14">
        <f t="shared" si="35"/>
        <v>-2.6351621394814918E-3</v>
      </c>
      <c r="CC51" s="9">
        <f t="shared" si="36"/>
        <v>-0.14230249470757705</v>
      </c>
    </row>
    <row r="52" spans="2:81" ht="15.9" customHeight="1" x14ac:dyDescent="0.65">
      <c r="B52" s="2">
        <v>41</v>
      </c>
      <c r="C52" s="28">
        <v>171.2</v>
      </c>
      <c r="D52" s="28">
        <v>171.4</v>
      </c>
      <c r="E52" s="28">
        <v>170.8</v>
      </c>
      <c r="F52" s="2">
        <v>171</v>
      </c>
      <c r="G52" s="28">
        <v>170.9</v>
      </c>
      <c r="H52" s="28">
        <f>AVERAGE(C52:G52)</f>
        <v>171.06</v>
      </c>
      <c r="I52" s="12">
        <f t="shared" si="37"/>
        <v>0</v>
      </c>
      <c r="K52" s="28">
        <v>158.19999999999999</v>
      </c>
      <c r="L52" s="28">
        <v>157.9</v>
      </c>
      <c r="M52" s="28">
        <v>158</v>
      </c>
      <c r="N52" s="28">
        <v>158</v>
      </c>
      <c r="O52" s="28">
        <v>157.80000000000001</v>
      </c>
      <c r="P52" s="28">
        <f t="shared" si="22"/>
        <v>157.98000000000002</v>
      </c>
      <c r="Q52" s="12">
        <f t="shared" si="38"/>
        <v>0</v>
      </c>
      <c r="S52" s="2">
        <v>41</v>
      </c>
      <c r="T52" s="28">
        <v>71.3</v>
      </c>
      <c r="U52" s="28">
        <v>70.900000000000006</v>
      </c>
      <c r="V52" s="28">
        <v>70.599999999999994</v>
      </c>
      <c r="W52" s="28">
        <v>70.400000000000006</v>
      </c>
      <c r="X52" s="28">
        <v>70.3</v>
      </c>
      <c r="Y52" s="28">
        <f>AVERAGE(T52:X52)</f>
        <v>70.7</v>
      </c>
      <c r="Z52" s="12">
        <f t="shared" si="39"/>
        <v>0</v>
      </c>
      <c r="AB52" s="2">
        <v>41</v>
      </c>
      <c r="AC52" s="28">
        <v>54.7</v>
      </c>
      <c r="AD52" s="10">
        <v>55.5</v>
      </c>
      <c r="AE52" s="10">
        <v>55.5</v>
      </c>
      <c r="AF52" s="10">
        <v>55.3</v>
      </c>
      <c r="AG52" s="10">
        <v>54.6</v>
      </c>
      <c r="AH52" s="28">
        <f>AVERAGE(AC52:AG52)</f>
        <v>55.120000000000005</v>
      </c>
      <c r="AI52" s="12">
        <f t="shared" si="40"/>
        <v>0</v>
      </c>
      <c r="AJ52" s="12"/>
      <c r="AK52" s="2">
        <v>42</v>
      </c>
      <c r="AL52" s="10">
        <f t="shared" si="41"/>
        <v>41</v>
      </c>
      <c r="AM52" s="21">
        <f t="shared" si="42"/>
        <v>171.97383416086373</v>
      </c>
      <c r="AN52" s="14">
        <f t="shared" si="46"/>
        <v>3.8029935085708305E-5</v>
      </c>
      <c r="AO52" s="9">
        <f t="shared" si="43"/>
        <v>6.5399050374093885E-3</v>
      </c>
      <c r="AP52" s="12"/>
      <c r="AQ52" s="2">
        <v>42</v>
      </c>
      <c r="AR52" s="10">
        <f t="shared" si="52"/>
        <v>41</v>
      </c>
      <c r="AS52" s="21">
        <f t="shared" si="53"/>
        <v>170.20788136438114</v>
      </c>
      <c r="AT52" s="14">
        <f t="shared" si="49"/>
        <v>-9.3238420797817296E-4</v>
      </c>
      <c r="AU52" s="9">
        <f t="shared" si="54"/>
        <v>-0.15884724732244671</v>
      </c>
      <c r="AV52" s="21">
        <f t="shared" si="55"/>
        <v>169.57617786027257</v>
      </c>
      <c r="AW52" s="14">
        <f t="shared" si="26"/>
        <v>-9.2011782312574045E-4</v>
      </c>
      <c r="AX52" s="9">
        <f t="shared" si="56"/>
        <v>-0.15617376188860607</v>
      </c>
      <c r="AZ52" s="10">
        <f t="shared" si="57"/>
        <v>41</v>
      </c>
      <c r="BA52" s="21">
        <f t="shared" si="58"/>
        <v>157.21255177580377</v>
      </c>
      <c r="BB52" s="14">
        <f t="shared" si="10"/>
        <v>-1.0173709694585927E-3</v>
      </c>
      <c r="BC52" s="9">
        <f t="shared" si="27"/>
        <v>-0.16010637378792308</v>
      </c>
      <c r="BD52" s="21">
        <f t="shared" si="59"/>
        <v>156.57617786027257</v>
      </c>
      <c r="BE52" s="14">
        <f t="shared" si="28"/>
        <v>-9.9643602786671573E-4</v>
      </c>
      <c r="BF52" s="9">
        <f t="shared" si="29"/>
        <v>-0.15617376188860607</v>
      </c>
      <c r="BG52" s="9"/>
      <c r="BH52" s="2">
        <v>42</v>
      </c>
      <c r="BI52" s="10">
        <f t="shared" si="50"/>
        <v>41</v>
      </c>
      <c r="BJ52" s="21">
        <f t="shared" si="51"/>
        <v>69.93340728620575</v>
      </c>
      <c r="BK52" s="14">
        <f t="shared" si="47"/>
        <v>2.3776045814954378E-4</v>
      </c>
      <c r="BL52" s="9">
        <f t="shared" si="48"/>
        <v>1.6623446558050675E-2</v>
      </c>
      <c r="BN52" s="2">
        <v>42</v>
      </c>
      <c r="BO52" s="10">
        <f t="shared" si="60"/>
        <v>41</v>
      </c>
      <c r="BP52" s="21">
        <f t="shared" si="61"/>
        <v>69.162958304594937</v>
      </c>
      <c r="BQ52" s="14">
        <f t="shared" si="15"/>
        <v>-2.1449063232764076E-3</v>
      </c>
      <c r="BR52" s="9">
        <f t="shared" si="31"/>
        <v>-0.14866694327071403</v>
      </c>
      <c r="BS52" s="21">
        <f t="shared" si="62"/>
        <v>68.576177860272509</v>
      </c>
      <c r="BT52" s="14">
        <f t="shared" si="32"/>
        <v>-2.2722016372600782E-3</v>
      </c>
      <c r="BU52" s="9">
        <f t="shared" si="33"/>
        <v>-0.15617376188860607</v>
      </c>
      <c r="BW52" s="10">
        <f t="shared" si="63"/>
        <v>41</v>
      </c>
      <c r="BX52" s="21">
        <f t="shared" si="64"/>
        <v>54.195224891947291</v>
      </c>
      <c r="BY52" s="14">
        <f t="shared" si="19"/>
        <v>-2.6596748677377088E-3</v>
      </c>
      <c r="BZ52" s="9">
        <f t="shared" si="34"/>
        <v>-0.14452606995248965</v>
      </c>
      <c r="CA52" s="21">
        <f t="shared" si="65"/>
        <v>53.71856007424531</v>
      </c>
      <c r="CB52" s="14">
        <f t="shared" si="35"/>
        <v>-2.6097046319777193E-3</v>
      </c>
      <c r="CC52" s="9">
        <f t="shared" si="36"/>
        <v>-0.14055638569974546</v>
      </c>
    </row>
    <row r="53" spans="2:81" ht="15.9" customHeight="1" x14ac:dyDescent="0.65">
      <c r="B53" s="2">
        <v>42</v>
      </c>
      <c r="C53" s="28">
        <v>171.2</v>
      </c>
      <c r="D53" s="28">
        <v>171.4</v>
      </c>
      <c r="E53" s="28">
        <v>170.8</v>
      </c>
      <c r="F53" s="2">
        <v>171</v>
      </c>
      <c r="G53" s="28">
        <v>170.9</v>
      </c>
      <c r="H53" s="28">
        <f>AVERAGE(C53:G53)</f>
        <v>171.06</v>
      </c>
      <c r="I53" s="12">
        <f t="shared" si="37"/>
        <v>0</v>
      </c>
      <c r="K53" s="28">
        <v>158.19999999999999</v>
      </c>
      <c r="L53" s="28">
        <v>157.9</v>
      </c>
      <c r="M53" s="28">
        <v>158</v>
      </c>
      <c r="N53" s="28">
        <v>158</v>
      </c>
      <c r="O53" s="28">
        <v>157.80000000000001</v>
      </c>
      <c r="P53" s="28">
        <f t="shared" si="22"/>
        <v>157.98000000000002</v>
      </c>
      <c r="Q53" s="12">
        <f t="shared" si="38"/>
        <v>0</v>
      </c>
      <c r="S53" s="2">
        <v>42</v>
      </c>
      <c r="T53" s="28">
        <v>71.3</v>
      </c>
      <c r="U53" s="28">
        <v>70.900000000000006</v>
      </c>
      <c r="V53" s="28">
        <v>70.599999999999994</v>
      </c>
      <c r="W53" s="28">
        <v>70.400000000000006</v>
      </c>
      <c r="X53" s="28">
        <v>70.3</v>
      </c>
      <c r="Y53" s="28">
        <f>AVERAGE(T53:X53)</f>
        <v>70.7</v>
      </c>
      <c r="Z53" s="12">
        <f t="shared" si="39"/>
        <v>0</v>
      </c>
      <c r="AB53" s="2">
        <v>42</v>
      </c>
      <c r="AC53" s="28">
        <v>54.7</v>
      </c>
      <c r="AD53" s="10">
        <v>55.5</v>
      </c>
      <c r="AE53" s="10">
        <v>55.5</v>
      </c>
      <c r="AF53" s="10">
        <v>55.3</v>
      </c>
      <c r="AG53" s="10">
        <v>54.6</v>
      </c>
      <c r="AH53" s="28">
        <f>AVERAGE(AC53:AG53)</f>
        <v>55.120000000000005</v>
      </c>
      <c r="AI53" s="12">
        <f t="shared" si="40"/>
        <v>0</v>
      </c>
      <c r="AJ53" s="12"/>
      <c r="AK53" s="2">
        <v>43</v>
      </c>
      <c r="AL53" s="10">
        <f t="shared" si="41"/>
        <v>42</v>
      </c>
      <c r="AM53" s="21">
        <f t="shared" si="42"/>
        <v>171.97906653258502</v>
      </c>
      <c r="AN53" s="14">
        <f t="shared" si="46"/>
        <v>3.0425394344566896E-5</v>
      </c>
      <c r="AO53" s="9">
        <f t="shared" si="43"/>
        <v>5.2323717212802842E-3</v>
      </c>
      <c r="AP53" s="12"/>
      <c r="AQ53" s="2">
        <v>43</v>
      </c>
      <c r="AR53" s="10">
        <f t="shared" si="52"/>
        <v>42</v>
      </c>
      <c r="AS53" s="21">
        <f t="shared" si="53"/>
        <v>170.04995068186929</v>
      </c>
      <c r="AT53" s="14">
        <f t="shared" si="49"/>
        <v>-9.2786938681028758E-4</v>
      </c>
      <c r="AU53" s="9">
        <f t="shared" si="54"/>
        <v>-0.15793068251185022</v>
      </c>
      <c r="AV53" s="21">
        <f t="shared" si="55"/>
        <v>169.42187451031046</v>
      </c>
      <c r="AW53" s="14">
        <f t="shared" si="26"/>
        <v>-9.0993529815991587E-4</v>
      </c>
      <c r="AX53" s="9">
        <f t="shared" si="56"/>
        <v>-0.15430334996209191</v>
      </c>
      <c r="AZ53" s="10">
        <f t="shared" si="57"/>
        <v>42</v>
      </c>
      <c r="BA53" s="21">
        <f t="shared" si="58"/>
        <v>157.05361698368668</v>
      </c>
      <c r="BB53" s="14">
        <f t="shared" si="10"/>
        <v>-1.0109548526618048E-3</v>
      </c>
      <c r="BC53" s="9">
        <f t="shared" si="27"/>
        <v>-0.1589347921171046</v>
      </c>
      <c r="BD53" s="21">
        <f t="shared" si="59"/>
        <v>156.42187451031046</v>
      </c>
      <c r="BE53" s="14">
        <f t="shared" si="28"/>
        <v>-9.8548420373248099E-4</v>
      </c>
      <c r="BF53" s="9">
        <f t="shared" si="29"/>
        <v>-0.15430334996209191</v>
      </c>
      <c r="BG53" s="9"/>
      <c r="BH53" s="2">
        <v>43</v>
      </c>
      <c r="BI53" s="10">
        <f t="shared" si="50"/>
        <v>42</v>
      </c>
      <c r="BJ53" s="21">
        <f t="shared" si="51"/>
        <v>69.946713158708803</v>
      </c>
      <c r="BK53" s="14">
        <f t="shared" si="47"/>
        <v>1.9026489655507272E-4</v>
      </c>
      <c r="BL53" s="9">
        <f t="shared" si="48"/>
        <v>1.330587250304887E-2</v>
      </c>
      <c r="BN53" s="2">
        <v>43</v>
      </c>
      <c r="BO53" s="10">
        <f t="shared" si="60"/>
        <v>42</v>
      </c>
      <c r="BP53" s="21">
        <f t="shared" si="61"/>
        <v>69.013136196004254</v>
      </c>
      <c r="BQ53" s="14">
        <f t="shared" si="15"/>
        <v>-2.1662189163578595E-3</v>
      </c>
      <c r="BR53" s="9">
        <f t="shared" si="31"/>
        <v>-0.14982210859068998</v>
      </c>
      <c r="BS53" s="21">
        <f t="shared" si="62"/>
        <v>68.421874510310417</v>
      </c>
      <c r="BT53" s="14">
        <f t="shared" si="32"/>
        <v>-2.2501013438878561E-3</v>
      </c>
      <c r="BU53" s="9">
        <f t="shared" si="33"/>
        <v>-0.15430334996209191</v>
      </c>
      <c r="BW53" s="10">
        <f t="shared" si="63"/>
        <v>42</v>
      </c>
      <c r="BX53" s="21">
        <f t="shared" si="64"/>
        <v>54.052024753733967</v>
      </c>
      <c r="BY53" s="14">
        <f t="shared" si="19"/>
        <v>-2.6423017618033974E-3</v>
      </c>
      <c r="BZ53" s="9">
        <f t="shared" si="34"/>
        <v>-0.14320013821332192</v>
      </c>
      <c r="CA53" s="21">
        <f t="shared" si="65"/>
        <v>53.579687059279429</v>
      </c>
      <c r="CB53" s="14">
        <f t="shared" si="35"/>
        <v>-2.5851961551825392E-3</v>
      </c>
      <c r="CC53" s="9">
        <f t="shared" si="36"/>
        <v>-0.13887301496588272</v>
      </c>
    </row>
    <row r="54" spans="2:81" ht="15.9" customHeight="1" x14ac:dyDescent="0.65">
      <c r="B54" s="2">
        <v>43</v>
      </c>
      <c r="C54" s="28">
        <v>171.2</v>
      </c>
      <c r="D54" s="28">
        <v>171.4</v>
      </c>
      <c r="E54" s="28">
        <v>170.8</v>
      </c>
      <c r="F54" s="2">
        <v>171</v>
      </c>
      <c r="G54" s="28">
        <v>170.9</v>
      </c>
      <c r="H54" s="28">
        <f>AVERAGE(C54:G54)</f>
        <v>171.06</v>
      </c>
      <c r="I54" s="12">
        <f t="shared" si="37"/>
        <v>0</v>
      </c>
      <c r="K54" s="28">
        <v>158.19999999999999</v>
      </c>
      <c r="L54" s="28">
        <v>157.9</v>
      </c>
      <c r="M54" s="28">
        <v>158</v>
      </c>
      <c r="N54" s="28">
        <v>158</v>
      </c>
      <c r="O54" s="28">
        <v>157.80000000000001</v>
      </c>
      <c r="P54" s="28">
        <f t="shared" si="22"/>
        <v>157.98000000000002</v>
      </c>
      <c r="Q54" s="12">
        <f t="shared" si="38"/>
        <v>0</v>
      </c>
      <c r="S54" s="2">
        <v>43</v>
      </c>
      <c r="T54" s="28">
        <v>71.3</v>
      </c>
      <c r="U54" s="28">
        <v>70.900000000000006</v>
      </c>
      <c r="V54" s="28">
        <v>70.599999999999994</v>
      </c>
      <c r="W54" s="28">
        <v>70.400000000000006</v>
      </c>
      <c r="X54" s="28">
        <v>70.3</v>
      </c>
      <c r="Y54" s="28">
        <f>AVERAGE(T54:X54)</f>
        <v>70.7</v>
      </c>
      <c r="Z54" s="12">
        <f t="shared" si="39"/>
        <v>0</v>
      </c>
      <c r="AB54" s="2">
        <v>43</v>
      </c>
      <c r="AC54" s="28">
        <v>54.7</v>
      </c>
      <c r="AD54" s="10">
        <v>55.5</v>
      </c>
      <c r="AE54" s="10">
        <v>55.5</v>
      </c>
      <c r="AF54" s="10">
        <v>55.3</v>
      </c>
      <c r="AG54" s="10">
        <v>54.6</v>
      </c>
      <c r="AH54" s="28">
        <f>AVERAGE(AC54:AG54)</f>
        <v>55.120000000000005</v>
      </c>
      <c r="AI54" s="12">
        <f t="shared" si="40"/>
        <v>0</v>
      </c>
      <c r="AJ54" s="12"/>
      <c r="AK54" s="2">
        <v>44</v>
      </c>
      <c r="AL54" s="10">
        <f t="shared" si="41"/>
        <v>43</v>
      </c>
      <c r="AM54" s="21">
        <f t="shared" si="42"/>
        <v>171.98325271652143</v>
      </c>
      <c r="AN54" s="14">
        <f t="shared" si="46"/>
        <v>2.4341241180178872E-5</v>
      </c>
      <c r="AO54" s="9">
        <f t="shared" si="43"/>
        <v>4.1861839364159218E-3</v>
      </c>
      <c r="AP54" s="12"/>
      <c r="AQ54" s="2">
        <v>44</v>
      </c>
      <c r="AR54" s="10">
        <f t="shared" si="52"/>
        <v>43</v>
      </c>
      <c r="AS54" s="21">
        <f t="shared" si="53"/>
        <v>169.89311581953811</v>
      </c>
      <c r="AT54" s="14">
        <f t="shared" si="49"/>
        <v>-9.222870203860772E-4</v>
      </c>
      <c r="AU54" s="9">
        <f t="shared" si="54"/>
        <v>-0.15683486233117372</v>
      </c>
      <c r="AV54" s="21">
        <f t="shared" si="55"/>
        <v>169.26937593997786</v>
      </c>
      <c r="AW54" s="14">
        <f t="shared" si="26"/>
        <v>-9.0011145711480227E-4</v>
      </c>
      <c r="AX54" s="9">
        <f t="shared" si="56"/>
        <v>-0.15249857033260467</v>
      </c>
      <c r="AZ54" s="10">
        <f t="shared" si="57"/>
        <v>43</v>
      </c>
      <c r="BA54" s="21">
        <f t="shared" si="58"/>
        <v>156.895981629017</v>
      </c>
      <c r="BB54" s="14">
        <f t="shared" si="10"/>
        <v>-1.0037040706044555E-3</v>
      </c>
      <c r="BC54" s="9">
        <f t="shared" si="27"/>
        <v>-0.15763535466966977</v>
      </c>
      <c r="BD54" s="21">
        <f t="shared" si="59"/>
        <v>156.26937593997786</v>
      </c>
      <c r="BE54" s="14">
        <f t="shared" si="28"/>
        <v>-9.7491844289683972E-4</v>
      </c>
      <c r="BF54" s="9">
        <f t="shared" si="29"/>
        <v>-0.15249857033260467</v>
      </c>
      <c r="BG54" s="9"/>
      <c r="BH54" s="2">
        <v>44</v>
      </c>
      <c r="BI54" s="10">
        <f t="shared" si="50"/>
        <v>43</v>
      </c>
      <c r="BJ54" s="21">
        <f t="shared" si="51"/>
        <v>69.957362414145749</v>
      </c>
      <c r="BK54" s="14">
        <f t="shared" si="47"/>
        <v>1.5224811797492422E-4</v>
      </c>
      <c r="BL54" s="9">
        <f t="shared" si="48"/>
        <v>1.0649255436940189E-2</v>
      </c>
      <c r="BN54" s="2">
        <v>44</v>
      </c>
      <c r="BO54" s="10">
        <f t="shared" si="60"/>
        <v>43</v>
      </c>
      <c r="BP54" s="21">
        <f t="shared" si="61"/>
        <v>68.86276356657973</v>
      </c>
      <c r="BQ54" s="14">
        <f t="shared" si="15"/>
        <v>-2.1788986519530222E-3</v>
      </c>
      <c r="BR54" s="9">
        <f t="shared" si="31"/>
        <v>-0.15037262942452237</v>
      </c>
      <c r="BS54" s="21">
        <f t="shared" si="62"/>
        <v>68.269375939977806</v>
      </c>
      <c r="BT54" s="14">
        <f t="shared" si="32"/>
        <v>-2.228798486215561E-3</v>
      </c>
      <c r="BU54" s="9">
        <f t="shared" si="33"/>
        <v>-0.15249857033260467</v>
      </c>
      <c r="BW54" s="10">
        <f t="shared" si="63"/>
        <v>43</v>
      </c>
      <c r="BX54" s="21">
        <f t="shared" si="64"/>
        <v>53.910220645559249</v>
      </c>
      <c r="BY54" s="14">
        <f t="shared" si="19"/>
        <v>-2.6234744918583589E-3</v>
      </c>
      <c r="BZ54" s="9">
        <f t="shared" si="34"/>
        <v>-0.14180410817471964</v>
      </c>
      <c r="CA54" s="21">
        <f t="shared" si="65"/>
        <v>53.442438345980086</v>
      </c>
      <c r="CB54" s="14">
        <f t="shared" si="35"/>
        <v>-2.561581092242918E-3</v>
      </c>
      <c r="CC54" s="9">
        <f t="shared" si="36"/>
        <v>-0.13724871329934421</v>
      </c>
    </row>
    <row r="55" spans="2:81" ht="15.9" customHeight="1" x14ac:dyDescent="0.65">
      <c r="B55" s="2">
        <v>44</v>
      </c>
      <c r="C55" s="28">
        <v>171.2</v>
      </c>
      <c r="D55" s="28">
        <v>171.4</v>
      </c>
      <c r="E55" s="28">
        <v>170.8</v>
      </c>
      <c r="F55" s="2">
        <v>171</v>
      </c>
      <c r="G55" s="28">
        <v>170.9</v>
      </c>
      <c r="H55" s="28">
        <f t="shared" si="21"/>
        <v>171.06</v>
      </c>
      <c r="I55" s="12">
        <f t="shared" si="37"/>
        <v>0</v>
      </c>
      <c r="K55" s="28">
        <v>158.19999999999999</v>
      </c>
      <c r="L55" s="28">
        <v>157.9</v>
      </c>
      <c r="M55" s="28">
        <v>158</v>
      </c>
      <c r="N55" s="28">
        <v>158</v>
      </c>
      <c r="O55" s="28">
        <v>157.80000000000001</v>
      </c>
      <c r="P55" s="28">
        <f t="shared" si="22"/>
        <v>157.98000000000002</v>
      </c>
      <c r="Q55" s="12">
        <f t="shared" si="38"/>
        <v>0</v>
      </c>
      <c r="S55" s="2">
        <v>44</v>
      </c>
      <c r="T55" s="28">
        <v>71.3</v>
      </c>
      <c r="U55" s="28">
        <v>70.900000000000006</v>
      </c>
      <c r="V55" s="28">
        <v>70.599999999999994</v>
      </c>
      <c r="W55" s="28">
        <v>70.400000000000006</v>
      </c>
      <c r="X55" s="28">
        <v>70.3</v>
      </c>
      <c r="Y55" s="28">
        <f t="shared" si="23"/>
        <v>70.7</v>
      </c>
      <c r="Z55" s="12">
        <f t="shared" si="39"/>
        <v>0</v>
      </c>
      <c r="AB55" s="2">
        <v>44</v>
      </c>
      <c r="AC55" s="28">
        <v>54.7</v>
      </c>
      <c r="AD55" s="10">
        <v>55.5</v>
      </c>
      <c r="AE55" s="10">
        <v>55.5</v>
      </c>
      <c r="AF55" s="10">
        <v>55.3</v>
      </c>
      <c r="AG55" s="10">
        <v>54.6</v>
      </c>
      <c r="AH55" s="28">
        <f t="shared" si="0"/>
        <v>55.120000000000005</v>
      </c>
      <c r="AI55" s="12">
        <f t="shared" si="40"/>
        <v>0</v>
      </c>
      <c r="AJ55" s="12"/>
      <c r="AK55" s="2">
        <v>45</v>
      </c>
      <c r="AL55" s="10">
        <f t="shared" si="41"/>
        <v>44</v>
      </c>
      <c r="AM55" s="21">
        <f t="shared" si="42"/>
        <v>171.98660184708748</v>
      </c>
      <c r="AN55" s="14">
        <f t="shared" si="46"/>
        <v>1.9473585440152165E-5</v>
      </c>
      <c r="AO55" s="9">
        <f t="shared" si="43"/>
        <v>3.3491305660566942E-3</v>
      </c>
      <c r="AP55" s="12"/>
      <c r="AQ55" s="2">
        <v>45</v>
      </c>
      <c r="AR55" s="10">
        <f t="shared" si="52"/>
        <v>44</v>
      </c>
      <c r="AS55" s="21">
        <f t="shared" si="53"/>
        <v>169.73750733327711</v>
      </c>
      <c r="AT55" s="14">
        <f t="shared" si="49"/>
        <v>-9.1591990358391414E-4</v>
      </c>
      <c r="AU55" s="9">
        <f t="shared" si="54"/>
        <v>-0.15560848626100449</v>
      </c>
      <c r="AV55" s="21">
        <f t="shared" si="55"/>
        <v>169.11862026768898</v>
      </c>
      <c r="AW55" s="14">
        <f t="shared" si="26"/>
        <v>-8.9062579366002998E-4</v>
      </c>
      <c r="AX55" s="9">
        <f t="shared" si="56"/>
        <v>-0.15075567228888181</v>
      </c>
      <c r="AZ55" s="10">
        <f t="shared" si="57"/>
        <v>44</v>
      </c>
      <c r="BA55" s="21">
        <f t="shared" si="58"/>
        <v>156.73973521375032</v>
      </c>
      <c r="BB55" s="14">
        <f t="shared" si="10"/>
        <v>-9.9585989165819583E-4</v>
      </c>
      <c r="BC55" s="9">
        <f t="shared" si="27"/>
        <v>-0.15624641526667662</v>
      </c>
      <c r="BD55" s="21">
        <f t="shared" si="59"/>
        <v>156.11862026768898</v>
      </c>
      <c r="BE55" s="14">
        <f t="shared" si="28"/>
        <v>-9.6471667197791278E-4</v>
      </c>
      <c r="BF55" s="9">
        <f t="shared" si="29"/>
        <v>-0.15075567228888181</v>
      </c>
      <c r="BG55" s="9"/>
      <c r="BH55" s="2">
        <v>45</v>
      </c>
      <c r="BI55" s="10">
        <f t="shared" si="50"/>
        <v>44</v>
      </c>
      <c r="BJ55" s="21">
        <f t="shared" si="51"/>
        <v>69.965884737134516</v>
      </c>
      <c r="BK55" s="14">
        <f t="shared" si="47"/>
        <v>1.2182167386922766E-4</v>
      </c>
      <c r="BL55" s="9">
        <f t="shared" si="48"/>
        <v>8.5223229887720301E-3</v>
      </c>
      <c r="BN55" s="2">
        <v>45</v>
      </c>
      <c r="BO55" s="10">
        <f t="shared" si="60"/>
        <v>44</v>
      </c>
      <c r="BP55" s="21">
        <f t="shared" si="61"/>
        <v>68.712309068676518</v>
      </c>
      <c r="BQ55" s="14">
        <f t="shared" si="15"/>
        <v>-2.1848454826786821E-3</v>
      </c>
      <c r="BR55" s="9">
        <f t="shared" si="31"/>
        <v>-0.15045449790320842</v>
      </c>
      <c r="BS55" s="21">
        <f t="shared" si="62"/>
        <v>68.118620267688925</v>
      </c>
      <c r="BT55" s="14">
        <f t="shared" si="32"/>
        <v>-2.2082474054168095E-3</v>
      </c>
      <c r="BU55" s="9">
        <f t="shared" si="33"/>
        <v>-0.15075567228888181</v>
      </c>
      <c r="BW55" s="10">
        <f t="shared" si="63"/>
        <v>44</v>
      </c>
      <c r="BX55" s="21">
        <f t="shared" si="64"/>
        <v>53.769853039920505</v>
      </c>
      <c r="BY55" s="14">
        <f t="shared" si="19"/>
        <v>-2.6037290138656937E-3</v>
      </c>
      <c r="BZ55" s="9">
        <f t="shared" si="34"/>
        <v>-0.14036760563874329</v>
      </c>
      <c r="CA55" s="21">
        <f t="shared" si="65"/>
        <v>53.30675824092009</v>
      </c>
      <c r="CB55" s="14">
        <f t="shared" si="35"/>
        <v>-2.5388082815686634E-3</v>
      </c>
      <c r="CC55" s="9">
        <f t="shared" si="36"/>
        <v>-0.13568010505999364</v>
      </c>
    </row>
    <row r="56" spans="2:81" ht="15.9" customHeight="1" x14ac:dyDescent="0.65">
      <c r="B56" s="2">
        <v>45</v>
      </c>
      <c r="C56" s="28">
        <v>171.2</v>
      </c>
      <c r="D56" s="28">
        <v>171.4</v>
      </c>
      <c r="E56" s="28">
        <v>170.8</v>
      </c>
      <c r="F56" s="2">
        <v>171</v>
      </c>
      <c r="G56" s="28">
        <v>170.9</v>
      </c>
      <c r="H56" s="28">
        <f t="shared" si="21"/>
        <v>171.06</v>
      </c>
      <c r="I56" s="12">
        <f t="shared" si="37"/>
        <v>0</v>
      </c>
      <c r="K56" s="28">
        <v>158.19999999999999</v>
      </c>
      <c r="L56" s="28">
        <v>157.9</v>
      </c>
      <c r="M56" s="28">
        <v>158</v>
      </c>
      <c r="N56" s="28">
        <v>158</v>
      </c>
      <c r="O56" s="28">
        <v>157.80000000000001</v>
      </c>
      <c r="P56" s="28">
        <f t="shared" si="22"/>
        <v>157.98000000000002</v>
      </c>
      <c r="Q56" s="12">
        <f t="shared" si="38"/>
        <v>0</v>
      </c>
      <c r="S56" s="2">
        <v>45</v>
      </c>
      <c r="T56" s="28">
        <v>71.3</v>
      </c>
      <c r="U56" s="28">
        <v>70.900000000000006</v>
      </c>
      <c r="V56" s="28">
        <v>70.599999999999994</v>
      </c>
      <c r="W56" s="28">
        <v>70.400000000000006</v>
      </c>
      <c r="X56" s="28">
        <v>70.3</v>
      </c>
      <c r="Y56" s="28">
        <f t="shared" si="23"/>
        <v>70.7</v>
      </c>
      <c r="Z56" s="12">
        <f t="shared" si="39"/>
        <v>0</v>
      </c>
      <c r="AB56" s="2">
        <v>45</v>
      </c>
      <c r="AC56" s="28">
        <v>54.7</v>
      </c>
      <c r="AD56" s="10">
        <v>55.5</v>
      </c>
      <c r="AE56" s="10">
        <v>55.5</v>
      </c>
      <c r="AF56" s="10">
        <v>55.3</v>
      </c>
      <c r="AG56" s="10">
        <v>54.6</v>
      </c>
      <c r="AH56" s="28">
        <f t="shared" si="0"/>
        <v>55.120000000000005</v>
      </c>
      <c r="AI56" s="12">
        <f t="shared" si="40"/>
        <v>0</v>
      </c>
      <c r="AJ56" s="12"/>
      <c r="AK56" s="2">
        <v>46</v>
      </c>
      <c r="AL56" s="10">
        <f t="shared" si="41"/>
        <v>45</v>
      </c>
      <c r="AM56" s="21">
        <f t="shared" si="42"/>
        <v>171.98928126893685</v>
      </c>
      <c r="AN56" s="14">
        <f t="shared" si="46"/>
        <v>1.5579247572709957E-5</v>
      </c>
      <c r="AO56" s="9">
        <f t="shared" si="43"/>
        <v>2.6794218493622264E-3</v>
      </c>
      <c r="AP56" s="12"/>
      <c r="AQ56" s="2">
        <v>46</v>
      </c>
      <c r="AR56" s="10">
        <f t="shared" si="52"/>
        <v>45</v>
      </c>
      <c r="AS56" s="21">
        <f t="shared" si="53"/>
        <v>169.58321761397517</v>
      </c>
      <c r="AT56" s="14">
        <f t="shared" si="49"/>
        <v>-9.0899013262282205E-4</v>
      </c>
      <c r="AU56" s="9">
        <f t="shared" si="54"/>
        <v>-0.15428971930195037</v>
      </c>
      <c r="AV56" s="21">
        <f t="shared" si="55"/>
        <v>168.96954906918899</v>
      </c>
      <c r="AW56" s="14">
        <f t="shared" si="26"/>
        <v>-8.8145940561742519E-4</v>
      </c>
      <c r="AX56" s="9">
        <f t="shared" si="56"/>
        <v>-0.14907119849998599</v>
      </c>
      <c r="AZ56" s="10">
        <f t="shared" si="57"/>
        <v>45</v>
      </c>
      <c r="BA56" s="21">
        <f t="shared" si="58"/>
        <v>156.58493734059587</v>
      </c>
      <c r="BB56" s="14">
        <f t="shared" si="10"/>
        <v>-9.8761091399923707E-4</v>
      </c>
      <c r="BC56" s="9">
        <f t="shared" si="27"/>
        <v>-0.1547978731544504</v>
      </c>
      <c r="BD56" s="21">
        <f t="shared" si="59"/>
        <v>155.96954906918899</v>
      </c>
      <c r="BE56" s="14">
        <f t="shared" si="28"/>
        <v>-9.5485854438369399E-4</v>
      </c>
      <c r="BF56" s="9">
        <f t="shared" si="29"/>
        <v>-0.14907119849998599</v>
      </c>
      <c r="BG56" s="9"/>
      <c r="BH56" s="2">
        <v>46</v>
      </c>
      <c r="BI56" s="10">
        <f t="shared" si="50"/>
        <v>45</v>
      </c>
      <c r="BJ56" s="21">
        <f t="shared" si="51"/>
        <v>69.972704464418584</v>
      </c>
      <c r="BK56" s="14">
        <f t="shared" si="47"/>
        <v>9.7472179615677533E-5</v>
      </c>
      <c r="BL56" s="9">
        <f t="shared" si="48"/>
        <v>6.8197272840669065E-3</v>
      </c>
      <c r="BN56" s="2">
        <v>46</v>
      </c>
      <c r="BO56" s="10">
        <f t="shared" si="60"/>
        <v>45</v>
      </c>
      <c r="BP56" s="21">
        <f t="shared" si="61"/>
        <v>68.562133717074033</v>
      </c>
      <c r="BQ56" s="14">
        <f t="shared" si="15"/>
        <v>-2.1855669477267563E-3</v>
      </c>
      <c r="BR56" s="9">
        <f t="shared" si="31"/>
        <v>-0.15017535160248954</v>
      </c>
      <c r="BS56" s="21">
        <f t="shared" si="62"/>
        <v>67.969549069188943</v>
      </c>
      <c r="BT56" s="14">
        <f t="shared" si="32"/>
        <v>-2.188406017534852E-3</v>
      </c>
      <c r="BU56" s="9">
        <f t="shared" si="33"/>
        <v>-0.14907119849998599</v>
      </c>
      <c r="BW56" s="10">
        <f t="shared" si="63"/>
        <v>45</v>
      </c>
      <c r="BX56" s="21">
        <f t="shared" si="64"/>
        <v>53.630940500588494</v>
      </c>
      <c r="BY56" s="14">
        <f t="shared" si="19"/>
        <v>-2.5834651106239437E-3</v>
      </c>
      <c r="BZ56" s="9">
        <f t="shared" si="34"/>
        <v>-0.13891253933201286</v>
      </c>
      <c r="CA56" s="21">
        <f t="shared" si="65"/>
        <v>53.172594162270101</v>
      </c>
      <c r="CB56" s="14">
        <f t="shared" si="35"/>
        <v>-2.516830568530035E-3</v>
      </c>
      <c r="CC56" s="9">
        <f t="shared" si="36"/>
        <v>-0.13416407864998739</v>
      </c>
    </row>
    <row r="57" spans="2:81" ht="15.9" customHeight="1" x14ac:dyDescent="0.65">
      <c r="B57" s="2">
        <v>46</v>
      </c>
      <c r="C57" s="28">
        <v>171.2</v>
      </c>
      <c r="D57" s="28">
        <v>171.4</v>
      </c>
      <c r="E57" s="28">
        <v>170.8</v>
      </c>
      <c r="F57" s="2">
        <v>171</v>
      </c>
      <c r="G57" s="28">
        <v>170.9</v>
      </c>
      <c r="H57" s="28">
        <f t="shared" si="21"/>
        <v>171.06</v>
      </c>
      <c r="I57" s="12">
        <f t="shared" si="37"/>
        <v>0</v>
      </c>
      <c r="K57" s="28">
        <v>158.19999999999999</v>
      </c>
      <c r="L57" s="28">
        <v>157.9</v>
      </c>
      <c r="M57" s="28">
        <v>158</v>
      </c>
      <c r="N57" s="28">
        <v>158</v>
      </c>
      <c r="O57" s="28">
        <v>157.80000000000001</v>
      </c>
      <c r="P57" s="28">
        <f t="shared" si="22"/>
        <v>157.98000000000002</v>
      </c>
      <c r="Q57" s="12">
        <f t="shared" si="38"/>
        <v>0</v>
      </c>
      <c r="S57" s="2">
        <v>46</v>
      </c>
      <c r="T57" s="28">
        <v>71.3</v>
      </c>
      <c r="U57" s="28">
        <v>70.900000000000006</v>
      </c>
      <c r="V57" s="28">
        <v>70.599999999999994</v>
      </c>
      <c r="W57" s="28">
        <v>70.400000000000006</v>
      </c>
      <c r="X57" s="28">
        <v>70.3</v>
      </c>
      <c r="Y57" s="28">
        <f t="shared" si="23"/>
        <v>70.7</v>
      </c>
      <c r="Z57" s="12">
        <f t="shared" si="39"/>
        <v>0</v>
      </c>
      <c r="AB57" s="2">
        <v>46</v>
      </c>
      <c r="AC57" s="28">
        <v>54.7</v>
      </c>
      <c r="AD57" s="10">
        <v>55.5</v>
      </c>
      <c r="AE57" s="10">
        <v>55.5</v>
      </c>
      <c r="AF57" s="10">
        <v>55.3</v>
      </c>
      <c r="AG57" s="10">
        <v>54.6</v>
      </c>
      <c r="AH57" s="28">
        <f t="shared" si="0"/>
        <v>55.120000000000005</v>
      </c>
      <c r="AI57" s="12">
        <f t="shared" si="40"/>
        <v>0</v>
      </c>
      <c r="AJ57" s="12"/>
      <c r="AK57" s="2">
        <v>47</v>
      </c>
      <c r="AL57" s="10">
        <f t="shared" si="41"/>
        <v>46</v>
      </c>
      <c r="AM57" s="21">
        <f t="shared" si="42"/>
        <v>171.99142488155508</v>
      </c>
      <c r="AN57" s="14">
        <f t="shared" si="46"/>
        <v>1.2463640771163325E-5</v>
      </c>
      <c r="AO57" s="9">
        <f t="shared" si="43"/>
        <v>2.1436126182154901E-3</v>
      </c>
      <c r="AP57" s="12"/>
      <c r="AQ57" s="2">
        <v>47</v>
      </c>
      <c r="AR57" s="10">
        <f t="shared" si="52"/>
        <v>46</v>
      </c>
      <c r="AS57" s="21">
        <f t="shared" si="53"/>
        <v>169.43030924206039</v>
      </c>
      <c r="AT57" s="14">
        <f t="shared" si="49"/>
        <v>-9.0167160445583699E-4</v>
      </c>
      <c r="AU57" s="9">
        <f t="shared" si="54"/>
        <v>-0.15290837191476639</v>
      </c>
      <c r="AV57" s="21">
        <f t="shared" si="55"/>
        <v>168.82210711303409</v>
      </c>
      <c r="AW57" s="14">
        <f t="shared" si="26"/>
        <v>-8.7259483715920196E-4</v>
      </c>
      <c r="AX57" s="9">
        <f t="shared" si="56"/>
        <v>-0.14744195615489714</v>
      </c>
      <c r="AZ57" s="10">
        <f t="shared" si="57"/>
        <v>46</v>
      </c>
      <c r="BA57" s="21">
        <f t="shared" si="58"/>
        <v>156.43162440497034</v>
      </c>
      <c r="BB57" s="14">
        <f t="shared" si="10"/>
        <v>-9.7910398170711062E-4</v>
      </c>
      <c r="BC57" s="9">
        <f t="shared" si="27"/>
        <v>-0.153312935625525</v>
      </c>
      <c r="BD57" s="21">
        <f t="shared" si="59"/>
        <v>155.82210711303409</v>
      </c>
      <c r="BE57" s="14">
        <f t="shared" si="28"/>
        <v>-9.4532527044421119E-4</v>
      </c>
      <c r="BF57" s="9">
        <f t="shared" si="29"/>
        <v>-0.14744195615489714</v>
      </c>
      <c r="BG57" s="9"/>
      <c r="BH57" s="2">
        <v>47</v>
      </c>
      <c r="BI57" s="10">
        <f t="shared" si="50"/>
        <v>46</v>
      </c>
      <c r="BJ57" s="21">
        <f t="shared" si="51"/>
        <v>69.978161442831265</v>
      </c>
      <c r="BK57" s="14">
        <f t="shared" si="47"/>
        <v>7.7987244518412473E-5</v>
      </c>
      <c r="BL57" s="9">
        <f t="shared" si="48"/>
        <v>5.4569784126754107E-3</v>
      </c>
      <c r="BN57" s="2">
        <v>47</v>
      </c>
      <c r="BO57" s="10">
        <f t="shared" si="60"/>
        <v>46</v>
      </c>
      <c r="BP57" s="21">
        <f t="shared" si="61"/>
        <v>68.41251346745301</v>
      </c>
      <c r="BQ57" s="14">
        <f t="shared" si="15"/>
        <v>-2.1822577785930706E-3</v>
      </c>
      <c r="BR57" s="9">
        <f t="shared" si="31"/>
        <v>-0.14962024962102732</v>
      </c>
      <c r="BS57" s="21">
        <f t="shared" si="62"/>
        <v>67.82210711303405</v>
      </c>
      <c r="BT57" s="14">
        <f t="shared" si="32"/>
        <v>-2.1692354616742512E-3</v>
      </c>
      <c r="BU57" s="9">
        <f t="shared" si="33"/>
        <v>-0.14744195615489714</v>
      </c>
      <c r="BW57" s="10">
        <f t="shared" si="63"/>
        <v>46</v>
      </c>
      <c r="BX57" s="21">
        <f t="shared" si="64"/>
        <v>53.493485524214378</v>
      </c>
      <c r="BY57" s="14">
        <f t="shared" si="19"/>
        <v>-2.5629790395454177E-3</v>
      </c>
      <c r="BZ57" s="9">
        <f t="shared" si="34"/>
        <v>-0.13745497637411258</v>
      </c>
      <c r="CA57" s="21">
        <f t="shared" si="65"/>
        <v>53.039896401730694</v>
      </c>
      <c r="CB57" s="14">
        <f t="shared" si="35"/>
        <v>-2.4956044110702172E-3</v>
      </c>
      <c r="CC57" s="9">
        <f t="shared" si="36"/>
        <v>-0.13269776053940743</v>
      </c>
    </row>
    <row r="58" spans="2:81" ht="15.9" customHeight="1" x14ac:dyDescent="0.65">
      <c r="B58" s="2">
        <v>47</v>
      </c>
      <c r="C58" s="28">
        <v>171.2</v>
      </c>
      <c r="D58" s="28">
        <v>171.4</v>
      </c>
      <c r="E58" s="28">
        <v>170.8</v>
      </c>
      <c r="F58" s="2">
        <v>171</v>
      </c>
      <c r="G58" s="28">
        <v>170.9</v>
      </c>
      <c r="H58" s="28">
        <f t="shared" si="21"/>
        <v>171.06</v>
      </c>
      <c r="I58" s="12">
        <f t="shared" si="37"/>
        <v>0</v>
      </c>
      <c r="K58" s="28">
        <v>158.19999999999999</v>
      </c>
      <c r="L58" s="28">
        <v>157.9</v>
      </c>
      <c r="M58" s="28">
        <v>158</v>
      </c>
      <c r="N58" s="28">
        <v>158</v>
      </c>
      <c r="O58" s="28">
        <v>157.80000000000001</v>
      </c>
      <c r="P58" s="28">
        <f t="shared" si="22"/>
        <v>157.98000000000002</v>
      </c>
      <c r="Q58" s="12">
        <f t="shared" si="38"/>
        <v>0</v>
      </c>
      <c r="S58" s="2">
        <v>47</v>
      </c>
      <c r="T58" s="28">
        <v>71.3</v>
      </c>
      <c r="U58" s="28">
        <v>70.900000000000006</v>
      </c>
      <c r="V58" s="28">
        <v>70.599999999999994</v>
      </c>
      <c r="W58" s="28">
        <v>70.400000000000006</v>
      </c>
      <c r="X58" s="28">
        <v>70.3</v>
      </c>
      <c r="Y58" s="28">
        <f t="shared" si="23"/>
        <v>70.7</v>
      </c>
      <c r="Z58" s="12">
        <f t="shared" si="39"/>
        <v>0</v>
      </c>
      <c r="AB58" s="2">
        <v>47</v>
      </c>
      <c r="AC58" s="28">
        <v>54.7</v>
      </c>
      <c r="AD58" s="10">
        <v>55.5</v>
      </c>
      <c r="AE58" s="10">
        <v>55.5</v>
      </c>
      <c r="AF58" s="10">
        <v>55.3</v>
      </c>
      <c r="AG58" s="10">
        <v>54.6</v>
      </c>
      <c r="AH58" s="28">
        <f t="shared" si="0"/>
        <v>55.120000000000005</v>
      </c>
      <c r="AI58" s="12">
        <f t="shared" si="40"/>
        <v>0</v>
      </c>
      <c r="AJ58" s="12"/>
      <c r="AK58" s="2">
        <v>48</v>
      </c>
      <c r="AL58" s="10">
        <f t="shared" si="41"/>
        <v>47</v>
      </c>
      <c r="AM58" s="21">
        <f t="shared" si="42"/>
        <v>171.99313981974097</v>
      </c>
      <c r="AN58" s="14">
        <f t="shared" si="46"/>
        <v>9.9710679592284342E-6</v>
      </c>
      <c r="AO58" s="9">
        <f t="shared" si="43"/>
        <v>1.7149381858959567E-3</v>
      </c>
      <c r="AP58" s="12"/>
      <c r="AQ58" s="2">
        <v>48</v>
      </c>
      <c r="AR58" s="10">
        <f t="shared" si="52"/>
        <v>47</v>
      </c>
      <c r="AS58" s="21">
        <f t="shared" si="53"/>
        <v>169.27882160656085</v>
      </c>
      <c r="AT58" s="14">
        <f t="shared" si="49"/>
        <v>-8.9409997642811922E-4</v>
      </c>
      <c r="AU58" s="9">
        <f t="shared" si="54"/>
        <v>-0.15148763549952585</v>
      </c>
      <c r="AV58" s="21">
        <f t="shared" si="55"/>
        <v>168.67624212153621</v>
      </c>
      <c r="AW58" s="14">
        <f t="shared" si="26"/>
        <v>-8.6401593957256156E-4</v>
      </c>
      <c r="AX58" s="9">
        <f t="shared" si="56"/>
        <v>-0.14586499149789456</v>
      </c>
      <c r="AZ58" s="10">
        <f t="shared" si="57"/>
        <v>47</v>
      </c>
      <c r="BA58" s="21">
        <f t="shared" si="58"/>
        <v>156.27981488537506</v>
      </c>
      <c r="BB58" s="14">
        <f t="shared" si="10"/>
        <v>-9.7045287468389835E-4</v>
      </c>
      <c r="BC58" s="9">
        <f t="shared" si="27"/>
        <v>-0.15180951959526731</v>
      </c>
      <c r="BD58" s="21">
        <f t="shared" si="59"/>
        <v>155.67624212153621</v>
      </c>
      <c r="BE58" s="14">
        <f t="shared" si="28"/>
        <v>-9.360994675298328E-4</v>
      </c>
      <c r="BF58" s="9">
        <f t="shared" si="29"/>
        <v>-0.14586499149789456</v>
      </c>
      <c r="BG58" s="9"/>
      <c r="BH58" s="2">
        <v>48</v>
      </c>
      <c r="BI58" s="10">
        <f t="shared" si="50"/>
        <v>47</v>
      </c>
      <c r="BJ58" s="21">
        <f t="shared" si="51"/>
        <v>69.982527791629067</v>
      </c>
      <c r="BK58" s="14">
        <f t="shared" si="47"/>
        <v>6.2395877624898469E-5</v>
      </c>
      <c r="BL58" s="9">
        <f t="shared" si="48"/>
        <v>4.3663487978062073E-3</v>
      </c>
      <c r="BN58" s="2">
        <v>48</v>
      </c>
      <c r="BO58" s="10">
        <f t="shared" si="60"/>
        <v>47</v>
      </c>
      <c r="BP58" s="21">
        <f t="shared" si="61"/>
        <v>68.263657172276993</v>
      </c>
      <c r="BQ58" s="14">
        <f t="shared" si="15"/>
        <v>-2.1758635610842612E-3</v>
      </c>
      <c r="BR58" s="9">
        <f t="shared" si="31"/>
        <v>-0.14885629517602156</v>
      </c>
      <c r="BS58" s="21">
        <f t="shared" si="62"/>
        <v>67.676242121536163</v>
      </c>
      <c r="BT58" s="14">
        <f t="shared" si="32"/>
        <v>-2.1506997895949396E-3</v>
      </c>
      <c r="BU58" s="9">
        <f t="shared" si="33"/>
        <v>-0.14586499149789456</v>
      </c>
      <c r="BW58" s="10">
        <f t="shared" si="63"/>
        <v>47</v>
      </c>
      <c r="BX58" s="21">
        <f t="shared" si="64"/>
        <v>53.357478953631315</v>
      </c>
      <c r="BY58" s="14">
        <f t="shared" si="19"/>
        <v>-2.5424884778072416E-3</v>
      </c>
      <c r="BZ58" s="9">
        <f t="shared" si="34"/>
        <v>-0.1360065705830629</v>
      </c>
      <c r="CA58" s="21">
        <f t="shared" si="65"/>
        <v>52.908617909382592</v>
      </c>
      <c r="CB58" s="14">
        <f t="shared" si="35"/>
        <v>-2.4750895317325362E-3</v>
      </c>
      <c r="CC58" s="9">
        <f t="shared" si="36"/>
        <v>-0.1312784923481051</v>
      </c>
    </row>
    <row r="59" spans="2:81" ht="15.9" customHeight="1" x14ac:dyDescent="0.65">
      <c r="B59" s="2">
        <v>48</v>
      </c>
      <c r="C59" s="28">
        <v>171.2</v>
      </c>
      <c r="D59" s="28">
        <v>171.4</v>
      </c>
      <c r="E59" s="28">
        <v>170.8</v>
      </c>
      <c r="F59" s="2">
        <v>171</v>
      </c>
      <c r="G59" s="28">
        <v>170.9</v>
      </c>
      <c r="H59" s="28">
        <f t="shared" si="21"/>
        <v>171.06</v>
      </c>
      <c r="I59" s="12">
        <f t="shared" si="37"/>
        <v>0</v>
      </c>
      <c r="K59" s="28">
        <v>158.19999999999999</v>
      </c>
      <c r="L59" s="28">
        <v>157.9</v>
      </c>
      <c r="M59" s="28">
        <v>158</v>
      </c>
      <c r="N59" s="28">
        <v>158</v>
      </c>
      <c r="O59" s="28">
        <v>157.80000000000001</v>
      </c>
      <c r="P59" s="28">
        <f t="shared" si="22"/>
        <v>157.98000000000002</v>
      </c>
      <c r="Q59" s="12">
        <f t="shared" si="38"/>
        <v>0</v>
      </c>
      <c r="S59" s="2">
        <v>48</v>
      </c>
      <c r="T59" s="28">
        <v>71.3</v>
      </c>
      <c r="U59" s="28">
        <v>70.900000000000006</v>
      </c>
      <c r="V59" s="28">
        <v>70.599999999999994</v>
      </c>
      <c r="W59" s="28">
        <v>70.400000000000006</v>
      </c>
      <c r="X59" s="28">
        <v>70.3</v>
      </c>
      <c r="Y59" s="28">
        <f t="shared" si="23"/>
        <v>70.7</v>
      </c>
      <c r="Z59" s="12">
        <f t="shared" si="39"/>
        <v>0</v>
      </c>
      <c r="AB59" s="2">
        <v>48</v>
      </c>
      <c r="AC59" s="28">
        <v>54.7</v>
      </c>
      <c r="AD59" s="10">
        <v>55.5</v>
      </c>
      <c r="AE59" s="10">
        <v>55.5</v>
      </c>
      <c r="AF59" s="10">
        <v>55.3</v>
      </c>
      <c r="AG59" s="10">
        <v>54.6</v>
      </c>
      <c r="AH59" s="28">
        <f t="shared" si="0"/>
        <v>55.120000000000005</v>
      </c>
      <c r="AI59" s="12">
        <f t="shared" si="40"/>
        <v>0</v>
      </c>
      <c r="AJ59" s="12"/>
      <c r="AK59" s="2">
        <v>49</v>
      </c>
      <c r="AL59" s="10">
        <f t="shared" si="41"/>
        <v>48</v>
      </c>
      <c r="AM59" s="21">
        <f t="shared" si="42"/>
        <v>171.99451180106945</v>
      </c>
      <c r="AN59" s="14">
        <f t="shared" si="46"/>
        <v>7.9769537896283299E-6</v>
      </c>
      <c r="AO59" s="9">
        <f t="shared" si="43"/>
        <v>1.3719813284628678E-3</v>
      </c>
      <c r="AP59" s="12"/>
      <c r="AQ59" s="2">
        <v>49</v>
      </c>
      <c r="AR59" s="10">
        <f t="shared" si="52"/>
        <v>48</v>
      </c>
      <c r="AS59" s="21">
        <f t="shared" si="53"/>
        <v>169.12877614331239</v>
      </c>
      <c r="AT59" s="14">
        <f t="shared" si="49"/>
        <v>-8.8638059873312025E-4</v>
      </c>
      <c r="AU59" s="9">
        <f t="shared" si="54"/>
        <v>-0.15004546324845605</v>
      </c>
      <c r="AV59" s="21">
        <f t="shared" si="55"/>
        <v>168.53190455423879</v>
      </c>
      <c r="AW59" s="14">
        <f t="shared" si="26"/>
        <v>-8.5570774806219177E-4</v>
      </c>
      <c r="AX59" s="9">
        <f t="shared" si="56"/>
        <v>-0.14433756729740646</v>
      </c>
      <c r="AZ59" s="10">
        <f t="shared" si="57"/>
        <v>48</v>
      </c>
      <c r="BA59" s="21">
        <f t="shared" si="58"/>
        <v>156.1295135199596</v>
      </c>
      <c r="BB59" s="14">
        <f t="shared" si="10"/>
        <v>-9.6174522298800118E-4</v>
      </c>
      <c r="BC59" s="9">
        <f t="shared" si="27"/>
        <v>-0.15030136541544761</v>
      </c>
      <c r="BD59" s="21">
        <f t="shared" si="59"/>
        <v>155.53190455423879</v>
      </c>
      <c r="BE59" s="14">
        <f t="shared" si="28"/>
        <v>-9.2716502743384977E-4</v>
      </c>
      <c r="BF59" s="9">
        <f t="shared" si="29"/>
        <v>-0.14433756729740646</v>
      </c>
      <c r="BG59" s="9"/>
      <c r="BH59" s="2">
        <v>49</v>
      </c>
      <c r="BI59" s="10">
        <f t="shared" si="50"/>
        <v>48</v>
      </c>
      <c r="BJ59" s="21">
        <f t="shared" si="51"/>
        <v>69.986021361080205</v>
      </c>
      <c r="BK59" s="14">
        <f t="shared" si="47"/>
        <v>4.9920595345448893E-5</v>
      </c>
      <c r="BL59" s="9">
        <f t="shared" si="48"/>
        <v>3.4935694511425662E-3</v>
      </c>
      <c r="BN59" s="2">
        <v>49</v>
      </c>
      <c r="BO59" s="10">
        <f t="shared" si="60"/>
        <v>48</v>
      </c>
      <c r="BP59" s="21">
        <f t="shared" si="61"/>
        <v>68.115720844455652</v>
      </c>
      <c r="BQ59" s="14">
        <f t="shared" si="15"/>
        <v>-2.1671315887455949E-3</v>
      </c>
      <c r="BR59" s="9">
        <f t="shared" si="31"/>
        <v>-0.14793632782134594</v>
      </c>
      <c r="BS59" s="21">
        <f t="shared" si="62"/>
        <v>67.53190455423875</v>
      </c>
      <c r="BT59" s="14">
        <f t="shared" si="32"/>
        <v>-2.1327656910707987E-3</v>
      </c>
      <c r="BU59" s="9">
        <f t="shared" si="33"/>
        <v>-0.14433756729740646</v>
      </c>
      <c r="BW59" s="10">
        <f t="shared" si="63"/>
        <v>48</v>
      </c>
      <c r="BX59" s="21">
        <f t="shared" si="64"/>
        <v>53.222903304336519</v>
      </c>
      <c r="BY59" s="14">
        <f t="shared" si="19"/>
        <v>-2.522151569637397E-3</v>
      </c>
      <c r="BZ59" s="9">
        <f t="shared" si="34"/>
        <v>-0.13457564929479535</v>
      </c>
      <c r="CA59" s="21">
        <f t="shared" si="65"/>
        <v>52.778714098814923</v>
      </c>
      <c r="CB59" s="14">
        <f t="shared" si="35"/>
        <v>-2.4552486097852134E-3</v>
      </c>
      <c r="CC59" s="9">
        <f t="shared" si="36"/>
        <v>-0.12990381056766581</v>
      </c>
    </row>
    <row r="60" spans="2:81" ht="15.9" customHeight="1" x14ac:dyDescent="0.65">
      <c r="B60" s="2">
        <v>49</v>
      </c>
      <c r="C60" s="28">
        <v>171.2</v>
      </c>
      <c r="D60" s="28">
        <v>171.4</v>
      </c>
      <c r="E60" s="28">
        <v>170.8</v>
      </c>
      <c r="F60" s="2">
        <v>171</v>
      </c>
      <c r="G60" s="28">
        <v>170.9</v>
      </c>
      <c r="H60" s="28">
        <f t="shared" si="21"/>
        <v>171.06</v>
      </c>
      <c r="I60" s="12">
        <f t="shared" si="37"/>
        <v>0</v>
      </c>
      <c r="K60" s="28">
        <v>158.19999999999999</v>
      </c>
      <c r="L60" s="28">
        <v>157.9</v>
      </c>
      <c r="M60" s="28">
        <v>158</v>
      </c>
      <c r="N60" s="28">
        <v>158</v>
      </c>
      <c r="O60" s="28">
        <v>157.80000000000001</v>
      </c>
      <c r="P60" s="28">
        <f t="shared" si="22"/>
        <v>157.98000000000002</v>
      </c>
      <c r="Q60" s="12">
        <f t="shared" si="38"/>
        <v>0</v>
      </c>
      <c r="S60" s="2">
        <v>49</v>
      </c>
      <c r="T60" s="28">
        <v>71.3</v>
      </c>
      <c r="U60" s="28">
        <v>70.900000000000006</v>
      </c>
      <c r="V60" s="28">
        <v>70.599999999999994</v>
      </c>
      <c r="W60" s="28">
        <v>70.400000000000006</v>
      </c>
      <c r="X60" s="28">
        <v>70.3</v>
      </c>
      <c r="Y60" s="28">
        <f t="shared" si="23"/>
        <v>70.7</v>
      </c>
      <c r="Z60" s="12">
        <f t="shared" si="39"/>
        <v>0</v>
      </c>
      <c r="AB60" s="2">
        <v>49</v>
      </c>
      <c r="AC60" s="28">
        <v>54.7</v>
      </c>
      <c r="AD60" s="10">
        <v>55.5</v>
      </c>
      <c r="AE60" s="10">
        <v>55.5</v>
      </c>
      <c r="AF60" s="10">
        <v>55.3</v>
      </c>
      <c r="AG60" s="10">
        <v>54.6</v>
      </c>
      <c r="AH60" s="28">
        <f t="shared" si="0"/>
        <v>55.120000000000005</v>
      </c>
      <c r="AI60" s="12">
        <f t="shared" si="40"/>
        <v>0</v>
      </c>
      <c r="AJ60" s="12"/>
      <c r="AK60" s="2">
        <v>50</v>
      </c>
      <c r="AL60" s="10">
        <f t="shared" si="41"/>
        <v>49</v>
      </c>
      <c r="AM60" s="21">
        <f t="shared" si="42"/>
        <v>171.99560940583191</v>
      </c>
      <c r="AN60" s="14">
        <f t="shared" si="46"/>
        <v>6.3816266633745214E-6</v>
      </c>
      <c r="AO60" s="9">
        <f t="shared" si="43"/>
        <v>1.0976047624717659E-3</v>
      </c>
      <c r="AP60" s="12"/>
      <c r="AQ60" s="2">
        <v>50</v>
      </c>
      <c r="AR60" s="10">
        <f t="shared" si="52"/>
        <v>49</v>
      </c>
      <c r="AS60" s="21">
        <f t="shared" si="53"/>
        <v>168.9801804750872</v>
      </c>
      <c r="AT60" s="14">
        <f t="shared" si="49"/>
        <v>-8.7859482941734623E-4</v>
      </c>
      <c r="AU60" s="9">
        <f t="shared" si="54"/>
        <v>-0.14859566822519041</v>
      </c>
      <c r="AV60" s="21">
        <f t="shared" si="55"/>
        <v>168.38904741138165</v>
      </c>
      <c r="AW60" s="14">
        <f t="shared" si="26"/>
        <v>-8.4765637245357863E-4</v>
      </c>
      <c r="AX60" s="9">
        <f t="shared" si="56"/>
        <v>-0.14285714285714285</v>
      </c>
      <c r="AZ60" s="10">
        <f t="shared" si="57"/>
        <v>49</v>
      </c>
      <c r="BA60" s="21">
        <f t="shared" si="58"/>
        <v>155.98071459849606</v>
      </c>
      <c r="BB60" s="14">
        <f t="shared" si="10"/>
        <v>-9.5304800552340938E-4</v>
      </c>
      <c r="BC60" s="9">
        <f t="shared" si="27"/>
        <v>-0.14879892146353002</v>
      </c>
      <c r="BD60" s="21">
        <f t="shared" si="59"/>
        <v>155.38904741138165</v>
      </c>
      <c r="BE60" s="14">
        <f t="shared" si="28"/>
        <v>-9.18506998718839E-4</v>
      </c>
      <c r="BF60" s="9">
        <f t="shared" si="29"/>
        <v>-0.14285714285714285</v>
      </c>
      <c r="BG60" s="9"/>
      <c r="BH60" s="2">
        <v>50</v>
      </c>
      <c r="BI60" s="10">
        <f t="shared" si="50"/>
        <v>49</v>
      </c>
      <c r="BJ60" s="21">
        <f t="shared" si="51"/>
        <v>69.988816530571739</v>
      </c>
      <c r="BK60" s="14">
        <f t="shared" si="47"/>
        <v>3.993896834216786E-5</v>
      </c>
      <c r="BL60" s="9">
        <f t="shared" si="48"/>
        <v>2.7951694915414713E-3</v>
      </c>
      <c r="BN60" s="2">
        <v>50</v>
      </c>
      <c r="BO60" s="10">
        <f t="shared" si="60"/>
        <v>49</v>
      </c>
      <c r="BP60" s="21">
        <f t="shared" si="61"/>
        <v>67.968818976529874</v>
      </c>
      <c r="BQ60" s="14">
        <f t="shared" si="15"/>
        <v>-2.1566514470460077E-3</v>
      </c>
      <c r="BR60" s="9">
        <f t="shared" si="31"/>
        <v>-0.14690186792577656</v>
      </c>
      <c r="BS60" s="21">
        <f t="shared" si="62"/>
        <v>67.389047411381611</v>
      </c>
      <c r="BT60" s="14">
        <f t="shared" si="32"/>
        <v>-2.1154022502416175E-3</v>
      </c>
      <c r="BU60" s="9">
        <f t="shared" si="33"/>
        <v>-0.14285714285714285</v>
      </c>
      <c r="BW60" s="10">
        <f t="shared" si="63"/>
        <v>49</v>
      </c>
      <c r="BX60" s="21">
        <f t="shared" si="64"/>
        <v>53.089735264731544</v>
      </c>
      <c r="BY60" s="14">
        <f t="shared" si="19"/>
        <v>-2.5020814599966495E-3</v>
      </c>
      <c r="BZ60" s="9">
        <f t="shared" si="34"/>
        <v>-0.13316803960497439</v>
      </c>
      <c r="CA60" s="21">
        <f t="shared" si="65"/>
        <v>52.650142670243497</v>
      </c>
      <c r="CB60" s="14">
        <f t="shared" si="35"/>
        <v>-2.4360470080932351E-3</v>
      </c>
      <c r="CC60" s="9">
        <f t="shared" si="36"/>
        <v>-0.12857142857142859</v>
      </c>
    </row>
    <row r="61" spans="2:81" ht="15.9" customHeight="1" x14ac:dyDescent="0.65">
      <c r="B61" s="2">
        <v>50</v>
      </c>
      <c r="C61" s="28">
        <v>170.2</v>
      </c>
      <c r="D61" s="28">
        <v>169.8</v>
      </c>
      <c r="E61" s="28">
        <v>169.2</v>
      </c>
      <c r="F61" s="2">
        <v>169.4</v>
      </c>
      <c r="G61" s="28">
        <v>169.5</v>
      </c>
      <c r="H61" s="28">
        <f>AVERAGE(C61:G61)</f>
        <v>169.62</v>
      </c>
      <c r="I61" s="12">
        <f t="shared" si="37"/>
        <v>-8.4180989126622103E-3</v>
      </c>
      <c r="K61" s="28">
        <v>156.69999999999999</v>
      </c>
      <c r="L61" s="28">
        <v>156.69999999999999</v>
      </c>
      <c r="M61" s="28">
        <v>156.6</v>
      </c>
      <c r="N61" s="28">
        <v>156.19999999999999</v>
      </c>
      <c r="O61" s="28">
        <v>155.9</v>
      </c>
      <c r="P61" s="28">
        <f t="shared" si="22"/>
        <v>156.42000000000002</v>
      </c>
      <c r="Q61" s="12">
        <f t="shared" si="38"/>
        <v>-9.8746676794531085E-3</v>
      </c>
      <c r="S61" s="2">
        <v>50</v>
      </c>
      <c r="T61" s="28">
        <v>69.2</v>
      </c>
      <c r="U61" s="28">
        <v>69.7</v>
      </c>
      <c r="V61" s="28">
        <v>68.099999999999994</v>
      </c>
      <c r="W61" s="28">
        <v>68.8</v>
      </c>
      <c r="X61" s="28">
        <v>68.7</v>
      </c>
      <c r="Y61" s="28">
        <f>AVERAGE(T61:X61)</f>
        <v>68.900000000000006</v>
      </c>
      <c r="Z61" s="12">
        <f t="shared" si="39"/>
        <v>-2.5459688826025419E-2</v>
      </c>
      <c r="AB61" s="2">
        <v>50</v>
      </c>
      <c r="AC61" s="28">
        <v>55.2</v>
      </c>
      <c r="AD61" s="10">
        <v>55.2</v>
      </c>
      <c r="AE61" s="10">
        <v>55</v>
      </c>
      <c r="AF61" s="10">
        <v>55.2</v>
      </c>
      <c r="AG61" s="10">
        <v>55.2</v>
      </c>
      <c r="AH61" s="28">
        <f>AVERAGE(AC61:AG61)</f>
        <v>55.160000000000004</v>
      </c>
      <c r="AI61" s="12">
        <f t="shared" si="40"/>
        <v>7.2568940493467245E-4</v>
      </c>
      <c r="AJ61" s="12"/>
      <c r="AK61" s="2">
        <v>51</v>
      </c>
      <c r="AL61" s="10">
        <f t="shared" si="41"/>
        <v>50</v>
      </c>
      <c r="AM61" s="21">
        <f t="shared" si="42"/>
        <v>171.99648750225003</v>
      </c>
      <c r="AN61" s="14">
        <f t="shared" si="46"/>
        <v>5.1053420558425782E-6</v>
      </c>
      <c r="AO61" s="9">
        <f t="shared" si="43"/>
        <v>8.7809641813164669E-4</v>
      </c>
      <c r="AP61" s="12"/>
      <c r="AQ61" s="2">
        <v>51</v>
      </c>
      <c r="AR61" s="10">
        <f t="shared" si="52"/>
        <v>50</v>
      </c>
      <c r="AS61" s="21">
        <f t="shared" si="53"/>
        <v>168.83303167900351</v>
      </c>
      <c r="AT61" s="14">
        <f t="shared" si="49"/>
        <v>-8.708050593269316E-4</v>
      </c>
      <c r="AU61" s="9">
        <f t="shared" si="54"/>
        <v>-0.14714879608368722</v>
      </c>
      <c r="AV61" s="21">
        <f t="shared" si="55"/>
        <v>168.24762605514434</v>
      </c>
      <c r="AW61" s="14">
        <f t="shared" si="26"/>
        <v>-8.3984889998111277E-4</v>
      </c>
      <c r="AX61" s="9">
        <f t="shared" si="56"/>
        <v>-0.1414213562373095</v>
      </c>
      <c r="AZ61" s="10">
        <f t="shared" si="57"/>
        <v>50</v>
      </c>
      <c r="BA61" s="21">
        <f t="shared" si="58"/>
        <v>155.83340455226661</v>
      </c>
      <c r="BB61" s="14">
        <f t="shared" si="10"/>
        <v>-9.4441192046487775E-4</v>
      </c>
      <c r="BC61" s="9">
        <f t="shared" si="27"/>
        <v>-0.14731004622944002</v>
      </c>
      <c r="BD61" s="21">
        <f t="shared" si="59"/>
        <v>155.24762605514434</v>
      </c>
      <c r="BE61" s="14">
        <f t="shared" si="28"/>
        <v>-9.1011148207191951E-4</v>
      </c>
      <c r="BF61" s="9">
        <f t="shared" si="29"/>
        <v>-0.1414213562373095</v>
      </c>
      <c r="BG61" s="9"/>
      <c r="BH61" s="2">
        <v>51</v>
      </c>
      <c r="BI61" s="10">
        <f t="shared" si="50"/>
        <v>50</v>
      </c>
      <c r="BJ61" s="21">
        <f t="shared" si="51"/>
        <v>69.991052867114561</v>
      </c>
      <c r="BK61" s="14">
        <f t="shared" si="47"/>
        <v>3.1952769794944424E-5</v>
      </c>
      <c r="BL61" s="9">
        <f t="shared" si="48"/>
        <v>2.2363365428286898E-3</v>
      </c>
      <c r="BN61" s="2">
        <v>51</v>
      </c>
      <c r="BO61" s="10">
        <f t="shared" si="60"/>
        <v>50</v>
      </c>
      <c r="BP61" s="21">
        <f t="shared" si="61"/>
        <v>67.823033514659102</v>
      </c>
      <c r="BQ61" s="14">
        <f t="shared" si="15"/>
        <v>-2.1448873772709448E-3</v>
      </c>
      <c r="BR61" s="9">
        <f t="shared" si="31"/>
        <v>-0.14578546187077418</v>
      </c>
      <c r="BS61" s="21">
        <f t="shared" si="62"/>
        <v>67.247626055144295</v>
      </c>
      <c r="BT61" s="14">
        <f t="shared" si="32"/>
        <v>-2.0985807289127982E-3</v>
      </c>
      <c r="BU61" s="9">
        <f t="shared" si="33"/>
        <v>-0.1414213562373095</v>
      </c>
      <c r="BW61" s="10">
        <f t="shared" si="63"/>
        <v>50</v>
      </c>
      <c r="BX61" s="21">
        <f t="shared" si="64"/>
        <v>52.957947568826917</v>
      </c>
      <c r="BY61" s="14">
        <f t="shared" si="19"/>
        <v>-2.4823573756295649E-3</v>
      </c>
      <c r="BZ61" s="9">
        <f t="shared" si="34"/>
        <v>-0.13178769590462877</v>
      </c>
      <c r="CA61" s="21">
        <f t="shared" si="65"/>
        <v>52.522863449629916</v>
      </c>
      <c r="CB61" s="14">
        <f t="shared" si="35"/>
        <v>-2.4174525302001768E-3</v>
      </c>
      <c r="CC61" s="9">
        <f t="shared" si="36"/>
        <v>-0.12727922061357855</v>
      </c>
    </row>
    <row r="62" spans="2:81" ht="15.9" customHeight="1" x14ac:dyDescent="0.65">
      <c r="B62" s="2">
        <v>51</v>
      </c>
      <c r="C62" s="28">
        <v>170.2</v>
      </c>
      <c r="D62" s="28">
        <v>169.8</v>
      </c>
      <c r="E62" s="28">
        <v>169.2</v>
      </c>
      <c r="F62" s="2">
        <v>169.4</v>
      </c>
      <c r="G62" s="28">
        <v>169.5</v>
      </c>
      <c r="H62" s="28">
        <f>AVERAGE(C62:G62)</f>
        <v>169.62</v>
      </c>
      <c r="I62" s="12">
        <f t="shared" si="37"/>
        <v>0</v>
      </c>
      <c r="K62" s="28">
        <v>156.69999999999999</v>
      </c>
      <c r="L62" s="28">
        <v>156.69999999999999</v>
      </c>
      <c r="M62" s="28">
        <v>156.6</v>
      </c>
      <c r="N62" s="28">
        <v>156.19999999999999</v>
      </c>
      <c r="O62" s="28">
        <v>155.9</v>
      </c>
      <c r="P62" s="28">
        <f t="shared" si="22"/>
        <v>156.42000000000002</v>
      </c>
      <c r="Q62" s="12">
        <f t="shared" si="38"/>
        <v>0</v>
      </c>
      <c r="S62" s="2">
        <v>51</v>
      </c>
      <c r="T62" s="28">
        <v>69.2</v>
      </c>
      <c r="U62" s="28">
        <v>69.7</v>
      </c>
      <c r="V62" s="28">
        <v>68.099999999999994</v>
      </c>
      <c r="W62" s="28">
        <v>68.8</v>
      </c>
      <c r="X62" s="28">
        <v>68.7</v>
      </c>
      <c r="Y62" s="28">
        <f>AVERAGE(T62:X62)</f>
        <v>68.900000000000006</v>
      </c>
      <c r="Z62" s="12">
        <f t="shared" si="39"/>
        <v>0</v>
      </c>
      <c r="AB62" s="2">
        <v>51</v>
      </c>
      <c r="AC62" s="28">
        <v>55.2</v>
      </c>
      <c r="AD62" s="10">
        <v>55.2</v>
      </c>
      <c r="AE62" s="10">
        <v>55</v>
      </c>
      <c r="AF62" s="10">
        <v>55.2</v>
      </c>
      <c r="AG62" s="10">
        <v>55.2</v>
      </c>
      <c r="AH62" s="28">
        <f>AVERAGE(AC62:AG62)</f>
        <v>55.160000000000004</v>
      </c>
      <c r="AI62" s="12">
        <f t="shared" si="40"/>
        <v>0</v>
      </c>
      <c r="AJ62" s="12"/>
      <c r="AK62" s="2">
        <v>52</v>
      </c>
      <c r="AL62" s="10">
        <f t="shared" si="41"/>
        <v>51</v>
      </c>
      <c r="AM62" s="21">
        <f t="shared" si="42"/>
        <v>171.99718998745394</v>
      </c>
      <c r="AN62" s="14">
        <f t="shared" si="46"/>
        <v>4.0842997092785406E-6</v>
      </c>
      <c r="AO62" s="9">
        <f t="shared" si="43"/>
        <v>7.0248520389945763E-4</v>
      </c>
      <c r="AP62" s="12"/>
      <c r="AQ62" s="2">
        <v>52</v>
      </c>
      <c r="AR62" s="10">
        <f t="shared" si="52"/>
        <v>51</v>
      </c>
      <c r="AS62" s="21">
        <f t="shared" si="53"/>
        <v>168.68731886073738</v>
      </c>
      <c r="AT62" s="14">
        <f t="shared" si="49"/>
        <v>-8.6305870845920958E-4</v>
      </c>
      <c r="AU62" s="9">
        <f t="shared" si="54"/>
        <v>-0.14571281826612767</v>
      </c>
      <c r="AV62" s="21">
        <f t="shared" si="55"/>
        <v>168.10759804674154</v>
      </c>
      <c r="AW62" s="14">
        <f t="shared" si="26"/>
        <v>-8.3227330861060053E-4</v>
      </c>
      <c r="AX62" s="9">
        <f t="shared" si="56"/>
        <v>-0.14002800840280097</v>
      </c>
      <c r="AZ62" s="10">
        <f t="shared" si="57"/>
        <v>51</v>
      </c>
      <c r="BA62" s="21">
        <f t="shared" si="58"/>
        <v>155.68756398710221</v>
      </c>
      <c r="BB62" s="14">
        <f t="shared" si="10"/>
        <v>-9.3587485676404302E-4</v>
      </c>
      <c r="BC62" s="9">
        <f t="shared" si="27"/>
        <v>-0.14584056516441399</v>
      </c>
      <c r="BD62" s="21">
        <f t="shared" si="59"/>
        <v>155.10759804674154</v>
      </c>
      <c r="BE62" s="14">
        <f t="shared" si="28"/>
        <v>-9.0196553699993943E-4</v>
      </c>
      <c r="BF62" s="9">
        <f t="shared" si="29"/>
        <v>-0.14002800840280097</v>
      </c>
      <c r="BG62" s="9"/>
      <c r="BH62" s="2">
        <v>52</v>
      </c>
      <c r="BI62" s="10">
        <f t="shared" si="50"/>
        <v>51</v>
      </c>
      <c r="BJ62" s="21">
        <f t="shared" si="51"/>
        <v>69.992842064973971</v>
      </c>
      <c r="BK62" s="14">
        <f t="shared" si="47"/>
        <v>2.5563236815515886E-5</v>
      </c>
      <c r="BL62" s="9">
        <f t="shared" si="48"/>
        <v>1.7891978594102573E-3</v>
      </c>
      <c r="BN62" s="2">
        <v>52</v>
      </c>
      <c r="BO62" s="10">
        <f t="shared" si="60"/>
        <v>51</v>
      </c>
      <c r="BP62" s="21">
        <f t="shared" si="61"/>
        <v>67.678420966660127</v>
      </c>
      <c r="BQ62" s="14">
        <f t="shared" si="15"/>
        <v>-2.1322040685148418E-3</v>
      </c>
      <c r="BR62" s="9">
        <f t="shared" si="31"/>
        <v>-0.14461254799897316</v>
      </c>
      <c r="BS62" s="21">
        <f t="shared" si="62"/>
        <v>67.107598046741501</v>
      </c>
      <c r="BT62" s="14">
        <f t="shared" si="32"/>
        <v>-2.0822743733432091E-3</v>
      </c>
      <c r="BU62" s="9">
        <f t="shared" si="33"/>
        <v>-0.14002800840280097</v>
      </c>
      <c r="BW62" s="10">
        <f t="shared" si="63"/>
        <v>51</v>
      </c>
      <c r="BX62" s="21">
        <f t="shared" si="64"/>
        <v>52.827510392846662</v>
      </c>
      <c r="BY62" s="14">
        <f t="shared" si="19"/>
        <v>-2.4630330662028014E-3</v>
      </c>
      <c r="BZ62" s="9">
        <f t="shared" si="34"/>
        <v>-0.13043717598025228</v>
      </c>
      <c r="CA62" s="21">
        <f t="shared" si="65"/>
        <v>52.396838242067396</v>
      </c>
      <c r="CB62" s="14">
        <f t="shared" si="35"/>
        <v>-2.3994352037447482E-3</v>
      </c>
      <c r="CC62" s="9">
        <f t="shared" si="36"/>
        <v>-0.12602520756252089</v>
      </c>
    </row>
    <row r="63" spans="2:81" ht="15.9" customHeight="1" x14ac:dyDescent="0.65">
      <c r="B63" s="2">
        <v>52</v>
      </c>
      <c r="C63" s="28">
        <v>170.2</v>
      </c>
      <c r="D63" s="28">
        <v>169.8</v>
      </c>
      <c r="E63" s="28">
        <v>169.2</v>
      </c>
      <c r="F63" s="2">
        <v>169.4</v>
      </c>
      <c r="G63" s="28">
        <v>169.5</v>
      </c>
      <c r="H63" s="28">
        <f>AVERAGE(C63:G63)</f>
        <v>169.62</v>
      </c>
      <c r="I63" s="12">
        <f t="shared" si="37"/>
        <v>0</v>
      </c>
      <c r="K63" s="28">
        <v>156.69999999999999</v>
      </c>
      <c r="L63" s="28">
        <v>156.69999999999999</v>
      </c>
      <c r="M63" s="28">
        <v>156.6</v>
      </c>
      <c r="N63" s="28">
        <v>156.19999999999999</v>
      </c>
      <c r="O63" s="28">
        <v>155.9</v>
      </c>
      <c r="P63" s="28">
        <f t="shared" si="22"/>
        <v>156.42000000000002</v>
      </c>
      <c r="Q63" s="12">
        <f t="shared" si="38"/>
        <v>0</v>
      </c>
      <c r="S63" s="2">
        <v>52</v>
      </c>
      <c r="T63" s="28">
        <v>69.2</v>
      </c>
      <c r="U63" s="28">
        <v>69.7</v>
      </c>
      <c r="V63" s="28">
        <v>68.099999999999994</v>
      </c>
      <c r="W63" s="28">
        <v>68.8</v>
      </c>
      <c r="X63" s="28">
        <v>68.7</v>
      </c>
      <c r="Y63" s="28">
        <f>AVERAGE(T63:X63)</f>
        <v>68.900000000000006</v>
      </c>
      <c r="Z63" s="12">
        <f t="shared" si="39"/>
        <v>0</v>
      </c>
      <c r="AB63" s="2">
        <v>52</v>
      </c>
      <c r="AC63" s="28">
        <v>55.2</v>
      </c>
      <c r="AD63" s="10">
        <v>55.2</v>
      </c>
      <c r="AE63" s="10">
        <v>55</v>
      </c>
      <c r="AF63" s="10">
        <v>55.2</v>
      </c>
      <c r="AG63" s="10">
        <v>55.2</v>
      </c>
      <c r="AH63" s="28">
        <f>AVERAGE(AC63:AG63)</f>
        <v>55.160000000000004</v>
      </c>
      <c r="AI63" s="12">
        <f t="shared" si="40"/>
        <v>0</v>
      </c>
      <c r="AJ63" s="12"/>
      <c r="AK63" s="2">
        <v>53</v>
      </c>
      <c r="AL63" s="10">
        <f t="shared" si="41"/>
        <v>52</v>
      </c>
      <c r="AM63" s="21">
        <f t="shared" si="42"/>
        <v>171.99775198078154</v>
      </c>
      <c r="AN63" s="14">
        <f t="shared" si="46"/>
        <v>3.2674564488464773E-6</v>
      </c>
      <c r="AO63" s="9">
        <f t="shared" si="43"/>
        <v>5.6199332762041723E-4</v>
      </c>
      <c r="AP63" s="12"/>
      <c r="AQ63" s="2">
        <v>53</v>
      </c>
      <c r="AR63" s="10">
        <f t="shared" si="52"/>
        <v>52</v>
      </c>
      <c r="AS63" s="21">
        <f t="shared" si="53"/>
        <v>168.54302517848214</v>
      </c>
      <c r="AT63" s="14">
        <f t="shared" si="49"/>
        <v>-8.5539140244657254E-4</v>
      </c>
      <c r="AU63" s="9">
        <f t="shared" si="54"/>
        <v>-0.1442936822552342</v>
      </c>
      <c r="AV63" s="21">
        <f t="shared" si="55"/>
        <v>167.96892299768524</v>
      </c>
      <c r="AW63" s="14">
        <f t="shared" si="26"/>
        <v>-8.2491838957656849E-4</v>
      </c>
      <c r="AX63" s="9">
        <f t="shared" si="56"/>
        <v>-0.13867504905630729</v>
      </c>
      <c r="AZ63" s="10">
        <f t="shared" si="57"/>
        <v>52</v>
      </c>
      <c r="BA63" s="21">
        <f t="shared" si="58"/>
        <v>155.5431692751053</v>
      </c>
      <c r="BB63" s="14">
        <f t="shared" si="10"/>
        <v>-9.274646497062014E-4</v>
      </c>
      <c r="BC63" s="9">
        <f t="shared" si="27"/>
        <v>-0.14439471199691109</v>
      </c>
      <c r="BD63" s="21">
        <f t="shared" si="59"/>
        <v>154.96892299768524</v>
      </c>
      <c r="BE63" s="14">
        <f t="shared" si="28"/>
        <v>-8.9405709844409757E-4</v>
      </c>
      <c r="BF63" s="9">
        <f t="shared" si="29"/>
        <v>-0.13867504905630729</v>
      </c>
      <c r="BG63" s="9"/>
      <c r="BH63" s="2">
        <v>53</v>
      </c>
      <c r="BI63" s="10">
        <f t="shared" si="50"/>
        <v>52</v>
      </c>
      <c r="BJ63" s="21">
        <f t="shared" si="51"/>
        <v>69.994273505590513</v>
      </c>
      <c r="BK63" s="14">
        <f t="shared" si="47"/>
        <v>2.045124293158073E-5</v>
      </c>
      <c r="BL63" s="9">
        <f t="shared" si="48"/>
        <v>1.4314406165374094E-3</v>
      </c>
      <c r="BN63" s="2">
        <v>53</v>
      </c>
      <c r="BO63" s="10">
        <f t="shared" si="60"/>
        <v>52</v>
      </c>
      <c r="BP63" s="21">
        <f t="shared" si="61"/>
        <v>67.535018026699646</v>
      </c>
      <c r="BQ63" s="14">
        <f t="shared" si="15"/>
        <v>-2.1188872008571901E-3</v>
      </c>
      <c r="BR63" s="9">
        <f t="shared" si="31"/>
        <v>-0.14340293996048173</v>
      </c>
      <c r="BS63" s="21">
        <f t="shared" si="62"/>
        <v>66.968922997685198</v>
      </c>
      <c r="BT63" s="14">
        <f t="shared" si="32"/>
        <v>-2.0664582415796458E-3</v>
      </c>
      <c r="BU63" s="9">
        <f t="shared" si="33"/>
        <v>-0.13867504905630729</v>
      </c>
      <c r="BW63" s="10">
        <f t="shared" si="63"/>
        <v>52</v>
      </c>
      <c r="BX63" s="21">
        <f t="shared" si="64"/>
        <v>52.698392391078229</v>
      </c>
      <c r="BY63" s="14">
        <f t="shared" si="19"/>
        <v>-2.444143227804208E-3</v>
      </c>
      <c r="BZ63" s="9">
        <f t="shared" si="34"/>
        <v>-0.12911800176843244</v>
      </c>
      <c r="CA63" s="21">
        <f t="shared" si="65"/>
        <v>52.272030697916719</v>
      </c>
      <c r="CB63" s="14">
        <f t="shared" si="35"/>
        <v>-2.3819670869085745E-3</v>
      </c>
      <c r="CC63" s="9">
        <f t="shared" si="36"/>
        <v>-0.12480754415067656</v>
      </c>
    </row>
    <row r="64" spans="2:81" ht="15.9" customHeight="1" x14ac:dyDescent="0.65">
      <c r="B64" s="2">
        <v>53</v>
      </c>
      <c r="C64" s="28">
        <v>170.2</v>
      </c>
      <c r="D64" s="28">
        <v>169.8</v>
      </c>
      <c r="E64" s="28">
        <v>169.2</v>
      </c>
      <c r="F64" s="2">
        <v>169.4</v>
      </c>
      <c r="G64" s="28">
        <v>169.5</v>
      </c>
      <c r="H64" s="28">
        <f t="shared" si="21"/>
        <v>169.62</v>
      </c>
      <c r="I64" s="12">
        <f t="shared" si="37"/>
        <v>0</v>
      </c>
      <c r="K64" s="28">
        <v>156.69999999999999</v>
      </c>
      <c r="L64" s="28">
        <v>156.69999999999999</v>
      </c>
      <c r="M64" s="28">
        <v>156.6</v>
      </c>
      <c r="N64" s="28">
        <v>156.19999999999999</v>
      </c>
      <c r="O64" s="28">
        <v>155.9</v>
      </c>
      <c r="P64" s="28">
        <f t="shared" si="22"/>
        <v>156.42000000000002</v>
      </c>
      <c r="Q64" s="12">
        <f t="shared" si="38"/>
        <v>0</v>
      </c>
      <c r="S64" s="2">
        <v>53</v>
      </c>
      <c r="T64" s="28">
        <v>69.2</v>
      </c>
      <c r="U64" s="28">
        <v>69.7</v>
      </c>
      <c r="V64" s="28">
        <v>68.099999999999994</v>
      </c>
      <c r="W64" s="28">
        <v>68.8</v>
      </c>
      <c r="X64" s="28">
        <v>68.7</v>
      </c>
      <c r="Y64" s="28">
        <f t="shared" si="23"/>
        <v>68.900000000000006</v>
      </c>
      <c r="Z64" s="12">
        <f t="shared" si="39"/>
        <v>0</v>
      </c>
      <c r="AB64" s="2">
        <v>53</v>
      </c>
      <c r="AC64" s="28">
        <v>55.2</v>
      </c>
      <c r="AD64" s="10">
        <v>55.2</v>
      </c>
      <c r="AE64" s="10">
        <v>55</v>
      </c>
      <c r="AF64" s="10">
        <v>55.2</v>
      </c>
      <c r="AG64" s="10">
        <v>55.2</v>
      </c>
      <c r="AH64" s="28">
        <f t="shared" si="0"/>
        <v>55.160000000000004</v>
      </c>
      <c r="AI64" s="12">
        <f t="shared" si="40"/>
        <v>0</v>
      </c>
      <c r="AJ64" s="12"/>
      <c r="AK64" s="2">
        <v>54</v>
      </c>
      <c r="AL64" s="10">
        <f t="shared" si="41"/>
        <v>53</v>
      </c>
      <c r="AM64" s="21">
        <f t="shared" si="42"/>
        <v>171.99820157874896</v>
      </c>
      <c r="AN64" s="14">
        <f t="shared" si="46"/>
        <v>2.613975835380336E-6</v>
      </c>
      <c r="AO64" s="9">
        <f t="shared" si="43"/>
        <v>4.4959796742230154E-4</v>
      </c>
      <c r="AP64" s="12"/>
      <c r="AQ64" s="2">
        <v>54</v>
      </c>
      <c r="AR64" s="10">
        <f t="shared" si="52"/>
        <v>53</v>
      </c>
      <c r="AS64" s="21">
        <f t="shared" si="53"/>
        <v>168.40012943043291</v>
      </c>
      <c r="AT64" s="14">
        <f t="shared" si="49"/>
        <v>-8.4782949574985255E-4</v>
      </c>
      <c r="AU64" s="9">
        <f t="shared" si="54"/>
        <v>-0.14289574804923652</v>
      </c>
      <c r="AV64" s="21">
        <f t="shared" si="55"/>
        <v>167.83156243373656</v>
      </c>
      <c r="AW64" s="14">
        <f t="shared" si="26"/>
        <v>-8.1777367799499678E-4</v>
      </c>
      <c r="AX64" s="9">
        <f t="shared" si="56"/>
        <v>-0.13736056394868904</v>
      </c>
      <c r="AZ64" s="10">
        <f t="shared" si="57"/>
        <v>53</v>
      </c>
      <c r="BA64" s="21">
        <f t="shared" si="58"/>
        <v>155.40019379692177</v>
      </c>
      <c r="BB64" s="14">
        <f t="shared" si="10"/>
        <v>-9.1920126643846908E-4</v>
      </c>
      <c r="BC64" s="9">
        <f t="shared" si="27"/>
        <v>-0.14297547818353765</v>
      </c>
      <c r="BD64" s="21">
        <f t="shared" si="59"/>
        <v>154.83156243373656</v>
      </c>
      <c r="BE64" s="14">
        <f t="shared" si="28"/>
        <v>-8.863749020874799E-4</v>
      </c>
      <c r="BF64" s="9">
        <f t="shared" si="29"/>
        <v>-0.13736056394868904</v>
      </c>
      <c r="BG64" s="9"/>
      <c r="BH64" s="2">
        <v>54</v>
      </c>
      <c r="BI64" s="10">
        <f t="shared" si="50"/>
        <v>53</v>
      </c>
      <c r="BJ64" s="21">
        <f t="shared" si="51"/>
        <v>69.995418710778878</v>
      </c>
      <c r="BK64" s="14">
        <f t="shared" si="47"/>
        <v>1.6361412598613093E-5</v>
      </c>
      <c r="BL64" s="9">
        <f t="shared" si="48"/>
        <v>1.1452051883594065E-3</v>
      </c>
      <c r="BN64" s="2">
        <v>54</v>
      </c>
      <c r="BO64" s="10">
        <f t="shared" si="60"/>
        <v>53</v>
      </c>
      <c r="BP64" s="21">
        <f t="shared" si="61"/>
        <v>67.392846021671772</v>
      </c>
      <c r="BQ64" s="14">
        <f t="shared" si="15"/>
        <v>-2.105159799789594E-3</v>
      </c>
      <c r="BR64" s="9">
        <f t="shared" si="31"/>
        <v>-0.1421720050278712</v>
      </c>
      <c r="BS64" s="21">
        <f t="shared" si="62"/>
        <v>66.831562433736508</v>
      </c>
      <c r="BT64" s="14">
        <f t="shared" si="32"/>
        <v>-2.0511090487962242E-3</v>
      </c>
      <c r="BU64" s="9">
        <f t="shared" si="33"/>
        <v>-0.13736056394868904</v>
      </c>
      <c r="BW64" s="10">
        <f t="shared" si="63"/>
        <v>53</v>
      </c>
      <c r="BX64" s="21">
        <f t="shared" si="64"/>
        <v>52.570561458774947</v>
      </c>
      <c r="BY64" s="14">
        <f t="shared" si="19"/>
        <v>-2.4257083850801591E-3</v>
      </c>
      <c r="BZ64" s="9">
        <f t="shared" si="34"/>
        <v>-0.12783093230328033</v>
      </c>
      <c r="CA64" s="21">
        <f t="shared" si="65"/>
        <v>52.148406190362898</v>
      </c>
      <c r="CB64" s="14">
        <f t="shared" si="35"/>
        <v>-2.3650220950522153E-3</v>
      </c>
      <c r="CC64" s="9">
        <f t="shared" si="36"/>
        <v>-0.12362450755382012</v>
      </c>
    </row>
    <row r="65" spans="2:81" ht="15.9" customHeight="1" x14ac:dyDescent="0.65">
      <c r="B65" s="2">
        <v>54</v>
      </c>
      <c r="C65" s="28">
        <v>170.2</v>
      </c>
      <c r="D65" s="28">
        <v>169.8</v>
      </c>
      <c r="E65" s="28">
        <v>169.2</v>
      </c>
      <c r="F65" s="2">
        <v>169.4</v>
      </c>
      <c r="G65" s="28">
        <v>169.5</v>
      </c>
      <c r="H65" s="28">
        <f t="shared" si="21"/>
        <v>169.62</v>
      </c>
      <c r="I65" s="12">
        <f t="shared" si="37"/>
        <v>0</v>
      </c>
      <c r="K65" s="28">
        <v>156.69999999999999</v>
      </c>
      <c r="L65" s="28">
        <v>156.69999999999999</v>
      </c>
      <c r="M65" s="28">
        <v>156.6</v>
      </c>
      <c r="N65" s="28">
        <v>156.19999999999999</v>
      </c>
      <c r="O65" s="28">
        <v>155.9</v>
      </c>
      <c r="P65" s="28">
        <f t="shared" si="22"/>
        <v>156.42000000000002</v>
      </c>
      <c r="Q65" s="12">
        <f t="shared" si="38"/>
        <v>0</v>
      </c>
      <c r="S65" s="2">
        <v>54</v>
      </c>
      <c r="T65" s="28">
        <v>69.2</v>
      </c>
      <c r="U65" s="28">
        <v>69.7</v>
      </c>
      <c r="V65" s="28">
        <v>68.099999999999994</v>
      </c>
      <c r="W65" s="28">
        <v>68.8</v>
      </c>
      <c r="X65" s="28">
        <v>68.7</v>
      </c>
      <c r="Y65" s="28">
        <f t="shared" si="23"/>
        <v>68.900000000000006</v>
      </c>
      <c r="Z65" s="12">
        <f t="shared" si="39"/>
        <v>0</v>
      </c>
      <c r="AB65" s="2">
        <v>54</v>
      </c>
      <c r="AC65" s="28">
        <v>55.2</v>
      </c>
      <c r="AD65" s="10">
        <v>55.2</v>
      </c>
      <c r="AE65" s="10">
        <v>55</v>
      </c>
      <c r="AF65" s="10">
        <v>55.2</v>
      </c>
      <c r="AG65" s="10">
        <v>55.2</v>
      </c>
      <c r="AH65" s="28">
        <f t="shared" si="0"/>
        <v>55.160000000000004</v>
      </c>
      <c r="AI65" s="12">
        <f t="shared" si="40"/>
        <v>0</v>
      </c>
      <c r="AJ65" s="12"/>
      <c r="AK65" s="2">
        <v>55</v>
      </c>
      <c r="AL65" s="10">
        <f t="shared" si="41"/>
        <v>54</v>
      </c>
      <c r="AM65" s="21">
        <f t="shared" si="42"/>
        <v>171.99856125923833</v>
      </c>
      <c r="AN65" s="14">
        <f t="shared" si="46"/>
        <v>2.0911875011834994E-6</v>
      </c>
      <c r="AO65" s="9">
        <f t="shared" si="43"/>
        <v>3.5968048937165038E-4</v>
      </c>
      <c r="AP65" s="12"/>
      <c r="AQ65" s="2">
        <v>55</v>
      </c>
      <c r="AR65" s="10">
        <f t="shared" si="52"/>
        <v>54</v>
      </c>
      <c r="AS65" s="21">
        <f t="shared" si="53"/>
        <v>168.25860729632231</v>
      </c>
      <c r="AT65" s="14">
        <f t="shared" si="49"/>
        <v>-8.4039207445541495E-4</v>
      </c>
      <c r="AU65" s="9">
        <f t="shared" si="54"/>
        <v>-0.14152213411058975</v>
      </c>
      <c r="AV65" s="21">
        <f t="shared" si="55"/>
        <v>167.6954796702486</v>
      </c>
      <c r="AW65" s="14">
        <f t="shared" si="26"/>
        <v>-8.1082939057837238E-4</v>
      </c>
      <c r="AX65" s="9">
        <f t="shared" si="56"/>
        <v>-0.13608276348795434</v>
      </c>
      <c r="AZ65" s="10">
        <f t="shared" si="57"/>
        <v>54</v>
      </c>
      <c r="BA65" s="21">
        <f t="shared" si="58"/>
        <v>155.25860890757676</v>
      </c>
      <c r="BB65" s="14">
        <f t="shared" si="10"/>
        <v>-9.110985378180163E-4</v>
      </c>
      <c r="BC65" s="9">
        <f t="shared" si="27"/>
        <v>-0.14158488934502483</v>
      </c>
      <c r="BD65" s="21">
        <f t="shared" si="59"/>
        <v>154.6954796702486</v>
      </c>
      <c r="BE65" s="14">
        <f t="shared" si="28"/>
        <v>-8.7890841730801602E-4</v>
      </c>
      <c r="BF65" s="9">
        <f t="shared" si="29"/>
        <v>-0.13608276348795434</v>
      </c>
      <c r="BG65" s="9"/>
      <c r="BH65" s="2">
        <v>55</v>
      </c>
      <c r="BI65" s="10">
        <f t="shared" si="50"/>
        <v>54</v>
      </c>
      <c r="BJ65" s="21">
        <f t="shared" si="51"/>
        <v>69.996334908656792</v>
      </c>
      <c r="BK65" s="14">
        <f t="shared" si="47"/>
        <v>1.3089397774717734E-5</v>
      </c>
      <c r="BL65" s="9">
        <f t="shared" si="48"/>
        <v>9.1619787790673103E-4</v>
      </c>
      <c r="BN65" s="2">
        <v>55</v>
      </c>
      <c r="BO65" s="10">
        <f t="shared" si="60"/>
        <v>54</v>
      </c>
      <c r="BP65" s="21">
        <f t="shared" si="61"/>
        <v>67.251914422185507</v>
      </c>
      <c r="BQ65" s="14">
        <f t="shared" si="15"/>
        <v>-2.0911952500261722E-3</v>
      </c>
      <c r="BR65" s="9">
        <f t="shared" si="31"/>
        <v>-0.14093159948626793</v>
      </c>
      <c r="BS65" s="21">
        <f t="shared" si="62"/>
        <v>66.69547967024856</v>
      </c>
      <c r="BT65" s="14">
        <f t="shared" si="32"/>
        <v>-2.0362050284680163E-3</v>
      </c>
      <c r="BU65" s="9">
        <f t="shared" si="33"/>
        <v>-0.13608276348795434</v>
      </c>
      <c r="BW65" s="10">
        <f t="shared" si="63"/>
        <v>54</v>
      </c>
      <c r="BX65" s="21">
        <f t="shared" si="64"/>
        <v>52.443985288914966</v>
      </c>
      <c r="BY65" s="14">
        <f t="shared" si="19"/>
        <v>-2.4077385964241505E-3</v>
      </c>
      <c r="BZ65" s="9">
        <f t="shared" si="34"/>
        <v>-0.12657616985997899</v>
      </c>
      <c r="CA65" s="21">
        <f t="shared" si="65"/>
        <v>52.02593170322374</v>
      </c>
      <c r="CB65" s="14">
        <f t="shared" si="35"/>
        <v>-2.3485758451001581E-3</v>
      </c>
      <c r="CC65" s="9">
        <f t="shared" si="36"/>
        <v>-0.1224744871391589</v>
      </c>
    </row>
    <row r="66" spans="2:81" ht="15.9" customHeight="1" x14ac:dyDescent="0.65">
      <c r="B66" s="2">
        <v>55</v>
      </c>
      <c r="C66" s="28">
        <v>170.2</v>
      </c>
      <c r="D66" s="28">
        <v>169.8</v>
      </c>
      <c r="E66" s="28">
        <v>169.2</v>
      </c>
      <c r="F66" s="2">
        <v>169.4</v>
      </c>
      <c r="G66" s="28">
        <v>169.5</v>
      </c>
      <c r="H66" s="28">
        <f t="shared" si="21"/>
        <v>169.62</v>
      </c>
      <c r="I66" s="12">
        <f t="shared" si="37"/>
        <v>0</v>
      </c>
      <c r="K66" s="28">
        <v>156.69999999999999</v>
      </c>
      <c r="L66" s="28">
        <v>156.69999999999999</v>
      </c>
      <c r="M66" s="28">
        <v>156.6</v>
      </c>
      <c r="N66" s="28">
        <v>156.19999999999999</v>
      </c>
      <c r="O66" s="28">
        <v>155.9</v>
      </c>
      <c r="P66" s="28">
        <f t="shared" si="22"/>
        <v>156.42000000000002</v>
      </c>
      <c r="Q66" s="12">
        <f t="shared" si="38"/>
        <v>0</v>
      </c>
      <c r="S66" s="2">
        <v>55</v>
      </c>
      <c r="T66" s="28">
        <v>69.2</v>
      </c>
      <c r="U66" s="28">
        <v>69.7</v>
      </c>
      <c r="V66" s="28">
        <v>68.099999999999994</v>
      </c>
      <c r="W66" s="28">
        <v>68.8</v>
      </c>
      <c r="X66" s="28">
        <v>68.7</v>
      </c>
      <c r="Y66" s="28">
        <f t="shared" si="23"/>
        <v>68.900000000000006</v>
      </c>
      <c r="Z66" s="12">
        <f t="shared" si="39"/>
        <v>0</v>
      </c>
      <c r="AB66" s="2">
        <v>55</v>
      </c>
      <c r="AC66" s="28">
        <v>55.2</v>
      </c>
      <c r="AD66" s="10">
        <v>55.2</v>
      </c>
      <c r="AE66" s="10">
        <v>55</v>
      </c>
      <c r="AF66" s="10">
        <v>55.2</v>
      </c>
      <c r="AG66" s="10">
        <v>55.2</v>
      </c>
      <c r="AH66" s="28">
        <f t="shared" si="0"/>
        <v>55.160000000000004</v>
      </c>
      <c r="AI66" s="12">
        <f t="shared" si="40"/>
        <v>0</v>
      </c>
      <c r="AJ66" s="12"/>
      <c r="AK66" s="2">
        <v>56</v>
      </c>
      <c r="AL66" s="10">
        <f t="shared" si="41"/>
        <v>55</v>
      </c>
      <c r="AM66" s="21">
        <f t="shared" si="42"/>
        <v>171.99884900498373</v>
      </c>
      <c r="AN66" s="14">
        <f t="shared" si="46"/>
        <v>1.6729543740924481E-6</v>
      </c>
      <c r="AO66" s="9">
        <f t="shared" si="43"/>
        <v>2.8774574538591646E-4</v>
      </c>
      <c r="AP66" s="12"/>
      <c r="AQ66" s="2">
        <v>56</v>
      </c>
      <c r="AR66" s="10">
        <f t="shared" si="52"/>
        <v>55</v>
      </c>
      <c r="AS66" s="21">
        <f t="shared" si="53"/>
        <v>168.11843230500625</v>
      </c>
      <c r="AT66" s="14">
        <f t="shared" si="49"/>
        <v>-8.3309254467555814E-4</v>
      </c>
      <c r="AU66" s="9">
        <f t="shared" si="54"/>
        <v>-0.14017499131605926</v>
      </c>
      <c r="AV66" s="21">
        <f t="shared" si="55"/>
        <v>167.56063969775596</v>
      </c>
      <c r="AW66" s="14">
        <f t="shared" si="26"/>
        <v>-8.0407636960631054E-4</v>
      </c>
      <c r="AX66" s="9">
        <f t="shared" si="56"/>
        <v>-0.13483997249264842</v>
      </c>
      <c r="AZ66" s="10">
        <f t="shared" si="57"/>
        <v>55</v>
      </c>
      <c r="BA66" s="21">
        <f t="shared" si="58"/>
        <v>155.11838468388177</v>
      </c>
      <c r="BB66" s="14">
        <f t="shared" si="10"/>
        <v>-9.0316552931669946E-4</v>
      </c>
      <c r="BC66" s="9">
        <f t="shared" si="27"/>
        <v>-0.14022422369499413</v>
      </c>
      <c r="BD66" s="21">
        <f t="shared" si="59"/>
        <v>154.56063969775596</v>
      </c>
      <c r="BE66" s="14">
        <f t="shared" si="28"/>
        <v>-8.7164778686532683E-4</v>
      </c>
      <c r="BF66" s="9">
        <f t="shared" si="29"/>
        <v>-0.13483997249264842</v>
      </c>
      <c r="BG66" s="9"/>
      <c r="BH66" s="2">
        <v>56</v>
      </c>
      <c r="BI66" s="10">
        <f t="shared" si="50"/>
        <v>55</v>
      </c>
      <c r="BJ66" s="21">
        <f t="shared" si="51"/>
        <v>69.997067888545729</v>
      </c>
      <c r="BK66" s="14">
        <f t="shared" si="47"/>
        <v>1.0471689551942931E-5</v>
      </c>
      <c r="BL66" s="9">
        <f t="shared" si="48"/>
        <v>7.3297988894241331E-4</v>
      </c>
      <c r="BN66" s="2">
        <v>56</v>
      </c>
      <c r="BO66" s="10">
        <f t="shared" si="60"/>
        <v>55</v>
      </c>
      <c r="BP66" s="21">
        <f t="shared" si="61"/>
        <v>67.112223611458134</v>
      </c>
      <c r="BQ66" s="14">
        <f t="shared" si="15"/>
        <v>-2.0771276465148623E-3</v>
      </c>
      <c r="BR66" s="9">
        <f t="shared" si="31"/>
        <v>-0.1396908107273688</v>
      </c>
      <c r="BS66" s="21">
        <f t="shared" si="62"/>
        <v>66.560639697755917</v>
      </c>
      <c r="BT66" s="14">
        <f t="shared" si="32"/>
        <v>-2.0217258074956405E-3</v>
      </c>
      <c r="BU66" s="9">
        <f t="shared" si="33"/>
        <v>-0.13483997249264842</v>
      </c>
      <c r="BW66" s="10">
        <f t="shared" si="63"/>
        <v>55</v>
      </c>
      <c r="BX66" s="21">
        <f t="shared" si="64"/>
        <v>52.318631773607947</v>
      </c>
      <c r="BY66" s="14">
        <f t="shared" si="19"/>
        <v>-2.3902362609638426E-3</v>
      </c>
      <c r="BZ66" s="9">
        <f t="shared" si="34"/>
        <v>-0.12535351530701738</v>
      </c>
      <c r="CA66" s="21">
        <f t="shared" si="65"/>
        <v>51.904575727980358</v>
      </c>
      <c r="CB66" s="14">
        <f t="shared" si="35"/>
        <v>-2.3326055155656667E-3</v>
      </c>
      <c r="CC66" s="9">
        <f t="shared" si="36"/>
        <v>-0.12135597524338358</v>
      </c>
    </row>
    <row r="67" spans="2:81" ht="15.9" customHeight="1" x14ac:dyDescent="0.65">
      <c r="B67" s="2">
        <v>56</v>
      </c>
      <c r="C67" s="28">
        <v>170.2</v>
      </c>
      <c r="D67" s="28">
        <v>169.8</v>
      </c>
      <c r="E67" s="28">
        <v>169.2</v>
      </c>
      <c r="F67" s="2">
        <v>169.4</v>
      </c>
      <c r="G67" s="28">
        <v>169.5</v>
      </c>
      <c r="H67" s="28">
        <f t="shared" si="21"/>
        <v>169.62</v>
      </c>
      <c r="I67" s="12">
        <f t="shared" si="37"/>
        <v>0</v>
      </c>
      <c r="K67" s="28">
        <v>156.69999999999999</v>
      </c>
      <c r="L67" s="28">
        <v>156.69999999999999</v>
      </c>
      <c r="M67" s="28">
        <v>156.6</v>
      </c>
      <c r="N67" s="28">
        <v>156.19999999999999</v>
      </c>
      <c r="O67" s="28">
        <v>155.9</v>
      </c>
      <c r="P67" s="28">
        <f t="shared" si="22"/>
        <v>156.42000000000002</v>
      </c>
      <c r="Q67" s="12">
        <f t="shared" si="38"/>
        <v>0</v>
      </c>
      <c r="S67" s="2">
        <v>56</v>
      </c>
      <c r="T67" s="28">
        <v>69.2</v>
      </c>
      <c r="U67" s="28">
        <v>69.7</v>
      </c>
      <c r="V67" s="28">
        <v>68.099999999999994</v>
      </c>
      <c r="W67" s="28">
        <v>68.8</v>
      </c>
      <c r="X67" s="28">
        <v>68.7</v>
      </c>
      <c r="Y67" s="28">
        <f t="shared" si="23"/>
        <v>68.900000000000006</v>
      </c>
      <c r="Z67" s="12">
        <f t="shared" si="39"/>
        <v>0</v>
      </c>
      <c r="AB67" s="2">
        <v>56</v>
      </c>
      <c r="AC67" s="28">
        <v>55.2</v>
      </c>
      <c r="AD67" s="10">
        <v>55.2</v>
      </c>
      <c r="AE67" s="10">
        <v>55</v>
      </c>
      <c r="AF67" s="10">
        <v>55.2</v>
      </c>
      <c r="AG67" s="10">
        <v>55.2</v>
      </c>
      <c r="AH67" s="28">
        <f t="shared" si="0"/>
        <v>55.160000000000004</v>
      </c>
      <c r="AI67" s="12">
        <f t="shared" si="40"/>
        <v>0</v>
      </c>
      <c r="AJ67" s="12"/>
      <c r="AK67" s="2">
        <v>57</v>
      </c>
      <c r="AL67" s="10">
        <f t="shared" si="41"/>
        <v>56</v>
      </c>
      <c r="AM67" s="21">
        <f t="shared" si="42"/>
        <v>171.99907920244652</v>
      </c>
      <c r="AN67" s="14">
        <f t="shared" si="46"/>
        <v>1.338366297972245E-6</v>
      </c>
      <c r="AO67" s="9">
        <f t="shared" si="43"/>
        <v>2.3019746280084479E-4</v>
      </c>
      <c r="AP67" s="12"/>
      <c r="AQ67" s="2">
        <v>57</v>
      </c>
      <c r="AR67" s="10">
        <f t="shared" si="52"/>
        <v>56</v>
      </c>
      <c r="AS67" s="21">
        <f t="shared" si="53"/>
        <v>167.97957658533915</v>
      </c>
      <c r="AT67" s="14">
        <f t="shared" si="49"/>
        <v>-8.2593989108338236E-4</v>
      </c>
      <c r="AU67" s="9">
        <f t="shared" si="54"/>
        <v>-0.13885571966710028</v>
      </c>
      <c r="AV67" s="21">
        <f t="shared" si="55"/>
        <v>167.42700907679975</v>
      </c>
      <c r="AW67" s="14">
        <f t="shared" si="26"/>
        <v>-7.9750603242654411E-4</v>
      </c>
      <c r="AX67" s="9">
        <f t="shared" si="56"/>
        <v>-0.1336306209562122</v>
      </c>
      <c r="AZ67" s="10">
        <f t="shared" si="57"/>
        <v>56</v>
      </c>
      <c r="BA67" s="21">
        <f t="shared" si="58"/>
        <v>154.97949049947513</v>
      </c>
      <c r="BB67" s="14">
        <f t="shared" si="10"/>
        <v>-8.9540762489045197E-4</v>
      </c>
      <c r="BC67" s="9">
        <f t="shared" si="27"/>
        <v>-0.13889418440664697</v>
      </c>
      <c r="BD67" s="21">
        <f t="shared" si="59"/>
        <v>154.42700907679975</v>
      </c>
      <c r="BE67" s="14">
        <f t="shared" si="28"/>
        <v>-8.6458377254083787E-4</v>
      </c>
      <c r="BF67" s="9">
        <f t="shared" si="29"/>
        <v>-0.1336306209562122</v>
      </c>
      <c r="BG67" s="9"/>
      <c r="BH67" s="2">
        <v>57</v>
      </c>
      <c r="BI67" s="10">
        <f t="shared" si="50"/>
        <v>56</v>
      </c>
      <c r="BJ67" s="21">
        <f t="shared" si="51"/>
        <v>69.997654286272933</v>
      </c>
      <c r="BK67" s="14">
        <f t="shared" si="47"/>
        <v>8.377461297921241E-6</v>
      </c>
      <c r="BL67" s="9">
        <f t="shared" si="48"/>
        <v>5.8639772720380911E-4</v>
      </c>
      <c r="BN67" s="2">
        <v>57</v>
      </c>
      <c r="BO67" s="10">
        <f t="shared" si="60"/>
        <v>56</v>
      </c>
      <c r="BP67" s="21">
        <f t="shared" si="61"/>
        <v>66.973767065812225</v>
      </c>
      <c r="BQ67" s="14">
        <f t="shared" si="15"/>
        <v>-2.0630600238712663E-3</v>
      </c>
      <c r="BR67" s="9">
        <f t="shared" si="31"/>
        <v>-0.13845654564591453</v>
      </c>
      <c r="BS67" s="21">
        <f t="shared" si="62"/>
        <v>66.427009076799706</v>
      </c>
      <c r="BT67" s="14">
        <f t="shared" si="32"/>
        <v>-2.0076522936530068E-3</v>
      </c>
      <c r="BU67" s="9">
        <f t="shared" si="33"/>
        <v>-0.1336306209562122</v>
      </c>
      <c r="BW67" s="10">
        <f t="shared" si="63"/>
        <v>56</v>
      </c>
      <c r="BX67" s="21">
        <f t="shared" si="64"/>
        <v>52.194469288737636</v>
      </c>
      <c r="BY67" s="14">
        <f t="shared" si="19"/>
        <v>-2.373198240496509E-3</v>
      </c>
      <c r="BZ67" s="9">
        <f t="shared" si="34"/>
        <v>-0.12416248487030852</v>
      </c>
      <c r="CA67" s="21">
        <f t="shared" si="65"/>
        <v>51.784308169119768</v>
      </c>
      <c r="CB67" s="14">
        <f t="shared" si="35"/>
        <v>-2.3170897203915863E-3</v>
      </c>
      <c r="CC67" s="9">
        <f t="shared" si="36"/>
        <v>-0.12026755886059098</v>
      </c>
    </row>
    <row r="68" spans="2:81" ht="15.9" customHeight="1" x14ac:dyDescent="0.65">
      <c r="B68" s="2">
        <v>57</v>
      </c>
      <c r="C68" s="28">
        <v>170.2</v>
      </c>
      <c r="D68" s="28">
        <v>169.8</v>
      </c>
      <c r="E68" s="28">
        <v>169.2</v>
      </c>
      <c r="F68" s="2">
        <v>169.4</v>
      </c>
      <c r="G68" s="28">
        <v>169.5</v>
      </c>
      <c r="H68" s="28">
        <f t="shared" si="21"/>
        <v>169.62</v>
      </c>
      <c r="I68" s="12">
        <f t="shared" si="37"/>
        <v>0</v>
      </c>
      <c r="K68" s="28">
        <v>156.69999999999999</v>
      </c>
      <c r="L68" s="28">
        <v>156.69999999999999</v>
      </c>
      <c r="M68" s="28">
        <v>156.6</v>
      </c>
      <c r="N68" s="28">
        <v>156.19999999999999</v>
      </c>
      <c r="O68" s="28">
        <v>155.9</v>
      </c>
      <c r="P68" s="28">
        <f t="shared" si="22"/>
        <v>156.42000000000002</v>
      </c>
      <c r="Q68" s="12">
        <f t="shared" si="38"/>
        <v>0</v>
      </c>
      <c r="S68" s="2">
        <v>57</v>
      </c>
      <c r="T68" s="28">
        <v>69.2</v>
      </c>
      <c r="U68" s="28">
        <v>69.7</v>
      </c>
      <c r="V68" s="28">
        <v>68.099999999999994</v>
      </c>
      <c r="W68" s="28">
        <v>68.8</v>
      </c>
      <c r="X68" s="28">
        <v>68.7</v>
      </c>
      <c r="Y68" s="28">
        <f t="shared" si="23"/>
        <v>68.900000000000006</v>
      </c>
      <c r="Z68" s="12">
        <f t="shared" si="39"/>
        <v>0</v>
      </c>
      <c r="AB68" s="2">
        <v>57</v>
      </c>
      <c r="AC68" s="28">
        <v>55.2</v>
      </c>
      <c r="AD68" s="10">
        <v>55.2</v>
      </c>
      <c r="AE68" s="10">
        <v>55</v>
      </c>
      <c r="AF68" s="10">
        <v>55.2</v>
      </c>
      <c r="AG68" s="10">
        <v>55.2</v>
      </c>
      <c r="AH68" s="28">
        <f t="shared" si="0"/>
        <v>55.160000000000004</v>
      </c>
      <c r="AI68" s="12">
        <f t="shared" si="40"/>
        <v>0</v>
      </c>
      <c r="AJ68" s="12"/>
      <c r="AK68" s="2">
        <v>58</v>
      </c>
      <c r="AL68" s="10">
        <f t="shared" si="41"/>
        <v>57</v>
      </c>
      <c r="AM68" s="21">
        <f t="shared" si="42"/>
        <v>171.99926336097133</v>
      </c>
      <c r="AN68" s="14">
        <f t="shared" si="46"/>
        <v>1.070694829629092E-6</v>
      </c>
      <c r="AO68" s="9">
        <f t="shared" si="43"/>
        <v>1.8415852480130191E-4</v>
      </c>
      <c r="AP68" s="12"/>
      <c r="AQ68" s="2">
        <v>58</v>
      </c>
      <c r="AR68" s="10">
        <f t="shared" si="52"/>
        <v>57</v>
      </c>
      <c r="AS68" s="21">
        <f t="shared" si="53"/>
        <v>167.8420114458257</v>
      </c>
      <c r="AT68" s="14">
        <f t="shared" si="49"/>
        <v>-8.1893967296407355E-4</v>
      </c>
      <c r="AU68" s="9">
        <f t="shared" si="54"/>
        <v>-0.13756513951344426</v>
      </c>
      <c r="AV68" s="21">
        <f t="shared" si="55"/>
        <v>167.29455584109326</v>
      </c>
      <c r="AW68" s="14">
        <f t="shared" si="26"/>
        <v>-7.9111032584793656E-4</v>
      </c>
      <c r="AX68" s="9">
        <f t="shared" si="56"/>
        <v>-0.13245323570650439</v>
      </c>
      <c r="AZ68" s="10">
        <f t="shared" si="57"/>
        <v>57</v>
      </c>
      <c r="BA68" s="21">
        <f t="shared" si="58"/>
        <v>154.84189546405369</v>
      </c>
      <c r="BB68" s="14">
        <f t="shared" si="10"/>
        <v>-8.878273826942734E-4</v>
      </c>
      <c r="BC68" s="9">
        <f t="shared" si="27"/>
        <v>-0.1375950354214461</v>
      </c>
      <c r="BD68" s="21">
        <f t="shared" si="59"/>
        <v>154.29455584109326</v>
      </c>
      <c r="BE68" s="14">
        <f t="shared" si="28"/>
        <v>-8.5770770604396503E-4</v>
      </c>
      <c r="BF68" s="9">
        <f t="shared" si="29"/>
        <v>-0.13245323570650439</v>
      </c>
      <c r="BG68" s="9"/>
      <c r="BH68" s="2">
        <v>58</v>
      </c>
      <c r="BI68" s="10">
        <f t="shared" si="50"/>
        <v>57</v>
      </c>
      <c r="BJ68" s="21">
        <f t="shared" si="51"/>
        <v>69.998123413297279</v>
      </c>
      <c r="BK68" s="14">
        <f t="shared" si="47"/>
        <v>6.702039220156247E-6</v>
      </c>
      <c r="BL68" s="9">
        <f t="shared" si="48"/>
        <v>4.6912702434836611E-4</v>
      </c>
      <c r="BN68" s="2">
        <v>58</v>
      </c>
      <c r="BO68" s="10">
        <f t="shared" si="60"/>
        <v>57</v>
      </c>
      <c r="BP68" s="21">
        <f t="shared" si="61"/>
        <v>66.836533068915543</v>
      </c>
      <c r="BQ68" s="14">
        <f t="shared" si="15"/>
        <v>-2.0490708960991962E-3</v>
      </c>
      <c r="BR68" s="9">
        <f t="shared" si="31"/>
        <v>-0.1372339968966817</v>
      </c>
      <c r="BS68" s="21">
        <f t="shared" si="62"/>
        <v>66.294555841093199</v>
      </c>
      <c r="BT68" s="14">
        <f t="shared" si="32"/>
        <v>-1.9939665739484168E-3</v>
      </c>
      <c r="BU68" s="9">
        <f t="shared" si="33"/>
        <v>-0.13245323570650439</v>
      </c>
      <c r="BW68" s="10">
        <f t="shared" si="63"/>
        <v>57</v>
      </c>
      <c r="BX68" s="21">
        <f t="shared" si="64"/>
        <v>52.071466891131621</v>
      </c>
      <c r="BY68" s="14">
        <f t="shared" si="19"/>
        <v>-2.3566174593244952E-3</v>
      </c>
      <c r="BZ68" s="9">
        <f t="shared" si="34"/>
        <v>-0.12300239760601434</v>
      </c>
      <c r="CA68" s="21">
        <f t="shared" si="65"/>
        <v>51.665100256983912</v>
      </c>
      <c r="CB68" s="14">
        <f t="shared" si="35"/>
        <v>-2.3020083950246258E-3</v>
      </c>
      <c r="CC68" s="9">
        <f t="shared" si="36"/>
        <v>-0.11920791213585394</v>
      </c>
    </row>
    <row r="69" spans="2:81" ht="15.9" customHeight="1" x14ac:dyDescent="0.65">
      <c r="B69" s="2">
        <v>58</v>
      </c>
      <c r="C69" s="28">
        <v>170.2</v>
      </c>
      <c r="D69" s="28">
        <v>169.8</v>
      </c>
      <c r="E69" s="28">
        <v>169.2</v>
      </c>
      <c r="F69" s="2">
        <v>169.4</v>
      </c>
      <c r="G69" s="28">
        <v>169.5</v>
      </c>
      <c r="H69" s="28">
        <f t="shared" si="21"/>
        <v>169.62</v>
      </c>
      <c r="I69" s="12">
        <f t="shared" si="37"/>
        <v>0</v>
      </c>
      <c r="K69" s="28">
        <v>156.69999999999999</v>
      </c>
      <c r="L69" s="28">
        <v>156.69999999999999</v>
      </c>
      <c r="M69" s="28">
        <v>156.6</v>
      </c>
      <c r="N69" s="28">
        <v>156.19999999999999</v>
      </c>
      <c r="O69" s="28">
        <v>155.9</v>
      </c>
      <c r="P69" s="28">
        <f t="shared" si="22"/>
        <v>156.42000000000002</v>
      </c>
      <c r="Q69" s="12">
        <f t="shared" si="38"/>
        <v>0</v>
      </c>
      <c r="S69" s="2">
        <v>58</v>
      </c>
      <c r="T69" s="28">
        <v>69.2</v>
      </c>
      <c r="U69" s="28">
        <v>69.7</v>
      </c>
      <c r="V69" s="28">
        <v>68.099999999999994</v>
      </c>
      <c r="W69" s="28">
        <v>68.8</v>
      </c>
      <c r="X69" s="28">
        <v>68.7</v>
      </c>
      <c r="Y69" s="28">
        <f t="shared" si="23"/>
        <v>68.900000000000006</v>
      </c>
      <c r="Z69" s="12">
        <f t="shared" si="39"/>
        <v>0</v>
      </c>
      <c r="AB69" s="2">
        <v>58</v>
      </c>
      <c r="AC69" s="28">
        <v>55.2</v>
      </c>
      <c r="AD69" s="10">
        <v>55.2</v>
      </c>
      <c r="AE69" s="10">
        <v>55</v>
      </c>
      <c r="AF69" s="10">
        <v>55.2</v>
      </c>
      <c r="AG69" s="10">
        <v>55.2</v>
      </c>
      <c r="AH69" s="28">
        <f t="shared" si="0"/>
        <v>55.160000000000004</v>
      </c>
      <c r="AI69" s="12">
        <f t="shared" si="40"/>
        <v>0</v>
      </c>
      <c r="AJ69" s="12"/>
      <c r="AK69" s="2">
        <v>59</v>
      </c>
      <c r="AL69" s="10">
        <f t="shared" si="41"/>
        <v>58</v>
      </c>
      <c r="AM69" s="21">
        <f t="shared" si="42"/>
        <v>171.9994106881461</v>
      </c>
      <c r="AN69" s="14">
        <f t="shared" si="46"/>
        <v>8.5655701015145743E-7</v>
      </c>
      <c r="AO69" s="9">
        <f t="shared" si="43"/>
        <v>1.4732717475975346E-4</v>
      </c>
      <c r="AP69" s="12"/>
      <c r="AQ69" s="2">
        <v>59</v>
      </c>
      <c r="AR69" s="10">
        <f t="shared" si="52"/>
        <v>58</v>
      </c>
      <c r="AS69" s="21">
        <f t="shared" si="53"/>
        <v>167.70570781917829</v>
      </c>
      <c r="AT69" s="14">
        <f t="shared" si="49"/>
        <v>-8.1209481150321474E-4</v>
      </c>
      <c r="AU69" s="9">
        <f t="shared" si="54"/>
        <v>-0.13630362664741111</v>
      </c>
      <c r="AV69" s="21">
        <f t="shared" si="55"/>
        <v>167.16324940823353</v>
      </c>
      <c r="AW69" s="14">
        <f t="shared" si="26"/>
        <v>-7.8488168487953456E-4</v>
      </c>
      <c r="AX69" s="9">
        <f t="shared" si="56"/>
        <v>-0.13130643285972254</v>
      </c>
      <c r="AZ69" s="10">
        <f t="shared" si="57"/>
        <v>58</v>
      </c>
      <c r="BA69" s="21">
        <f t="shared" si="58"/>
        <v>154.70556875579376</v>
      </c>
      <c r="BB69" s="14">
        <f t="shared" si="10"/>
        <v>-8.8042520954270643E-4</v>
      </c>
      <c r="BC69" s="9">
        <f t="shared" si="27"/>
        <v>-0.13632670825993196</v>
      </c>
      <c r="BD69" s="21">
        <f t="shared" si="59"/>
        <v>154.16324940823353</v>
      </c>
      <c r="BE69" s="14">
        <f t="shared" si="28"/>
        <v>-8.5101144459667202E-4</v>
      </c>
      <c r="BF69" s="9">
        <f t="shared" si="29"/>
        <v>-0.13130643285972254</v>
      </c>
      <c r="BG69" s="9"/>
      <c r="BH69" s="2">
        <v>59</v>
      </c>
      <c r="BI69" s="10">
        <f t="shared" si="50"/>
        <v>58</v>
      </c>
      <c r="BJ69" s="21">
        <f t="shared" si="51"/>
        <v>69.998498720576166</v>
      </c>
      <c r="BK69" s="14">
        <f t="shared" si="47"/>
        <v>5.3616762933890059E-6</v>
      </c>
      <c r="BL69" s="9">
        <f t="shared" si="48"/>
        <v>3.7530727889319837E-4</v>
      </c>
      <c r="BN69" s="2">
        <v>59</v>
      </c>
      <c r="BO69" s="10">
        <f t="shared" si="60"/>
        <v>58</v>
      </c>
      <c r="BP69" s="21">
        <f t="shared" si="61"/>
        <v>66.700506056776874</v>
      </c>
      <c r="BQ69" s="14">
        <f t="shared" si="15"/>
        <v>-2.0352194509911342E-3</v>
      </c>
      <c r="BR69" s="9">
        <f t="shared" si="31"/>
        <v>-0.13602701213866525</v>
      </c>
      <c r="BS69" s="21">
        <f t="shared" si="62"/>
        <v>66.163249408233483</v>
      </c>
      <c r="BT69" s="14">
        <f t="shared" si="32"/>
        <v>-1.9806518226693527E-3</v>
      </c>
      <c r="BU69" s="9">
        <f t="shared" si="33"/>
        <v>-0.13130643285972254</v>
      </c>
      <c r="BW69" s="10">
        <f t="shared" si="63"/>
        <v>58</v>
      </c>
      <c r="BX69" s="21">
        <f t="shared" si="64"/>
        <v>51.949594450469775</v>
      </c>
      <c r="BY69" s="14">
        <f t="shared" si="19"/>
        <v>-2.3404841065194312E-3</v>
      </c>
      <c r="BZ69" s="9">
        <f t="shared" si="34"/>
        <v>-0.12187244066184937</v>
      </c>
      <c r="CA69" s="21">
        <f t="shared" si="65"/>
        <v>51.546924467410165</v>
      </c>
      <c r="CB69" s="14">
        <f t="shared" si="35"/>
        <v>-2.2873426933449729E-3</v>
      </c>
      <c r="CC69" s="9">
        <f t="shared" si="36"/>
        <v>-0.1181757895737503</v>
      </c>
    </row>
    <row r="70" spans="2:81" ht="15.9" customHeight="1" x14ac:dyDescent="0.65">
      <c r="B70" s="2">
        <v>59</v>
      </c>
      <c r="C70" s="28">
        <v>170.2</v>
      </c>
      <c r="D70" s="28">
        <v>169.8</v>
      </c>
      <c r="E70" s="28">
        <v>169.2</v>
      </c>
      <c r="F70" s="2">
        <v>169.4</v>
      </c>
      <c r="G70" s="28">
        <v>169.5</v>
      </c>
      <c r="H70" s="28">
        <f t="shared" si="21"/>
        <v>169.62</v>
      </c>
      <c r="I70" s="12">
        <f t="shared" si="37"/>
        <v>0</v>
      </c>
      <c r="K70" s="28">
        <v>156.69999999999999</v>
      </c>
      <c r="L70" s="28">
        <v>156.69999999999999</v>
      </c>
      <c r="M70" s="28">
        <v>156.6</v>
      </c>
      <c r="N70" s="28">
        <v>156.19999999999999</v>
      </c>
      <c r="O70" s="28">
        <v>155.9</v>
      </c>
      <c r="P70" s="28">
        <f t="shared" si="22"/>
        <v>156.42000000000002</v>
      </c>
      <c r="Q70" s="12">
        <f t="shared" si="38"/>
        <v>0</v>
      </c>
      <c r="S70" s="2">
        <v>59</v>
      </c>
      <c r="T70" s="28">
        <v>69.2</v>
      </c>
      <c r="U70" s="28">
        <v>69.7</v>
      </c>
      <c r="V70" s="28">
        <v>68.099999999999994</v>
      </c>
      <c r="W70" s="28">
        <v>68.8</v>
      </c>
      <c r="X70" s="28">
        <v>68.7</v>
      </c>
      <c r="Y70" s="28">
        <f t="shared" si="23"/>
        <v>68.900000000000006</v>
      </c>
      <c r="Z70" s="12">
        <f t="shared" si="39"/>
        <v>0</v>
      </c>
      <c r="AB70" s="2">
        <v>59</v>
      </c>
      <c r="AC70" s="28">
        <v>55.2</v>
      </c>
      <c r="AD70" s="10">
        <v>55.2</v>
      </c>
      <c r="AE70" s="10">
        <v>55</v>
      </c>
      <c r="AF70" s="10">
        <v>55.2</v>
      </c>
      <c r="AG70" s="10">
        <v>55.2</v>
      </c>
      <c r="AH70" s="28">
        <f t="shared" si="0"/>
        <v>55.160000000000004</v>
      </c>
      <c r="AI70" s="12">
        <f t="shared" si="40"/>
        <v>0</v>
      </c>
      <c r="AJ70" s="12"/>
      <c r="AK70" s="2">
        <v>60</v>
      </c>
      <c r="AL70" s="10">
        <f t="shared" si="41"/>
        <v>59</v>
      </c>
      <c r="AM70" s="21">
        <f t="shared" si="42"/>
        <v>171.99952855011304</v>
      </c>
      <c r="AN70" s="14">
        <f t="shared" si="46"/>
        <v>6.8524634166010324E-7</v>
      </c>
      <c r="AO70" s="9">
        <f t="shared" si="43"/>
        <v>1.178619669548288E-4</v>
      </c>
      <c r="AP70" s="12"/>
      <c r="AQ70" s="2">
        <v>60</v>
      </c>
      <c r="AR70" s="10">
        <f t="shared" si="52"/>
        <v>59</v>
      </c>
      <c r="AS70" s="21">
        <f t="shared" si="53"/>
        <v>167.57063660046219</v>
      </c>
      <c r="AT70" s="14">
        <f t="shared" si="49"/>
        <v>-8.0540621110956597E-4</v>
      </c>
      <c r="AU70" s="9">
        <f t="shared" si="54"/>
        <v>-0.13507121871608022</v>
      </c>
      <c r="AV70" s="21">
        <f t="shared" si="55"/>
        <v>167.03306049725271</v>
      </c>
      <c r="AW70" s="14">
        <f t="shared" si="26"/>
        <v>-7.7881299533058557E-4</v>
      </c>
      <c r="AX70" s="9">
        <f t="shared" si="56"/>
        <v>-0.13018891098082389</v>
      </c>
      <c r="AZ70" s="10">
        <f t="shared" si="57"/>
        <v>59</v>
      </c>
      <c r="BA70" s="21">
        <f t="shared" si="58"/>
        <v>154.57047986994718</v>
      </c>
      <c r="BB70" s="14">
        <f t="shared" si="10"/>
        <v>-8.731998914649668E-4</v>
      </c>
      <c r="BC70" s="9">
        <f t="shared" si="27"/>
        <v>-0.13508888584657883</v>
      </c>
      <c r="BD70" s="21">
        <f t="shared" si="59"/>
        <v>154.03306049725271</v>
      </c>
      <c r="BE70" s="14">
        <f t="shared" si="28"/>
        <v>-8.4448733067420004E-4</v>
      </c>
      <c r="BF70" s="9">
        <f t="shared" si="29"/>
        <v>-0.13018891098082389</v>
      </c>
      <c r="BG70" s="9"/>
      <c r="BH70" s="2">
        <v>60</v>
      </c>
      <c r="BI70" s="10">
        <f t="shared" si="50"/>
        <v>59</v>
      </c>
      <c r="BJ70" s="21">
        <f t="shared" si="51"/>
        <v>69.998798970021383</v>
      </c>
      <c r="BK70" s="14">
        <f t="shared" si="47"/>
        <v>4.2893697822879292E-6</v>
      </c>
      <c r="BL70" s="9">
        <f t="shared" si="48"/>
        <v>3.002494452243024E-4</v>
      </c>
      <c r="BN70" s="2">
        <v>60</v>
      </c>
      <c r="BO70" s="10">
        <f t="shared" si="60"/>
        <v>59</v>
      </c>
      <c r="BP70" s="21">
        <f t="shared" si="61"/>
        <v>66.565667670518934</v>
      </c>
      <c r="BQ70" s="14">
        <f t="shared" si="15"/>
        <v>-2.0215496737485375E-3</v>
      </c>
      <c r="BR70" s="9">
        <f t="shared" si="31"/>
        <v>-0.13483838625794464</v>
      </c>
      <c r="BS70" s="21">
        <f t="shared" si="62"/>
        <v>66.033060497252663</v>
      </c>
      <c r="BT70" s="14">
        <f t="shared" si="32"/>
        <v>-1.9676922180399915E-3</v>
      </c>
      <c r="BU70" s="9">
        <f t="shared" si="33"/>
        <v>-0.13018891098082389</v>
      </c>
      <c r="BW70" s="10">
        <f t="shared" si="63"/>
        <v>59</v>
      </c>
      <c r="BX70" s="21">
        <f t="shared" si="64"/>
        <v>51.828822732753444</v>
      </c>
      <c r="BY70" s="14">
        <f t="shared" si="19"/>
        <v>-2.3247865357539513E-3</v>
      </c>
      <c r="BZ70" s="9">
        <f t="shared" si="34"/>
        <v>-0.12077171771632685</v>
      </c>
      <c r="CA70" s="21">
        <f t="shared" si="65"/>
        <v>51.429754447527422</v>
      </c>
      <c r="CB70" s="14">
        <f t="shared" si="35"/>
        <v>-2.2730748942513821E-3</v>
      </c>
      <c r="CC70" s="9">
        <f t="shared" si="36"/>
        <v>-0.11717001988274149</v>
      </c>
    </row>
    <row r="71" spans="2:81" ht="15.9" customHeight="1" x14ac:dyDescent="0.65">
      <c r="B71" s="2">
        <v>60</v>
      </c>
      <c r="C71" s="28">
        <v>167.3</v>
      </c>
      <c r="D71" s="28">
        <v>167</v>
      </c>
      <c r="E71" s="28">
        <v>167</v>
      </c>
      <c r="F71" s="2">
        <v>166.1</v>
      </c>
      <c r="G71" s="28">
        <v>165.9</v>
      </c>
      <c r="H71" s="28">
        <f>AVERAGE(C71:G71)</f>
        <v>166.66</v>
      </c>
      <c r="I71" s="12">
        <f t="shared" si="37"/>
        <v>-1.745077231458559E-2</v>
      </c>
      <c r="K71" s="28">
        <v>153.9</v>
      </c>
      <c r="L71" s="28">
        <v>153.4</v>
      </c>
      <c r="M71" s="28">
        <v>153.30000000000001</v>
      </c>
      <c r="N71" s="28">
        <v>153.19999999999999</v>
      </c>
      <c r="O71" s="28">
        <v>153.1</v>
      </c>
      <c r="P71" s="28">
        <f t="shared" si="22"/>
        <v>153.38</v>
      </c>
      <c r="Q71" s="12">
        <f t="shared" si="38"/>
        <v>-1.9434854877892982E-2</v>
      </c>
      <c r="S71" s="2">
        <v>60</v>
      </c>
      <c r="T71" s="28">
        <v>69.2</v>
      </c>
      <c r="U71" s="28">
        <v>65.599999999999994</v>
      </c>
      <c r="V71" s="28">
        <v>66.3</v>
      </c>
      <c r="W71" s="28">
        <v>65.3</v>
      </c>
      <c r="X71" s="28">
        <v>65</v>
      </c>
      <c r="Y71" s="28">
        <f>AVERAGE(T71:X71)</f>
        <v>66.28</v>
      </c>
      <c r="Z71" s="12">
        <f t="shared" si="39"/>
        <v>-3.8026124818577714E-2</v>
      </c>
      <c r="AB71" s="2">
        <v>60</v>
      </c>
      <c r="AC71" s="28">
        <v>53.2</v>
      </c>
      <c r="AD71" s="10">
        <v>53.9</v>
      </c>
      <c r="AE71" s="10">
        <v>53.3</v>
      </c>
      <c r="AF71" s="10">
        <v>53.5</v>
      </c>
      <c r="AG71" s="10">
        <v>53.1</v>
      </c>
      <c r="AH71" s="28">
        <f>AVERAGE(AC71:AG71)</f>
        <v>53.4</v>
      </c>
      <c r="AI71" s="12">
        <f t="shared" si="40"/>
        <v>-3.1907179115301033E-2</v>
      </c>
      <c r="AJ71" s="12"/>
      <c r="AK71" s="2">
        <v>61</v>
      </c>
      <c r="AL71" s="10">
        <f t="shared" si="41"/>
        <v>60</v>
      </c>
      <c r="AM71" s="21">
        <f t="shared" si="42"/>
        <v>171.999622839832</v>
      </c>
      <c r="AN71" s="14">
        <f t="shared" si="46"/>
        <v>5.4819754306123125E-7</v>
      </c>
      <c r="AO71" s="9">
        <f t="shared" si="43"/>
        <v>9.4289718945266538E-5</v>
      </c>
      <c r="AP71" s="12"/>
      <c r="AQ71" s="2">
        <v>61</v>
      </c>
      <c r="AR71" s="10">
        <f t="shared" si="52"/>
        <v>60</v>
      </c>
      <c r="AS71" s="21">
        <f t="shared" si="53"/>
        <v>167.43676890158454</v>
      </c>
      <c r="AT71" s="14">
        <f t="shared" si="49"/>
        <v>-7.9887324887850924E-4</v>
      </c>
      <c r="AU71" s="9">
        <f t="shared" si="54"/>
        <v>-0.13386769887766201</v>
      </c>
      <c r="AV71" s="21">
        <f t="shared" si="55"/>
        <v>166.90396105237912</v>
      </c>
      <c r="AW71" s="14">
        <f t="shared" si="26"/>
        <v>-7.7289755985589508E-4</v>
      </c>
      <c r="AX71" s="9">
        <f t="shared" si="56"/>
        <v>-0.12909944487358055</v>
      </c>
      <c r="AZ71" s="10">
        <f t="shared" si="57"/>
        <v>60</v>
      </c>
      <c r="BA71" s="21">
        <f t="shared" si="58"/>
        <v>154.43659880181951</v>
      </c>
      <c r="BB71" s="14">
        <f t="shared" si="10"/>
        <v>-8.6614901008465021E-4</v>
      </c>
      <c r="BC71" s="9">
        <f t="shared" si="27"/>
        <v>-0.13388106812765194</v>
      </c>
      <c r="BD71" s="21">
        <f t="shared" si="59"/>
        <v>153.90396105237912</v>
      </c>
      <c r="BE71" s="14">
        <f t="shared" si="28"/>
        <v>-8.3812815545459662E-4</v>
      </c>
      <c r="BF71" s="9">
        <f t="shared" si="29"/>
        <v>-0.12909944487358055</v>
      </c>
      <c r="BG71" s="9"/>
      <c r="BH71" s="2">
        <v>61</v>
      </c>
      <c r="BI71" s="10">
        <f t="shared" si="50"/>
        <v>60</v>
      </c>
      <c r="BJ71" s="21">
        <f t="shared" si="51"/>
        <v>69.99903917189576</v>
      </c>
      <c r="BK71" s="14">
        <f t="shared" si="47"/>
        <v>3.4315142246860357E-6</v>
      </c>
      <c r="BL71" s="9">
        <f t="shared" si="48"/>
        <v>2.4020187437170812E-4</v>
      </c>
      <c r="BN71" s="2">
        <v>61</v>
      </c>
      <c r="BO71" s="10">
        <f t="shared" si="60"/>
        <v>60</v>
      </c>
      <c r="BP71" s="21">
        <f t="shared" si="61"/>
        <v>66.431997578053711</v>
      </c>
      <c r="BQ71" s="14">
        <f t="shared" si="15"/>
        <v>-2.0080936185730498E-3</v>
      </c>
      <c r="BR71" s="9">
        <f t="shared" si="31"/>
        <v>-0.1336700924652226</v>
      </c>
      <c r="BS71" s="21">
        <f t="shared" si="62"/>
        <v>65.903961052379088</v>
      </c>
      <c r="BT71" s="14">
        <f t="shared" si="32"/>
        <v>-1.9550728665521377E-3</v>
      </c>
      <c r="BU71" s="9">
        <f t="shared" si="33"/>
        <v>-0.12909944487358055</v>
      </c>
      <c r="BW71" s="10">
        <f t="shared" si="63"/>
        <v>60</v>
      </c>
      <c r="BX71" s="21">
        <f t="shared" si="64"/>
        <v>51.709123448056978</v>
      </c>
      <c r="BY71" s="14">
        <f t="shared" si="19"/>
        <v>-2.3095119353506309E-3</v>
      </c>
      <c r="BZ71" s="9">
        <f t="shared" si="34"/>
        <v>-0.11969928469646914</v>
      </c>
      <c r="CA71" s="21">
        <f t="shared" si="65"/>
        <v>51.313564947141202</v>
      </c>
      <c r="CB71" s="14">
        <f t="shared" si="35"/>
        <v>-2.2591883168480869E-3</v>
      </c>
      <c r="CC71" s="9">
        <f t="shared" si="36"/>
        <v>-0.1161895003862225</v>
      </c>
    </row>
    <row r="72" spans="2:81" ht="15.9" customHeight="1" x14ac:dyDescent="0.65">
      <c r="B72" s="2">
        <v>61</v>
      </c>
      <c r="C72" s="28">
        <v>167.3</v>
      </c>
      <c r="D72" s="28">
        <v>167</v>
      </c>
      <c r="E72" s="28">
        <v>167</v>
      </c>
      <c r="F72" s="2">
        <v>166.1</v>
      </c>
      <c r="G72" s="28">
        <v>165.9</v>
      </c>
      <c r="H72" s="28">
        <f>AVERAGE(C72:G72)</f>
        <v>166.66</v>
      </c>
      <c r="I72" s="12">
        <f t="shared" si="37"/>
        <v>0</v>
      </c>
      <c r="K72" s="28">
        <v>153.9</v>
      </c>
      <c r="L72" s="28">
        <v>153.4</v>
      </c>
      <c r="M72" s="28">
        <v>153.30000000000001</v>
      </c>
      <c r="N72" s="28">
        <v>153.19999999999999</v>
      </c>
      <c r="O72" s="28">
        <v>153.1</v>
      </c>
      <c r="P72" s="28">
        <f t="shared" si="22"/>
        <v>153.38</v>
      </c>
      <c r="Q72" s="12">
        <f t="shared" si="38"/>
        <v>0</v>
      </c>
      <c r="S72" s="2">
        <v>61</v>
      </c>
      <c r="T72" s="28">
        <v>69.2</v>
      </c>
      <c r="U72" s="28">
        <v>65.599999999999994</v>
      </c>
      <c r="V72" s="28">
        <v>66.3</v>
      </c>
      <c r="W72" s="28">
        <v>65.3</v>
      </c>
      <c r="X72" s="28">
        <v>65</v>
      </c>
      <c r="Y72" s="28">
        <f>AVERAGE(T72:X72)</f>
        <v>66.28</v>
      </c>
      <c r="Z72" s="12">
        <f t="shared" si="39"/>
        <v>0</v>
      </c>
      <c r="AB72" s="2">
        <v>61</v>
      </c>
      <c r="AC72" s="28">
        <v>53.2</v>
      </c>
      <c r="AD72" s="10">
        <v>53.9</v>
      </c>
      <c r="AE72" s="10">
        <v>53.3</v>
      </c>
      <c r="AF72" s="10">
        <v>53.5</v>
      </c>
      <c r="AG72" s="10">
        <v>53.1</v>
      </c>
      <c r="AH72" s="28">
        <f>AVERAGE(AC72:AG72)</f>
        <v>53.4</v>
      </c>
      <c r="AI72" s="12">
        <f t="shared" si="40"/>
        <v>0</v>
      </c>
      <c r="AJ72" s="12"/>
      <c r="AK72" s="2">
        <v>62</v>
      </c>
      <c r="AL72" s="10">
        <f t="shared" si="41"/>
        <v>61</v>
      </c>
      <c r="AM72" s="21">
        <f t="shared" si="42"/>
        <v>171.9996982717002</v>
      </c>
      <c r="AN72" s="14">
        <f t="shared" si="46"/>
        <v>4.3855833490560599E-7</v>
      </c>
      <c r="AO72" s="9">
        <f t="shared" si="43"/>
        <v>7.5431868194694986E-5</v>
      </c>
      <c r="AP72" s="12"/>
      <c r="AQ72" s="2">
        <v>62</v>
      </c>
      <c r="AR72" s="10">
        <f t="shared" si="52"/>
        <v>61</v>
      </c>
      <c r="AS72" s="21">
        <f t="shared" si="53"/>
        <v>167.3040762401688</v>
      </c>
      <c r="AT72" s="14">
        <f t="shared" si="49"/>
        <v>-7.9249415935480358E-4</v>
      </c>
      <c r="AU72" s="9">
        <f t="shared" si="54"/>
        <v>-0.1326926614157462</v>
      </c>
      <c r="AV72" s="21">
        <f t="shared" si="55"/>
        <v>166.77592417244622</v>
      </c>
      <c r="AW72" s="14">
        <f t="shared" si="26"/>
        <v>-7.671290670729561E-4</v>
      </c>
      <c r="AX72" s="9">
        <f t="shared" si="56"/>
        <v>-0.12803687993289598</v>
      </c>
      <c r="AZ72" s="10">
        <f t="shared" si="57"/>
        <v>61</v>
      </c>
      <c r="BA72" s="21">
        <f t="shared" si="58"/>
        <v>154.30389617853936</v>
      </c>
      <c r="BB72" s="14">
        <f t="shared" si="10"/>
        <v>-8.5926926848760331E-4</v>
      </c>
      <c r="BC72" s="9">
        <f t="shared" si="27"/>
        <v>-0.1327026232801499</v>
      </c>
      <c r="BD72" s="21">
        <f t="shared" si="59"/>
        <v>153.77592417244622</v>
      </c>
      <c r="BE72" s="14">
        <f t="shared" si="28"/>
        <v>-8.3192712557487059E-4</v>
      </c>
      <c r="BF72" s="9">
        <f t="shared" si="29"/>
        <v>-0.12803687993289598</v>
      </c>
      <c r="BG72" s="9"/>
      <c r="BH72" s="2">
        <v>62</v>
      </c>
      <c r="BI72" s="10">
        <f t="shared" si="50"/>
        <v>61</v>
      </c>
      <c r="BJ72" s="21">
        <f t="shared" si="51"/>
        <v>69.999231334878914</v>
      </c>
      <c r="BK72" s="14">
        <f t="shared" si="47"/>
        <v>2.7452231548833651E-6</v>
      </c>
      <c r="BL72" s="9">
        <f t="shared" si="48"/>
        <v>1.9216298316077941E-4</v>
      </c>
      <c r="BN72" s="2">
        <v>62</v>
      </c>
      <c r="BO72" s="10">
        <f t="shared" si="60"/>
        <v>61</v>
      </c>
      <c r="BP72" s="21">
        <f t="shared" si="61"/>
        <v>66.299474113151632</v>
      </c>
      <c r="BQ72" s="14">
        <f t="shared" si="15"/>
        <v>-1.9948740024921161E-3</v>
      </c>
      <c r="BR72" s="9">
        <f t="shared" si="31"/>
        <v>-0.13252346490207587</v>
      </c>
      <c r="BS72" s="21">
        <f t="shared" si="62"/>
        <v>65.775924172446196</v>
      </c>
      <c r="BT72" s="14">
        <f t="shared" si="32"/>
        <v>-1.9427797341518146E-3</v>
      </c>
      <c r="BU72" s="9">
        <f t="shared" si="33"/>
        <v>-0.12803687993289598</v>
      </c>
      <c r="BW72" s="10">
        <f t="shared" si="63"/>
        <v>61</v>
      </c>
      <c r="BX72" s="21">
        <f t="shared" si="64"/>
        <v>51.590469272164498</v>
      </c>
      <c r="BY72" s="14">
        <f t="shared" si="19"/>
        <v>-2.2946468240110721E-3</v>
      </c>
      <c r="BZ72" s="9">
        <f t="shared" si="34"/>
        <v>-0.11865417589248056</v>
      </c>
      <c r="CA72" s="21">
        <f t="shared" si="65"/>
        <v>51.198331755201593</v>
      </c>
      <c r="CB72" s="14">
        <f t="shared" si="35"/>
        <v>-2.2456672433168946E-3</v>
      </c>
      <c r="CC72" s="9">
        <f t="shared" si="36"/>
        <v>-0.11523319193960639</v>
      </c>
    </row>
    <row r="73" spans="2:81" ht="15.9" customHeight="1" x14ac:dyDescent="0.65">
      <c r="B73" s="2">
        <v>62</v>
      </c>
      <c r="C73" s="28">
        <v>167.3</v>
      </c>
      <c r="D73" s="28">
        <v>167</v>
      </c>
      <c r="E73" s="28">
        <v>167</v>
      </c>
      <c r="F73" s="2">
        <v>166.1</v>
      </c>
      <c r="G73" s="28">
        <v>165.9</v>
      </c>
      <c r="H73" s="28">
        <f>AVERAGE(C73:G73)</f>
        <v>166.66</v>
      </c>
      <c r="I73" s="12">
        <f t="shared" si="37"/>
        <v>0</v>
      </c>
      <c r="K73" s="28">
        <v>153.9</v>
      </c>
      <c r="L73" s="28">
        <v>153.4</v>
      </c>
      <c r="M73" s="28">
        <v>153.30000000000001</v>
      </c>
      <c r="N73" s="28">
        <v>153.19999999999999</v>
      </c>
      <c r="O73" s="28">
        <v>153.1</v>
      </c>
      <c r="P73" s="28">
        <f t="shared" si="22"/>
        <v>153.38</v>
      </c>
      <c r="Q73" s="12">
        <f t="shared" si="38"/>
        <v>0</v>
      </c>
      <c r="S73" s="2">
        <v>62</v>
      </c>
      <c r="T73" s="28">
        <v>69.2</v>
      </c>
      <c r="U73" s="28">
        <v>65.599999999999994</v>
      </c>
      <c r="V73" s="28">
        <v>66.3</v>
      </c>
      <c r="W73" s="28">
        <v>65.3</v>
      </c>
      <c r="X73" s="28">
        <v>65</v>
      </c>
      <c r="Y73" s="28">
        <f t="shared" si="23"/>
        <v>66.28</v>
      </c>
      <c r="Z73" s="12">
        <f t="shared" si="39"/>
        <v>0</v>
      </c>
      <c r="AB73" s="2">
        <v>62</v>
      </c>
      <c r="AC73" s="28">
        <v>53.2</v>
      </c>
      <c r="AD73" s="10">
        <v>53.9</v>
      </c>
      <c r="AE73" s="10">
        <v>53.3</v>
      </c>
      <c r="AF73" s="10">
        <v>53.5</v>
      </c>
      <c r="AG73" s="10">
        <v>53.1</v>
      </c>
      <c r="AH73" s="28">
        <f t="shared" si="0"/>
        <v>53.4</v>
      </c>
      <c r="AI73" s="12">
        <f t="shared" si="40"/>
        <v>0</v>
      </c>
      <c r="AJ73" s="12"/>
      <c r="AK73" s="2">
        <v>63</v>
      </c>
      <c r="AL73" s="10">
        <f t="shared" si="41"/>
        <v>62</v>
      </c>
      <c r="AM73" s="21">
        <f t="shared" si="42"/>
        <v>171.99975861725429</v>
      </c>
      <c r="AN73" s="14">
        <f t="shared" si="46"/>
        <v>3.5084686017536254E-7</v>
      </c>
      <c r="AO73" s="9">
        <f t="shared" si="43"/>
        <v>6.034555409928856E-5</v>
      </c>
      <c r="AP73" s="12"/>
      <c r="AQ73" s="2">
        <v>63</v>
      </c>
      <c r="AR73" s="10">
        <f t="shared" si="52"/>
        <v>62</v>
      </c>
      <c r="AS73" s="21">
        <f t="shared" si="53"/>
        <v>167.17253067710843</v>
      </c>
      <c r="AT73" s="14">
        <f t="shared" si="49"/>
        <v>-7.8626633622204249E-4</v>
      </c>
      <c r="AU73" s="9">
        <f t="shared" si="54"/>
        <v>-0.13154556306036502</v>
      </c>
      <c r="AV73" s="21">
        <f t="shared" si="55"/>
        <v>166.64892404544602</v>
      </c>
      <c r="AW73" s="14">
        <f t="shared" si="26"/>
        <v>-7.6150156343240038E-4</v>
      </c>
      <c r="AX73" s="9">
        <f t="shared" si="56"/>
        <v>-0.1270001270001905</v>
      </c>
      <c r="AZ73" s="10">
        <f t="shared" si="57"/>
        <v>62</v>
      </c>
      <c r="BA73" s="21">
        <f t="shared" si="58"/>
        <v>154.17234335101057</v>
      </c>
      <c r="BB73" s="14">
        <f t="shared" si="10"/>
        <v>-8.5255674540180254E-4</v>
      </c>
      <c r="BC73" s="9">
        <f t="shared" si="27"/>
        <v>-0.13155282752878766</v>
      </c>
      <c r="BD73" s="21">
        <f t="shared" si="59"/>
        <v>153.64892404544602</v>
      </c>
      <c r="BE73" s="14">
        <f t="shared" si="28"/>
        <v>-8.2587783285101074E-4</v>
      </c>
      <c r="BF73" s="9">
        <f t="shared" si="29"/>
        <v>-0.1270001270001905</v>
      </c>
      <c r="BG73" s="9"/>
      <c r="BH73" s="2">
        <v>63</v>
      </c>
      <c r="BI73" s="10">
        <f t="shared" si="50"/>
        <v>62</v>
      </c>
      <c r="BJ73" s="21">
        <f t="shared" si="51"/>
        <v>69.999385066214998</v>
      </c>
      <c r="BK73" s="14">
        <f t="shared" si="47"/>
        <v>2.196186060226146E-6</v>
      </c>
      <c r="BL73" s="9">
        <f t="shared" si="48"/>
        <v>1.5373133608621525E-4</v>
      </c>
      <c r="BN73" s="2">
        <v>63</v>
      </c>
      <c r="BO73" s="10">
        <f t="shared" si="60"/>
        <v>62</v>
      </c>
      <c r="BP73" s="21">
        <f t="shared" si="61"/>
        <v>66.168074770358743</v>
      </c>
      <c r="BQ73" s="14">
        <f t="shared" si="15"/>
        <v>-1.9819062602009982E-3</v>
      </c>
      <c r="BR73" s="9">
        <f t="shared" si="31"/>
        <v>-0.13139934279288529</v>
      </c>
      <c r="BS73" s="21">
        <f t="shared" si="62"/>
        <v>65.648924045446009</v>
      </c>
      <c r="BT73" s="14">
        <f t="shared" si="32"/>
        <v>-1.9307995835562567E-3</v>
      </c>
      <c r="BU73" s="9">
        <f t="shared" si="33"/>
        <v>-0.1270001270001905</v>
      </c>
      <c r="BW73" s="10">
        <f t="shared" si="63"/>
        <v>62</v>
      </c>
      <c r="BX73" s="21">
        <f t="shared" si="64"/>
        <v>51.472833849325319</v>
      </c>
      <c r="BY73" s="14">
        <f t="shared" si="19"/>
        <v>-2.2801774145258377E-3</v>
      </c>
      <c r="BZ73" s="9">
        <f t="shared" si="34"/>
        <v>-0.11763542283917834</v>
      </c>
      <c r="CA73" s="21">
        <f t="shared" si="65"/>
        <v>51.084031640901422</v>
      </c>
      <c r="CB73" s="14">
        <f t="shared" si="35"/>
        <v>-2.2324968486606722E-3</v>
      </c>
      <c r="CC73" s="9">
        <f t="shared" si="36"/>
        <v>-0.11430011430017145</v>
      </c>
    </row>
    <row r="74" spans="2:81" ht="15.9" customHeight="1" x14ac:dyDescent="0.65">
      <c r="B74" s="2">
        <v>63</v>
      </c>
      <c r="C74" s="28">
        <v>167.3</v>
      </c>
      <c r="D74" s="28">
        <v>167</v>
      </c>
      <c r="E74" s="28">
        <v>167</v>
      </c>
      <c r="F74" s="2">
        <v>166.1</v>
      </c>
      <c r="G74" s="28">
        <v>165.9</v>
      </c>
      <c r="H74" s="28">
        <f t="shared" si="21"/>
        <v>166.66</v>
      </c>
      <c r="I74" s="12">
        <f t="shared" si="37"/>
        <v>0</v>
      </c>
      <c r="K74" s="28">
        <v>153.9</v>
      </c>
      <c r="L74" s="28">
        <v>153.4</v>
      </c>
      <c r="M74" s="28">
        <v>153.30000000000001</v>
      </c>
      <c r="N74" s="28">
        <v>153.19999999999999</v>
      </c>
      <c r="O74" s="28">
        <v>153.1</v>
      </c>
      <c r="P74" s="28">
        <f t="shared" si="22"/>
        <v>153.38</v>
      </c>
      <c r="Q74" s="12">
        <f t="shared" si="38"/>
        <v>0</v>
      </c>
      <c r="S74" s="2">
        <v>63</v>
      </c>
      <c r="T74" s="28">
        <v>69.2</v>
      </c>
      <c r="U74" s="28">
        <v>65.599999999999994</v>
      </c>
      <c r="V74" s="28">
        <v>66.3</v>
      </c>
      <c r="W74" s="28">
        <v>65.3</v>
      </c>
      <c r="X74" s="28">
        <v>65</v>
      </c>
      <c r="Y74" s="28">
        <f t="shared" si="23"/>
        <v>66.28</v>
      </c>
      <c r="Z74" s="12">
        <f t="shared" si="39"/>
        <v>0</v>
      </c>
      <c r="AB74" s="2">
        <v>63</v>
      </c>
      <c r="AC74" s="28">
        <v>53.2</v>
      </c>
      <c r="AD74" s="10">
        <v>53.9</v>
      </c>
      <c r="AE74" s="10">
        <v>53.3</v>
      </c>
      <c r="AF74" s="10">
        <v>53.5</v>
      </c>
      <c r="AG74" s="10">
        <v>53.1</v>
      </c>
      <c r="AH74" s="28">
        <f t="shared" si="0"/>
        <v>53.4</v>
      </c>
      <c r="AI74" s="12">
        <f t="shared" si="40"/>
        <v>0</v>
      </c>
      <c r="AJ74" s="12"/>
      <c r="AK74" s="2">
        <v>64</v>
      </c>
      <c r="AL74" s="10">
        <f t="shared" si="41"/>
        <v>63</v>
      </c>
      <c r="AM74" s="21">
        <f t="shared" si="42"/>
        <v>171.99980689373567</v>
      </c>
      <c r="AN74" s="14">
        <f t="shared" si="46"/>
        <v>2.8067761122295962E-7</v>
      </c>
      <c r="AO74" s="9">
        <f t="shared" si="43"/>
        <v>4.8276481390502672E-5</v>
      </c>
      <c r="AP74" s="12"/>
      <c r="AQ74" s="2">
        <v>64</v>
      </c>
      <c r="AR74" s="10">
        <f t="shared" si="52"/>
        <v>63</v>
      </c>
      <c r="AS74" s="21">
        <f t="shared" si="53"/>
        <v>167.04210491411263</v>
      </c>
      <c r="AT74" s="14">
        <f t="shared" si="49"/>
        <v>-7.8018656813728829E-4</v>
      </c>
      <c r="AU74" s="9">
        <f t="shared" si="54"/>
        <v>-0.13042576299580033</v>
      </c>
      <c r="AV74" s="21">
        <f t="shared" si="55"/>
        <v>166.52293588777627</v>
      </c>
      <c r="AW74" s="14">
        <f t="shared" si="26"/>
        <v>-7.5600942755198782E-4</v>
      </c>
      <c r="AX74" s="9">
        <f t="shared" si="56"/>
        <v>-0.12598815766974239</v>
      </c>
      <c r="AZ74" s="10">
        <f t="shared" si="57"/>
        <v>63</v>
      </c>
      <c r="BA74" s="21">
        <f t="shared" si="58"/>
        <v>154.04191245504379</v>
      </c>
      <c r="BB74" s="14">
        <f t="shared" si="10"/>
        <v>-8.4600709265879629E-4</v>
      </c>
      <c r="BC74" s="9">
        <f t="shared" si="27"/>
        <v>-0.13043089596678381</v>
      </c>
      <c r="BD74" s="21">
        <f t="shared" si="59"/>
        <v>153.52293588777627</v>
      </c>
      <c r="BE74" s="14">
        <f t="shared" si="28"/>
        <v>-8.1997422664989038E-4</v>
      </c>
      <c r="BF74" s="9">
        <f t="shared" si="29"/>
        <v>-0.12598815766974239</v>
      </c>
      <c r="BG74" s="9"/>
      <c r="BH74" s="2">
        <v>64</v>
      </c>
      <c r="BI74" s="10">
        <f t="shared" si="50"/>
        <v>63</v>
      </c>
      <c r="BJ74" s="21">
        <f t="shared" si="51"/>
        <v>69.999508051891596</v>
      </c>
      <c r="BK74" s="14">
        <f t="shared" si="47"/>
        <v>1.7569536715368631E-6</v>
      </c>
      <c r="BL74" s="9">
        <f t="shared" si="48"/>
        <v>1.2298567659056023E-4</v>
      </c>
      <c r="BN74" s="2">
        <v>64</v>
      </c>
      <c r="BO74" s="10">
        <f t="shared" si="60"/>
        <v>63</v>
      </c>
      <c r="BP74" s="21">
        <f t="shared" si="61"/>
        <v>66.037776586244718</v>
      </c>
      <c r="BQ74" s="14">
        <f t="shared" si="15"/>
        <v>-1.9692001704180568E-3</v>
      </c>
      <c r="BR74" s="9">
        <f t="shared" si="31"/>
        <v>-0.13029818411401814</v>
      </c>
      <c r="BS74" s="21">
        <f t="shared" si="62"/>
        <v>65.522935887776271</v>
      </c>
      <c r="BT74" s="14">
        <f t="shared" si="32"/>
        <v>-1.9191199170685844E-3</v>
      </c>
      <c r="BU74" s="9">
        <f t="shared" si="33"/>
        <v>-0.12598815766974239</v>
      </c>
      <c r="BW74" s="10">
        <f t="shared" si="63"/>
        <v>63</v>
      </c>
      <c r="BX74" s="21">
        <f t="shared" si="64"/>
        <v>51.356191781561307</v>
      </c>
      <c r="BY74" s="14">
        <f t="shared" si="19"/>
        <v>-2.2660898777295659E-3</v>
      </c>
      <c r="BZ74" s="9">
        <f t="shared" si="34"/>
        <v>-0.11664206776400987</v>
      </c>
      <c r="CA74" s="21">
        <f t="shared" si="65"/>
        <v>50.970642298998655</v>
      </c>
      <c r="CB74" s="14">
        <f t="shared" si="35"/>
        <v>-2.2196631366107719E-3</v>
      </c>
      <c r="CC74" s="9">
        <f t="shared" si="36"/>
        <v>-0.11338934190276817</v>
      </c>
    </row>
    <row r="75" spans="2:81" ht="15.9" customHeight="1" x14ac:dyDescent="0.65">
      <c r="B75" s="2">
        <v>64</v>
      </c>
      <c r="C75" s="28">
        <v>167.3</v>
      </c>
      <c r="D75" s="28">
        <v>167</v>
      </c>
      <c r="E75" s="28">
        <v>167</v>
      </c>
      <c r="F75" s="2">
        <v>166.1</v>
      </c>
      <c r="G75" s="28">
        <v>165.9</v>
      </c>
      <c r="H75" s="28">
        <f t="shared" si="21"/>
        <v>166.66</v>
      </c>
      <c r="I75" s="12">
        <f t="shared" si="37"/>
        <v>0</v>
      </c>
      <c r="K75" s="28">
        <v>153.9</v>
      </c>
      <c r="L75" s="28">
        <v>153.4</v>
      </c>
      <c r="M75" s="28">
        <v>153.30000000000001</v>
      </c>
      <c r="N75" s="28">
        <v>153.19999999999999</v>
      </c>
      <c r="O75" s="28">
        <v>153.1</v>
      </c>
      <c r="P75" s="28">
        <f t="shared" si="22"/>
        <v>153.38</v>
      </c>
      <c r="Q75" s="12">
        <f t="shared" si="38"/>
        <v>0</v>
      </c>
      <c r="S75" s="2">
        <v>64</v>
      </c>
      <c r="T75" s="28">
        <v>69.2</v>
      </c>
      <c r="U75" s="28">
        <v>65.599999999999994</v>
      </c>
      <c r="V75" s="28">
        <v>66.3</v>
      </c>
      <c r="W75" s="28">
        <v>65.3</v>
      </c>
      <c r="X75" s="28">
        <v>65</v>
      </c>
      <c r="Y75" s="28">
        <f t="shared" si="23"/>
        <v>66.28</v>
      </c>
      <c r="Z75" s="12">
        <f t="shared" si="39"/>
        <v>0</v>
      </c>
      <c r="AB75" s="2">
        <v>64</v>
      </c>
      <c r="AC75" s="28">
        <v>53.2</v>
      </c>
      <c r="AD75" s="10">
        <v>53.9</v>
      </c>
      <c r="AE75" s="10">
        <v>53.3</v>
      </c>
      <c r="AF75" s="10">
        <v>53.5</v>
      </c>
      <c r="AG75" s="10">
        <v>53.1</v>
      </c>
      <c r="AH75" s="28">
        <f t="shared" si="0"/>
        <v>53.4</v>
      </c>
      <c r="AI75" s="12">
        <f t="shared" si="40"/>
        <v>0</v>
      </c>
      <c r="AJ75" s="12"/>
      <c r="AK75" s="2">
        <v>65</v>
      </c>
      <c r="AL75" s="10">
        <f t="shared" si="41"/>
        <v>64</v>
      </c>
      <c r="AM75" s="21">
        <f t="shared" si="42"/>
        <v>171.99984551494518</v>
      </c>
      <c r="AN75" s="14">
        <f t="shared" si="46"/>
        <v>2.2454216786486373E-7</v>
      </c>
      <c r="AO75" s="9">
        <f t="shared" si="43"/>
        <v>3.8621209507477137E-5</v>
      </c>
      <c r="AP75" s="12"/>
      <c r="AQ75" s="2">
        <v>65</v>
      </c>
      <c r="AR75" s="10">
        <f t="shared" si="52"/>
        <v>64</v>
      </c>
      <c r="AS75" s="21">
        <f t="shared" si="53"/>
        <v>166.91277236018928</v>
      </c>
      <c r="AT75" s="14">
        <f t="shared" si="49"/>
        <v>-7.7425122240794481E-4</v>
      </c>
      <c r="AU75" s="9">
        <f t="shared" si="54"/>
        <v>-0.12933255392334894</v>
      </c>
      <c r="AV75" s="21">
        <f t="shared" si="55"/>
        <v>166.39793588777627</v>
      </c>
      <c r="AW75" s="14">
        <f t="shared" si="26"/>
        <v>-7.506473467669369E-4</v>
      </c>
      <c r="AX75" s="9">
        <f t="shared" si="56"/>
        <v>-0.125</v>
      </c>
      <c r="AZ75" s="10">
        <f t="shared" si="57"/>
        <v>64</v>
      </c>
      <c r="BA75" s="21">
        <f t="shared" si="58"/>
        <v>153.9125764487618</v>
      </c>
      <c r="BB75" s="14">
        <f t="shared" si="10"/>
        <v>-8.3961568783907784E-4</v>
      </c>
      <c r="BC75" s="9">
        <f t="shared" si="27"/>
        <v>-0.12933600628197855</v>
      </c>
      <c r="BD75" s="21">
        <f t="shared" si="59"/>
        <v>153.39793588777627</v>
      </c>
      <c r="BE75" s="14">
        <f t="shared" si="28"/>
        <v>-8.1421058864698727E-4</v>
      </c>
      <c r="BF75" s="9">
        <f t="shared" si="29"/>
        <v>-0.125</v>
      </c>
      <c r="BG75" s="9"/>
      <c r="BH75" s="2">
        <v>65</v>
      </c>
      <c r="BI75" s="10">
        <f t="shared" si="50"/>
        <v>64</v>
      </c>
      <c r="BJ75" s="21">
        <f t="shared" si="51"/>
        <v>69.999606440821807</v>
      </c>
      <c r="BK75" s="14">
        <f t="shared" si="47"/>
        <v>1.4055660239644936E-6</v>
      </c>
      <c r="BL75" s="9">
        <f t="shared" si="48"/>
        <v>9.8388930215525261E-5</v>
      </c>
      <c r="BN75" s="2">
        <v>65</v>
      </c>
      <c r="BO75" s="10">
        <f t="shared" si="60"/>
        <v>64</v>
      </c>
      <c r="BP75" s="21">
        <f t="shared" si="61"/>
        <v>65.908556431135381</v>
      </c>
      <c r="BQ75" s="14">
        <f t="shared" si="15"/>
        <v>-1.9567611417167677E-3</v>
      </c>
      <c r="BR75" s="9">
        <f t="shared" si="31"/>
        <v>-0.12922015510934143</v>
      </c>
      <c r="BS75" s="21">
        <f t="shared" si="62"/>
        <v>65.397935887776271</v>
      </c>
      <c r="BT75" s="14">
        <f t="shared" si="32"/>
        <v>-1.9077289243280011E-3</v>
      </c>
      <c r="BU75" s="9">
        <f t="shared" si="33"/>
        <v>-0.125</v>
      </c>
      <c r="BW75" s="10">
        <f t="shared" si="63"/>
        <v>64</v>
      </c>
      <c r="BX75" s="21">
        <f t="shared" si="64"/>
        <v>51.240518608594257</v>
      </c>
      <c r="BY75" s="14">
        <f t="shared" si="19"/>
        <v>-2.2523705312702037E-3</v>
      </c>
      <c r="BZ75" s="9">
        <f t="shared" si="34"/>
        <v>-0.11567317296704691</v>
      </c>
      <c r="CA75" s="21">
        <f t="shared" si="65"/>
        <v>50.858142298998658</v>
      </c>
      <c r="CB75" s="14">
        <f t="shared" si="35"/>
        <v>-2.2071528810655634E-3</v>
      </c>
      <c r="CC75" s="9">
        <f t="shared" si="36"/>
        <v>-0.1125</v>
      </c>
    </row>
    <row r="76" spans="2:81" ht="15.9" customHeight="1" x14ac:dyDescent="0.65">
      <c r="B76" s="2">
        <v>65</v>
      </c>
      <c r="C76" s="28">
        <v>167.3</v>
      </c>
      <c r="D76" s="28">
        <v>167</v>
      </c>
      <c r="E76" s="28">
        <v>167</v>
      </c>
      <c r="F76" s="2">
        <v>166.1</v>
      </c>
      <c r="G76" s="28">
        <v>165.9</v>
      </c>
      <c r="H76" s="28">
        <f t="shared" si="21"/>
        <v>166.66</v>
      </c>
      <c r="I76" s="12">
        <f t="shared" si="37"/>
        <v>0</v>
      </c>
      <c r="K76" s="28">
        <v>153.9</v>
      </c>
      <c r="L76" s="28">
        <v>153.4</v>
      </c>
      <c r="M76" s="28">
        <v>153.30000000000001</v>
      </c>
      <c r="N76" s="28">
        <v>153.19999999999999</v>
      </c>
      <c r="O76" s="28">
        <v>153.1</v>
      </c>
      <c r="P76" s="28">
        <f t="shared" si="22"/>
        <v>153.38</v>
      </c>
      <c r="Q76" s="12">
        <f t="shared" si="38"/>
        <v>0</v>
      </c>
      <c r="S76" s="2">
        <v>65</v>
      </c>
      <c r="T76" s="28">
        <v>69.2</v>
      </c>
      <c r="U76" s="28">
        <v>65.599999999999994</v>
      </c>
      <c r="V76" s="28">
        <v>66.3</v>
      </c>
      <c r="W76" s="28">
        <v>65.3</v>
      </c>
      <c r="X76" s="28">
        <v>65</v>
      </c>
      <c r="Y76" s="28">
        <f t="shared" si="23"/>
        <v>66.28</v>
      </c>
      <c r="Z76" s="12">
        <f t="shared" si="39"/>
        <v>0</v>
      </c>
      <c r="AB76" s="2">
        <v>65</v>
      </c>
      <c r="AC76" s="28">
        <v>53.2</v>
      </c>
      <c r="AD76" s="10">
        <v>53.9</v>
      </c>
      <c r="AE76" s="10">
        <v>53.3</v>
      </c>
      <c r="AF76" s="10">
        <v>53.5</v>
      </c>
      <c r="AG76" s="10">
        <v>53.1</v>
      </c>
      <c r="AH76" s="28">
        <f t="shared" ref="AH76:AH91" si="66">AVERAGE(AC76:AG76)</f>
        <v>53.4</v>
      </c>
      <c r="AI76" s="12">
        <f t="shared" si="40"/>
        <v>0</v>
      </c>
      <c r="AJ76" s="12"/>
      <c r="AK76" s="2">
        <v>66</v>
      </c>
      <c r="AL76" s="10">
        <f t="shared" si="41"/>
        <v>65</v>
      </c>
      <c r="AM76" s="21">
        <f t="shared" si="42"/>
        <v>171.9998764119284</v>
      </c>
      <c r="AN76" s="14">
        <f t="shared" si="46"/>
        <v>1.7963378470781259E-7</v>
      </c>
      <c r="AO76" s="9">
        <f t="shared" si="43"/>
        <v>3.0896983212391735E-5</v>
      </c>
      <c r="AP76" s="12"/>
      <c r="AQ76" s="2">
        <v>66</v>
      </c>
      <c r="AR76" s="10">
        <f t="shared" ref="AR76:AR91" si="67">AR75+$AT$8</f>
        <v>65</v>
      </c>
      <c r="AS76" s="21">
        <f t="shared" ref="AS76:AS91" si="68">AS75+AU76*$AT$8</f>
        <v>166.78450717412909</v>
      </c>
      <c r="AT76" s="14">
        <f t="shared" si="49"/>
        <v>-7.684563874081515E-4</v>
      </c>
      <c r="AU76" s="9">
        <f t="shared" ref="AU76:AU91" si="69">$AT$5*AS75*(1-AS75/AV76)</f>
        <v>-0.12826518606019657</v>
      </c>
      <c r="AV76" s="21">
        <f t="shared" ref="AV76:AV91" si="70">AV75+AX76*$AT$8</f>
        <v>166.27390115318707</v>
      </c>
      <c r="AW76" s="14">
        <f t="shared" si="26"/>
        <v>-7.4541029567130337E-4</v>
      </c>
      <c r="AX76" s="9">
        <f t="shared" ref="AX76:AX91" si="71">-$AV$5/AR76^0.5</f>
        <v>-0.12403473458920847</v>
      </c>
      <c r="AZ76" s="10">
        <f t="shared" ref="AZ76:AZ91" si="72">AZ75+$AT$8</f>
        <v>65</v>
      </c>
      <c r="BA76" s="21">
        <f t="shared" ref="BA76:BA91" si="73">BA75+BC76*$AT$8</f>
        <v>153.78430913186506</v>
      </c>
      <c r="BB76" s="14">
        <f t="shared" ref="BB76:BB91" si="74">(BA76-BA75)/BA75</f>
        <v>-8.3337775155391529E-4</v>
      </c>
      <c r="BC76" s="9">
        <f t="shared" si="27"/>
        <v>-0.12826731689674348</v>
      </c>
      <c r="BD76" s="21">
        <f t="shared" ref="BD76:BD91" si="75">BD75+BF76*$AT$8</f>
        <v>153.27390115318707</v>
      </c>
      <c r="BE76" s="14">
        <f t="shared" si="28"/>
        <v>-8.0858150972737939E-4</v>
      </c>
      <c r="BF76" s="9">
        <f t="shared" si="29"/>
        <v>-0.12403473458920847</v>
      </c>
      <c r="BG76" s="9"/>
      <c r="BH76" s="2">
        <v>66</v>
      </c>
      <c r="BI76" s="10">
        <f t="shared" si="50"/>
        <v>65</v>
      </c>
      <c r="BJ76" s="21">
        <f t="shared" si="51"/>
        <v>69.999685152214909</v>
      </c>
      <c r="BK76" s="14">
        <f t="shared" si="47"/>
        <v>1.1244547948660183E-6</v>
      </c>
      <c r="BL76" s="9">
        <f t="shared" si="48"/>
        <v>7.8711393098729402E-5</v>
      </c>
      <c r="BN76" s="2">
        <v>66</v>
      </c>
      <c r="BO76" s="10">
        <f t="shared" ref="BO76:BO91" si="76">BO75+$AT$8</f>
        <v>65</v>
      </c>
      <c r="BP76" s="21">
        <f t="shared" ref="BP76:BP91" si="77">BP75+BR76*$AT$8</f>
        <v>65.780391230459514</v>
      </c>
      <c r="BQ76" s="14">
        <f t="shared" ref="BQ76:BQ91" si="78">(BP76-BP75)/BP75</f>
        <v>-1.9445912278442902E-3</v>
      </c>
      <c r="BR76" s="9">
        <f t="shared" si="31"/>
        <v>-0.12816520067586507</v>
      </c>
      <c r="BS76" s="21">
        <f t="shared" ref="BS76:BS91" si="79">BS75+BU76*$AT$8</f>
        <v>65.273901153187069</v>
      </c>
      <c r="BT76" s="14">
        <f t="shared" si="32"/>
        <v>-1.8966154345000604E-3</v>
      </c>
      <c r="BU76" s="9">
        <f t="shared" si="33"/>
        <v>-0.12403473458920847</v>
      </c>
      <c r="BW76" s="10">
        <f t="shared" ref="BW76:BW91" si="80">BW75+$AT$8</f>
        <v>65</v>
      </c>
      <c r="BX76" s="21">
        <f t="shared" ref="BX76:BX91" si="81">BX75+BZ76*$AT$8</f>
        <v>51.125790781426282</v>
      </c>
      <c r="BY76" s="14">
        <f t="shared" ref="BY76:BY91" si="82">(BX76-BX75)/BX75</f>
        <v>-2.2390059719015541E-3</v>
      </c>
      <c r="BZ76" s="9">
        <f t="shared" si="34"/>
        <v>-0.11472782716797202</v>
      </c>
      <c r="CA76" s="21">
        <f t="shared" ref="CA76:CA91" si="83">CA75+CC76*$AT$8</f>
        <v>50.746511037868373</v>
      </c>
      <c r="CB76" s="14">
        <f t="shared" si="35"/>
        <v>-2.1949535725075517E-3</v>
      </c>
      <c r="CC76" s="9">
        <f t="shared" si="36"/>
        <v>-0.11163126113028762</v>
      </c>
    </row>
    <row r="77" spans="2:81" ht="15.9" customHeight="1" x14ac:dyDescent="0.65">
      <c r="B77" s="2">
        <v>66</v>
      </c>
      <c r="C77" s="28">
        <v>167.3</v>
      </c>
      <c r="D77" s="28">
        <v>167</v>
      </c>
      <c r="E77" s="28">
        <v>167</v>
      </c>
      <c r="F77" s="2">
        <v>166.1</v>
      </c>
      <c r="G77" s="28">
        <v>165.9</v>
      </c>
      <c r="H77" s="28">
        <f t="shared" ref="H77:H91" si="84">AVERAGE(C77:G77)</f>
        <v>166.66</v>
      </c>
      <c r="I77" s="12">
        <f t="shared" si="37"/>
        <v>0</v>
      </c>
      <c r="K77" s="28">
        <v>153.9</v>
      </c>
      <c r="L77" s="28">
        <v>153.4</v>
      </c>
      <c r="M77" s="28">
        <v>153.30000000000001</v>
      </c>
      <c r="N77" s="28">
        <v>153.19999999999999</v>
      </c>
      <c r="O77" s="28">
        <v>153.1</v>
      </c>
      <c r="P77" s="28">
        <f t="shared" ref="P77:P91" si="85">AVERAGE(K77:O77)</f>
        <v>153.38</v>
      </c>
      <c r="Q77" s="12">
        <f t="shared" si="38"/>
        <v>0</v>
      </c>
      <c r="S77" s="2">
        <v>66</v>
      </c>
      <c r="T77" s="28">
        <v>69.2</v>
      </c>
      <c r="U77" s="28">
        <v>65.599999999999994</v>
      </c>
      <c r="V77" s="28">
        <v>66.3</v>
      </c>
      <c r="W77" s="28">
        <v>65.3</v>
      </c>
      <c r="X77" s="28">
        <v>65</v>
      </c>
      <c r="Y77" s="28">
        <f t="shared" ref="Y77:Y91" si="86">AVERAGE(T77:X77)</f>
        <v>66.28</v>
      </c>
      <c r="Z77" s="12">
        <f t="shared" si="39"/>
        <v>0</v>
      </c>
      <c r="AB77" s="2">
        <v>66</v>
      </c>
      <c r="AC77" s="28">
        <v>53.2</v>
      </c>
      <c r="AD77" s="10">
        <v>53.9</v>
      </c>
      <c r="AE77" s="10">
        <v>53.3</v>
      </c>
      <c r="AF77" s="10">
        <v>53.5</v>
      </c>
      <c r="AG77" s="10">
        <v>53.1</v>
      </c>
      <c r="AH77" s="28">
        <f t="shared" si="66"/>
        <v>53.4</v>
      </c>
      <c r="AI77" s="12">
        <f t="shared" si="40"/>
        <v>0</v>
      </c>
      <c r="AJ77" s="12"/>
      <c r="AK77" s="2">
        <v>67</v>
      </c>
      <c r="AL77" s="10">
        <f t="shared" si="41"/>
        <v>66</v>
      </c>
      <c r="AM77" s="21">
        <f t="shared" si="42"/>
        <v>171.99990112952497</v>
      </c>
      <c r="AN77" s="14">
        <f t="shared" si="46"/>
        <v>1.4370706008396954E-7</v>
      </c>
      <c r="AO77" s="9">
        <f t="shared" si="43"/>
        <v>2.4717596560800637E-5</v>
      </c>
      <c r="AP77" s="12"/>
      <c r="AQ77" s="2">
        <v>67</v>
      </c>
      <c r="AR77" s="10">
        <f t="shared" si="67"/>
        <v>66</v>
      </c>
      <c r="AS77" s="21">
        <f t="shared" si="68"/>
        <v>166.65728428856127</v>
      </c>
      <c r="AT77" s="14">
        <f t="shared" si="49"/>
        <v>-7.6279798239888431E-4</v>
      </c>
      <c r="AU77" s="9">
        <f t="shared" si="69"/>
        <v>-0.12722288556781861</v>
      </c>
      <c r="AV77" s="21">
        <f t="shared" si="70"/>
        <v>166.15080966220773</v>
      </c>
      <c r="AW77" s="14">
        <f t="shared" ref="AW77:AW91" si="87">(AV77-AV76)/AV76</f>
        <v>-7.4029351645470056E-4</v>
      </c>
      <c r="AX77" s="9">
        <f t="shared" si="71"/>
        <v>-0.12309149097933272</v>
      </c>
      <c r="AZ77" s="10">
        <f t="shared" si="72"/>
        <v>66</v>
      </c>
      <c r="BA77" s="21">
        <f t="shared" si="73"/>
        <v>153.65708515114758</v>
      </c>
      <c r="BB77" s="14">
        <f t="shared" si="74"/>
        <v>-8.2728843687416621E-4</v>
      </c>
      <c r="BC77" s="9">
        <f t="shared" ref="BC77:BC91" si="88">$BB$5*BA76*(1-BA76/BD77)</f>
        <v>-0.12722398071748053</v>
      </c>
      <c r="BD77" s="21">
        <f t="shared" si="75"/>
        <v>153.15080966220773</v>
      </c>
      <c r="BE77" s="14">
        <f t="shared" ref="BE77:BE91" si="89">(BD77-BD76)/BD76</f>
        <v>-8.0308186881935227E-4</v>
      </c>
      <c r="BF77" s="9">
        <f t="shared" ref="BF77:BF91" si="90">-$BD$5/AZ77^0.5</f>
        <v>-0.12309149097933272</v>
      </c>
      <c r="BG77" s="9"/>
      <c r="BH77" s="2">
        <v>67</v>
      </c>
      <c r="BI77" s="10">
        <f t="shared" si="50"/>
        <v>66</v>
      </c>
      <c r="BJ77" s="21">
        <f t="shared" si="51"/>
        <v>69.999748121488707</v>
      </c>
      <c r="BK77" s="14">
        <f t="shared" si="47"/>
        <v>8.9956510035520926E-7</v>
      </c>
      <c r="BL77" s="9">
        <f t="shared" si="48"/>
        <v>6.2969273791709695E-5</v>
      </c>
      <c r="BN77" s="2">
        <v>67</v>
      </c>
      <c r="BO77" s="10">
        <f t="shared" si="76"/>
        <v>66</v>
      </c>
      <c r="BP77" s="21">
        <f t="shared" si="77"/>
        <v>65.653258130853203</v>
      </c>
      <c r="BQ77" s="14">
        <f t="shared" si="78"/>
        <v>-1.9326899282326336E-3</v>
      </c>
      <c r="BR77" s="9">
        <f t="shared" ref="BR77:BR91" si="91">$BQ$5*BP76*(1-BP76/BS77)</f>
        <v>-0.12713309960631722</v>
      </c>
      <c r="BS77" s="21">
        <f t="shared" si="79"/>
        <v>65.150809662207735</v>
      </c>
      <c r="BT77" s="14">
        <f t="shared" ref="BT77:BT91" si="92">(BS77-BS76)/BS76</f>
        <v>-1.8857688724695455E-3</v>
      </c>
      <c r="BU77" s="9">
        <f t="shared" ref="BU77:BU91" si="93">-$BS$5/BO77^0.5</f>
        <v>-0.12309149097933272</v>
      </c>
      <c r="BW77" s="10">
        <f t="shared" si="80"/>
        <v>66</v>
      </c>
      <c r="BX77" s="21">
        <f t="shared" si="81"/>
        <v>51.011985631822995</v>
      </c>
      <c r="BY77" s="14">
        <f t="shared" si="82"/>
        <v>-2.2259831655187237E-3</v>
      </c>
      <c r="BZ77" s="9">
        <f t="shared" ref="BZ77:BZ91" si="94">$BY$5*BX76*(1-BX76/CA77)</f>
        <v>-0.11380514960328839</v>
      </c>
      <c r="CA77" s="21">
        <f t="shared" si="83"/>
        <v>50.635728695986977</v>
      </c>
      <c r="CB77" s="14">
        <f t="shared" ref="CB77:CB91" si="95">(CA77-CA76)/CA76</f>
        <v>-2.1830533689050618E-3</v>
      </c>
      <c r="CC77" s="9">
        <f t="shared" ref="CC77:CC91" si="96">-$CA$5/BW77^0.5</f>
        <v>-0.11078234188139946</v>
      </c>
    </row>
    <row r="78" spans="2:81" ht="15.9" customHeight="1" x14ac:dyDescent="0.65">
      <c r="B78" s="2">
        <v>67</v>
      </c>
      <c r="C78" s="28">
        <v>167.3</v>
      </c>
      <c r="D78" s="28">
        <v>167</v>
      </c>
      <c r="E78" s="28">
        <v>167</v>
      </c>
      <c r="F78" s="2">
        <v>166.1</v>
      </c>
      <c r="G78" s="28">
        <v>165.9</v>
      </c>
      <c r="H78" s="28">
        <f t="shared" si="84"/>
        <v>166.66</v>
      </c>
      <c r="I78" s="12">
        <f t="shared" ref="I78:I91" si="97">(H78-H77)/H77</f>
        <v>0</v>
      </c>
      <c r="K78" s="28">
        <v>153.9</v>
      </c>
      <c r="L78" s="28">
        <v>153.4</v>
      </c>
      <c r="M78" s="28">
        <v>153.30000000000001</v>
      </c>
      <c r="N78" s="28">
        <v>153.19999999999999</v>
      </c>
      <c r="O78" s="28">
        <v>153.1</v>
      </c>
      <c r="P78" s="28">
        <f t="shared" si="85"/>
        <v>153.38</v>
      </c>
      <c r="Q78" s="12">
        <f t="shared" ref="Q78:Q91" si="98">(P78-P77)/P77</f>
        <v>0</v>
      </c>
      <c r="S78" s="2">
        <v>67</v>
      </c>
      <c r="T78" s="28">
        <v>69.2</v>
      </c>
      <c r="U78" s="28">
        <v>65.599999999999994</v>
      </c>
      <c r="V78" s="28">
        <v>66.3</v>
      </c>
      <c r="W78" s="28">
        <v>65.3</v>
      </c>
      <c r="X78" s="28">
        <v>65</v>
      </c>
      <c r="Y78" s="28">
        <f t="shared" si="86"/>
        <v>66.28</v>
      </c>
      <c r="Z78" s="12">
        <f t="shared" ref="Z78:Z91" si="99">(Y78-Y77)/Y77</f>
        <v>0</v>
      </c>
      <c r="AB78" s="2">
        <v>67</v>
      </c>
      <c r="AC78" s="28">
        <v>53.2</v>
      </c>
      <c r="AD78" s="10">
        <v>53.9</v>
      </c>
      <c r="AE78" s="10">
        <v>53.3</v>
      </c>
      <c r="AF78" s="10">
        <v>53.5</v>
      </c>
      <c r="AG78" s="10">
        <v>53.1</v>
      </c>
      <c r="AH78" s="28">
        <f t="shared" si="66"/>
        <v>53.4</v>
      </c>
      <c r="AI78" s="12">
        <f t="shared" ref="AI78:AI91" si="100">(AH78-AH77)/AH77</f>
        <v>0</v>
      </c>
      <c r="AJ78" s="12"/>
      <c r="AK78" s="2">
        <v>68</v>
      </c>
      <c r="AL78" s="10">
        <f t="shared" si="41"/>
        <v>67</v>
      </c>
      <c r="AM78" s="21">
        <f t="shared" si="42"/>
        <v>171.9999209036086</v>
      </c>
      <c r="AN78" s="14">
        <f t="shared" si="46"/>
        <v>1.1496566856014324E-7</v>
      </c>
      <c r="AO78" s="9">
        <f t="shared" si="43"/>
        <v>1.977408363755548E-5</v>
      </c>
      <c r="AP78" s="12"/>
      <c r="AQ78" s="2">
        <v>68</v>
      </c>
      <c r="AR78" s="10">
        <f t="shared" si="67"/>
        <v>67</v>
      </c>
      <c r="AS78" s="21">
        <f t="shared" si="68"/>
        <v>166.53107941996615</v>
      </c>
      <c r="AT78" s="14">
        <f t="shared" si="49"/>
        <v>-7.5727184163522625E-4</v>
      </c>
      <c r="AU78" s="9">
        <f t="shared" si="69"/>
        <v>-0.1262048685951252</v>
      </c>
      <c r="AV78" s="21">
        <f t="shared" si="70"/>
        <v>166.02864021785143</v>
      </c>
      <c r="AW78" s="14">
        <f t="shared" si="87"/>
        <v>-7.3529250085918032E-4</v>
      </c>
      <c r="AX78" s="9">
        <f t="shared" si="71"/>
        <v>-0.12216944435630522</v>
      </c>
      <c r="AZ78" s="10">
        <f t="shared" si="72"/>
        <v>67</v>
      </c>
      <c r="BA78" s="21">
        <f t="shared" si="73"/>
        <v>153.53087999570633</v>
      </c>
      <c r="BB78" s="14">
        <f t="shared" si="74"/>
        <v>-8.213428968609622E-4</v>
      </c>
      <c r="BC78" s="9">
        <f t="shared" si="88"/>
        <v>-0.12620515544126079</v>
      </c>
      <c r="BD78" s="21">
        <f t="shared" si="75"/>
        <v>153.02864021785143</v>
      </c>
      <c r="BE78" s="14">
        <f t="shared" si="89"/>
        <v>-7.9770681347203834E-4</v>
      </c>
      <c r="BF78" s="9">
        <f t="shared" si="90"/>
        <v>-0.12216944435630522</v>
      </c>
      <c r="BG78" s="9"/>
      <c r="BH78" s="2">
        <v>68</v>
      </c>
      <c r="BI78" s="10">
        <f t="shared" si="50"/>
        <v>67</v>
      </c>
      <c r="BJ78" s="21">
        <f t="shared" si="51"/>
        <v>69.999798497009706</v>
      </c>
      <c r="BK78" s="14">
        <f t="shared" si="47"/>
        <v>7.196528894881009E-7</v>
      </c>
      <c r="BL78" s="9">
        <f t="shared" si="48"/>
        <v>5.0375520993866163E-5</v>
      </c>
      <c r="BN78" s="2">
        <v>68</v>
      </c>
      <c r="BO78" s="10">
        <f t="shared" si="76"/>
        <v>67</v>
      </c>
      <c r="BP78" s="21">
        <f t="shared" si="77"/>
        <v>65.527134623001658</v>
      </c>
      <c r="BQ78" s="14">
        <f t="shared" si="78"/>
        <v>-1.9210548180285173E-3</v>
      </c>
      <c r="BR78" s="9">
        <f t="shared" si="91"/>
        <v>-0.12612350785155238</v>
      </c>
      <c r="BS78" s="21">
        <f t="shared" si="79"/>
        <v>65.028640217851432</v>
      </c>
      <c r="BT78" s="14">
        <f t="shared" si="92"/>
        <v>-1.8751792186424609E-3</v>
      </c>
      <c r="BU78" s="9">
        <f t="shared" si="93"/>
        <v>-0.12216944435630522</v>
      </c>
      <c r="BW78" s="10">
        <f t="shared" si="80"/>
        <v>67</v>
      </c>
      <c r="BX78" s="21">
        <f t="shared" si="81"/>
        <v>50.899081339357203</v>
      </c>
      <c r="BY78" s="14">
        <f t="shared" si="82"/>
        <v>-2.2132895057384097E-3</v>
      </c>
      <c r="BZ78" s="9">
        <f t="shared" si="94"/>
        <v>-0.11290429246579145</v>
      </c>
      <c r="CA78" s="21">
        <f t="shared" si="83"/>
        <v>50.525776196066303</v>
      </c>
      <c r="CB78" s="14">
        <f t="shared" si="95"/>
        <v>-2.1714410506624665E-3</v>
      </c>
      <c r="CC78" s="9">
        <f t="shared" si="96"/>
        <v>-0.1099524999206747</v>
      </c>
    </row>
    <row r="79" spans="2:81" ht="15.9" customHeight="1" x14ac:dyDescent="0.65">
      <c r="B79" s="2">
        <v>68</v>
      </c>
      <c r="C79" s="28">
        <v>167.3</v>
      </c>
      <c r="D79" s="28">
        <v>167</v>
      </c>
      <c r="E79" s="28">
        <v>167</v>
      </c>
      <c r="F79" s="2">
        <v>166.1</v>
      </c>
      <c r="G79" s="28">
        <v>165.9</v>
      </c>
      <c r="H79" s="28">
        <f t="shared" si="84"/>
        <v>166.66</v>
      </c>
      <c r="I79" s="12">
        <f t="shared" si="97"/>
        <v>0</v>
      </c>
      <c r="K79" s="28">
        <v>153.9</v>
      </c>
      <c r="L79" s="28">
        <v>153.4</v>
      </c>
      <c r="M79" s="28">
        <v>153.30000000000001</v>
      </c>
      <c r="N79" s="28">
        <v>153.19999999999999</v>
      </c>
      <c r="O79" s="28">
        <v>153.1</v>
      </c>
      <c r="P79" s="28">
        <f t="shared" si="85"/>
        <v>153.38</v>
      </c>
      <c r="Q79" s="12">
        <f t="shared" si="98"/>
        <v>0</v>
      </c>
      <c r="S79" s="2">
        <v>68</v>
      </c>
      <c r="T79" s="28">
        <v>69.2</v>
      </c>
      <c r="U79" s="28">
        <v>65.599999999999994</v>
      </c>
      <c r="V79" s="28">
        <v>66.3</v>
      </c>
      <c r="W79" s="28">
        <v>65.3</v>
      </c>
      <c r="X79" s="28">
        <v>65</v>
      </c>
      <c r="Y79" s="28">
        <f t="shared" si="86"/>
        <v>66.28</v>
      </c>
      <c r="Z79" s="12">
        <f t="shared" si="99"/>
        <v>0</v>
      </c>
      <c r="AB79" s="2">
        <v>68</v>
      </c>
      <c r="AC79" s="28">
        <v>53.2</v>
      </c>
      <c r="AD79" s="10">
        <v>53.9</v>
      </c>
      <c r="AE79" s="10">
        <v>53.3</v>
      </c>
      <c r="AF79" s="10">
        <v>53.5</v>
      </c>
      <c r="AG79" s="10">
        <v>53.1</v>
      </c>
      <c r="AH79" s="28">
        <f t="shared" si="66"/>
        <v>53.4</v>
      </c>
      <c r="AI79" s="12">
        <f t="shared" si="100"/>
        <v>0</v>
      </c>
      <c r="AJ79" s="12"/>
      <c r="AK79" s="2">
        <v>69</v>
      </c>
      <c r="AL79" s="10">
        <f t="shared" ref="AL79:AL91" si="101">AL78+$AT$8</f>
        <v>68</v>
      </c>
      <c r="AM79" s="21">
        <f t="shared" ref="AM79:AM91" si="102">AM78+AO79*$AT$8</f>
        <v>171.9999367228796</v>
      </c>
      <c r="AN79" s="14">
        <f t="shared" si="46"/>
        <v>9.1972548102410837E-8</v>
      </c>
      <c r="AO79" s="9">
        <f t="shared" ref="AO79:AO91" si="103">$AN$5*AM78*(1-AM78/$AN$6)</f>
        <v>1.5819271004175754E-5</v>
      </c>
      <c r="AP79" s="12"/>
      <c r="AQ79" s="2">
        <v>69</v>
      </c>
      <c r="AR79" s="10">
        <f t="shared" si="67"/>
        <v>68</v>
      </c>
      <c r="AS79" s="21">
        <f t="shared" si="68"/>
        <v>166.40586906808997</v>
      </c>
      <c r="AT79" s="14">
        <f t="shared" si="49"/>
        <v>-7.518737782298018E-4</v>
      </c>
      <c r="AU79" s="9">
        <f t="shared" si="69"/>
        <v>-0.12521035187617779</v>
      </c>
      <c r="AV79" s="21">
        <f t="shared" si="70"/>
        <v>165.90737240533326</v>
      </c>
      <c r="AW79" s="14">
        <f t="shared" si="87"/>
        <v>-7.3040297360172507E-4</v>
      </c>
      <c r="AX79" s="9">
        <f t="shared" si="71"/>
        <v>-0.12126781251816648</v>
      </c>
      <c r="AZ79" s="10">
        <f t="shared" si="72"/>
        <v>68</v>
      </c>
      <c r="BA79" s="21">
        <f t="shared" si="73"/>
        <v>153.40566998453667</v>
      </c>
      <c r="BB79" s="14">
        <f t="shared" si="74"/>
        <v>-8.1553633492596408E-4</v>
      </c>
      <c r="BC79" s="9">
        <f t="shared" si="88"/>
        <v>-0.12521001116966754</v>
      </c>
      <c r="BD79" s="21">
        <f t="shared" si="75"/>
        <v>152.90737240533326</v>
      </c>
      <c r="BE79" s="14">
        <f t="shared" si="89"/>
        <v>-7.9245174201073021E-4</v>
      </c>
      <c r="BF79" s="9">
        <f t="shared" si="90"/>
        <v>-0.12126781251816648</v>
      </c>
      <c r="BG79" s="9"/>
      <c r="BH79" s="2">
        <v>69</v>
      </c>
      <c r="BI79" s="10">
        <f t="shared" si="50"/>
        <v>68</v>
      </c>
      <c r="BJ79" s="21">
        <f t="shared" si="51"/>
        <v>69.999838797491762</v>
      </c>
      <c r="BK79" s="14">
        <f t="shared" si="47"/>
        <v>5.7572282950530668E-7</v>
      </c>
      <c r="BL79" s="9">
        <f t="shared" si="48"/>
        <v>4.0300482048835077E-5</v>
      </c>
      <c r="BN79" s="2">
        <v>69</v>
      </c>
      <c r="BO79" s="10">
        <f t="shared" si="76"/>
        <v>68</v>
      </c>
      <c r="BP79" s="21">
        <f t="shared" si="77"/>
        <v>65.401998630690031</v>
      </c>
      <c r="BQ79" s="14">
        <f t="shared" si="78"/>
        <v>-1.9096820428906869E-3</v>
      </c>
      <c r="BR79" s="9">
        <f t="shared" si="91"/>
        <v>-0.12513599231162359</v>
      </c>
      <c r="BS79" s="21">
        <f t="shared" si="79"/>
        <v>64.907372405333263</v>
      </c>
      <c r="BT79" s="14">
        <f t="shared" si="92"/>
        <v>-1.8648369720159032E-3</v>
      </c>
      <c r="BU79" s="9">
        <f t="shared" si="93"/>
        <v>-0.12126781251816648</v>
      </c>
      <c r="BW79" s="10">
        <f t="shared" si="80"/>
        <v>68</v>
      </c>
      <c r="BX79" s="21">
        <f t="shared" si="81"/>
        <v>50.787056897224403</v>
      </c>
      <c r="BY79" s="14">
        <f t="shared" si="82"/>
        <v>-2.2009128492104599E-3</v>
      </c>
      <c r="BZ79" s="9">
        <f t="shared" si="94"/>
        <v>-0.11202444213280262</v>
      </c>
      <c r="CA79" s="21">
        <f t="shared" si="83"/>
        <v>50.416635164799956</v>
      </c>
      <c r="CB79" s="14">
        <f t="shared" si="95"/>
        <v>-2.1601059792297501E-3</v>
      </c>
      <c r="CC79" s="9">
        <f t="shared" si="96"/>
        <v>-0.10914103126634984</v>
      </c>
    </row>
    <row r="80" spans="2:81" ht="15.9" customHeight="1" x14ac:dyDescent="0.65">
      <c r="B80" s="2">
        <v>69</v>
      </c>
      <c r="C80" s="28">
        <v>167.3</v>
      </c>
      <c r="D80" s="28">
        <v>167</v>
      </c>
      <c r="E80" s="28">
        <v>167</v>
      </c>
      <c r="F80" s="2">
        <v>166.1</v>
      </c>
      <c r="G80" s="28">
        <v>165.9</v>
      </c>
      <c r="H80" s="28">
        <f t="shared" si="84"/>
        <v>166.66</v>
      </c>
      <c r="I80" s="12">
        <f t="shared" si="97"/>
        <v>0</v>
      </c>
      <c r="K80" s="28">
        <v>153.9</v>
      </c>
      <c r="L80" s="28">
        <v>153.4</v>
      </c>
      <c r="M80" s="28">
        <v>153.30000000000001</v>
      </c>
      <c r="N80" s="28">
        <v>153.19999999999999</v>
      </c>
      <c r="O80" s="28">
        <v>153.1</v>
      </c>
      <c r="P80" s="28">
        <f t="shared" si="85"/>
        <v>153.38</v>
      </c>
      <c r="Q80" s="12">
        <f t="shared" si="98"/>
        <v>0</v>
      </c>
      <c r="S80" s="2">
        <v>69</v>
      </c>
      <c r="T80" s="28">
        <v>69.2</v>
      </c>
      <c r="U80" s="28">
        <v>65.599999999999994</v>
      </c>
      <c r="V80" s="28">
        <v>66.3</v>
      </c>
      <c r="W80" s="28">
        <v>65.3</v>
      </c>
      <c r="X80" s="28">
        <v>65</v>
      </c>
      <c r="Y80" s="28">
        <f t="shared" si="86"/>
        <v>66.28</v>
      </c>
      <c r="Z80" s="12">
        <f t="shared" si="99"/>
        <v>0</v>
      </c>
      <c r="AB80" s="2">
        <v>69</v>
      </c>
      <c r="AC80" s="28">
        <v>53.2</v>
      </c>
      <c r="AD80" s="10">
        <v>53.9</v>
      </c>
      <c r="AE80" s="10">
        <v>53.3</v>
      </c>
      <c r="AF80" s="10">
        <v>53.5</v>
      </c>
      <c r="AG80" s="10">
        <v>53.1</v>
      </c>
      <c r="AH80" s="28">
        <f t="shared" si="66"/>
        <v>53.4</v>
      </c>
      <c r="AI80" s="12">
        <f t="shared" si="100"/>
        <v>0</v>
      </c>
      <c r="AJ80" s="12"/>
      <c r="AK80" s="2">
        <v>70</v>
      </c>
      <c r="AL80" s="10">
        <f t="shared" si="101"/>
        <v>69</v>
      </c>
      <c r="AM80" s="21">
        <f t="shared" si="102"/>
        <v>171.99994937829902</v>
      </c>
      <c r="AN80" s="14">
        <f t="shared" ref="AN80:AN91" si="104">(AM80-AM79)/AM79</f>
        <v>7.357804698318192E-8</v>
      </c>
      <c r="AO80" s="9">
        <f t="shared" si="103"/>
        <v>1.2655419426212867E-5</v>
      </c>
      <c r="AP80" s="12"/>
      <c r="AQ80" s="2">
        <v>70</v>
      </c>
      <c r="AR80" s="10">
        <f t="shared" si="67"/>
        <v>69</v>
      </c>
      <c r="AS80" s="21">
        <f t="shared" si="68"/>
        <v>166.28163050746284</v>
      </c>
      <c r="AT80" s="14">
        <f t="shared" si="49"/>
        <v>-7.4659963210971952E-4</v>
      </c>
      <c r="AU80" s="9">
        <f t="shared" si="69"/>
        <v>-0.12423856062713849</v>
      </c>
      <c r="AV80" s="21">
        <f t="shared" si="70"/>
        <v>165.7869865522475</v>
      </c>
      <c r="AW80" s="14">
        <f t="shared" si="87"/>
        <v>-7.2562087712200129E-4</v>
      </c>
      <c r="AX80" s="9">
        <f t="shared" si="71"/>
        <v>-0.1203858530857692</v>
      </c>
      <c r="AZ80" s="10">
        <f t="shared" si="72"/>
        <v>69</v>
      </c>
      <c r="BA80" s="21">
        <f t="shared" si="73"/>
        <v>153.28143224861378</v>
      </c>
      <c r="BB80" s="14">
        <f t="shared" si="74"/>
        <v>-8.0986404176203435E-4</v>
      </c>
      <c r="BC80" s="9">
        <f t="shared" si="88"/>
        <v>-0.12423773592288075</v>
      </c>
      <c r="BD80" s="21">
        <f t="shared" si="75"/>
        <v>152.7869865522475</v>
      </c>
      <c r="BE80" s="14">
        <f t="shared" si="89"/>
        <v>-7.8731228711877003E-4</v>
      </c>
      <c r="BF80" s="9">
        <f t="shared" si="90"/>
        <v>-0.1203858530857692</v>
      </c>
      <c r="BG80" s="9"/>
      <c r="BH80" s="2">
        <v>70</v>
      </c>
      <c r="BI80" s="10">
        <f t="shared" si="50"/>
        <v>69</v>
      </c>
      <c r="BJ80" s="21">
        <f t="shared" si="51"/>
        <v>69.999871037919164</v>
      </c>
      <c r="BK80" s="14">
        <f t="shared" ref="BK80:BK91" si="105">(BJ80-BJ79)/BJ79</f>
        <v>4.6057859497142915E-7</v>
      </c>
      <c r="BL80" s="9">
        <f t="shared" ref="BL80:BL91" si="106">$BK$5*BJ79*(1-BJ79/$BK$6)</f>
        <v>3.22404274017594E-5</v>
      </c>
      <c r="BN80" s="2">
        <v>70</v>
      </c>
      <c r="BO80" s="10">
        <f t="shared" si="76"/>
        <v>69</v>
      </c>
      <c r="BP80" s="21">
        <f t="shared" si="77"/>
        <v>65.277828573545236</v>
      </c>
      <c r="BQ80" s="14">
        <f t="shared" si="78"/>
        <v>-1.8985667065918677E-3</v>
      </c>
      <c r="BR80" s="9">
        <f t="shared" si="91"/>
        <v>-0.12417005714478971</v>
      </c>
      <c r="BS80" s="21">
        <f t="shared" si="79"/>
        <v>64.786986552247498</v>
      </c>
      <c r="BT80" s="14">
        <f t="shared" si="92"/>
        <v>-1.854733116201029E-3</v>
      </c>
      <c r="BU80" s="9">
        <f t="shared" si="93"/>
        <v>-0.1203858530857692</v>
      </c>
      <c r="BW80" s="10">
        <f t="shared" si="80"/>
        <v>69</v>
      </c>
      <c r="BX80" s="21">
        <f t="shared" si="81"/>
        <v>50.675892077705257</v>
      </c>
      <c r="BY80" s="14">
        <f t="shared" si="82"/>
        <v>-2.1888415338598153E-3</v>
      </c>
      <c r="BZ80" s="9">
        <f t="shared" si="94"/>
        <v>-0.11116481951914289</v>
      </c>
      <c r="CA80" s="21">
        <f t="shared" si="83"/>
        <v>50.308287897022765</v>
      </c>
      <c r="CB80" s="14">
        <f t="shared" si="95"/>
        <v>-2.1490380590261419E-3</v>
      </c>
      <c r="CC80" s="9">
        <f t="shared" si="96"/>
        <v>-0.10834726777719228</v>
      </c>
    </row>
    <row r="81" spans="2:81" ht="15.9" customHeight="1" x14ac:dyDescent="0.65">
      <c r="B81" s="2">
        <v>70</v>
      </c>
      <c r="C81" s="28">
        <v>162.5</v>
      </c>
      <c r="D81" s="28">
        <v>162.1</v>
      </c>
      <c r="E81" s="28">
        <v>162</v>
      </c>
      <c r="F81" s="2">
        <v>161.9</v>
      </c>
      <c r="G81" s="28">
        <v>162.19999999999999</v>
      </c>
      <c r="H81" s="28">
        <f>AVERAGE(C81:G81)</f>
        <v>162.14000000000001</v>
      </c>
      <c r="I81" s="12">
        <f t="shared" si="97"/>
        <v>-2.7121084843393626E-2</v>
      </c>
      <c r="K81" s="28">
        <v>148.9</v>
      </c>
      <c r="L81" s="28">
        <v>148.80000000000001</v>
      </c>
      <c r="M81" s="28">
        <v>148.5</v>
      </c>
      <c r="N81" s="28">
        <v>148.30000000000001</v>
      </c>
      <c r="O81" s="28">
        <v>148.19999999999999</v>
      </c>
      <c r="P81" s="28">
        <f t="shared" si="85"/>
        <v>148.54000000000002</v>
      </c>
      <c r="Q81" s="12">
        <f t="shared" si="98"/>
        <v>-3.15556135089319E-2</v>
      </c>
      <c r="S81" s="2">
        <v>70</v>
      </c>
      <c r="T81" s="28">
        <v>67.2</v>
      </c>
      <c r="U81" s="28">
        <v>61.6</v>
      </c>
      <c r="V81" s="28">
        <v>61</v>
      </c>
      <c r="W81" s="28">
        <v>60.7</v>
      </c>
      <c r="X81" s="28">
        <v>61.4</v>
      </c>
      <c r="Y81" s="28">
        <f>AVERAGE(T81:X81)</f>
        <v>62.379999999999995</v>
      </c>
      <c r="Z81" s="12">
        <f t="shared" si="99"/>
        <v>-5.8841279420639797E-2</v>
      </c>
      <c r="AB81" s="2">
        <v>70</v>
      </c>
      <c r="AC81" s="28">
        <v>50.3</v>
      </c>
      <c r="AD81" s="10">
        <v>50.5</v>
      </c>
      <c r="AE81" s="10">
        <v>50.3</v>
      </c>
      <c r="AF81" s="10">
        <v>50.1</v>
      </c>
      <c r="AG81" s="10">
        <v>50.4</v>
      </c>
      <c r="AH81" s="28">
        <f>AVERAGE(AC81:AG81)</f>
        <v>50.32</v>
      </c>
      <c r="AI81" s="12">
        <f t="shared" si="100"/>
        <v>-5.7677902621722815E-2</v>
      </c>
      <c r="AJ81" s="12"/>
      <c r="AK81" s="2">
        <v>71</v>
      </c>
      <c r="AL81" s="10">
        <f t="shared" si="101"/>
        <v>70</v>
      </c>
      <c r="AM81" s="21">
        <f t="shared" si="102"/>
        <v>171.99995950263624</v>
      </c>
      <c r="AN81" s="14">
        <f t="shared" si="104"/>
        <v>5.8862443037921334E-8</v>
      </c>
      <c r="AO81" s="9">
        <f t="shared" si="103"/>
        <v>1.0124337217775654E-5</v>
      </c>
      <c r="AP81" s="12"/>
      <c r="AQ81" s="2">
        <v>71</v>
      </c>
      <c r="AR81" s="10">
        <f t="shared" si="67"/>
        <v>70</v>
      </c>
      <c r="AS81" s="21">
        <f t="shared" si="68"/>
        <v>166.15834177313045</v>
      </c>
      <c r="AT81" s="14">
        <f t="shared" ref="AT81:AT90" si="107">(AS81-AS80)/AS80</f>
        <v>-7.4144530551050662E-4</v>
      </c>
      <c r="AU81" s="9">
        <f t="shared" si="69"/>
        <v>-0.12328873433238649</v>
      </c>
      <c r="AV81" s="21">
        <f t="shared" si="70"/>
        <v>165.66746369131405</v>
      </c>
      <c r="AW81" s="14">
        <f t="shared" si="87"/>
        <v>-7.2094235753405241E-4</v>
      </c>
      <c r="AX81" s="9">
        <f t="shared" si="71"/>
        <v>-0.11952286093343936</v>
      </c>
      <c r="AZ81" s="10">
        <f t="shared" si="72"/>
        <v>70</v>
      </c>
      <c r="BA81" s="21">
        <f t="shared" si="73"/>
        <v>153.15814470909089</v>
      </c>
      <c r="BB81" s="14">
        <f t="shared" si="74"/>
        <v>-8.0432142180747782E-4</v>
      </c>
      <c r="BC81" s="9">
        <f t="shared" si="88"/>
        <v>-0.12328753952289623</v>
      </c>
      <c r="BD81" s="21">
        <f t="shared" si="75"/>
        <v>152.66746369131405</v>
      </c>
      <c r="BE81" s="14">
        <f t="shared" si="89"/>
        <v>-7.8228430071543536E-4</v>
      </c>
      <c r="BF81" s="9">
        <f t="shared" si="90"/>
        <v>-0.11952286093343936</v>
      </c>
      <c r="BG81" s="9"/>
      <c r="BH81" s="2">
        <v>71</v>
      </c>
      <c r="BI81" s="10">
        <f t="shared" ref="BI81:BI91" si="108">BI80+$AT$8</f>
        <v>70</v>
      </c>
      <c r="BJ81" s="21">
        <f t="shared" ref="BJ81:BJ91" si="109">BJ80+BL81*$AT$8</f>
        <v>69.99989683028781</v>
      </c>
      <c r="BK81" s="14">
        <f t="shared" si="105"/>
        <v>3.6846308805657363E-7</v>
      </c>
      <c r="BL81" s="9">
        <f t="shared" si="106"/>
        <v>2.5792368649747268E-5</v>
      </c>
      <c r="BN81" s="2">
        <v>71</v>
      </c>
      <c r="BO81" s="10">
        <f t="shared" si="76"/>
        <v>70</v>
      </c>
      <c r="BP81" s="21">
        <f t="shared" si="77"/>
        <v>65.154603409373692</v>
      </c>
      <c r="BQ81" s="14">
        <f t="shared" si="78"/>
        <v>-1.8877031737155906E-3</v>
      </c>
      <c r="BR81" s="9">
        <f t="shared" si="91"/>
        <v>-0.12322516417154887</v>
      </c>
      <c r="BS81" s="21">
        <f t="shared" si="79"/>
        <v>64.667463691314055</v>
      </c>
      <c r="BT81" s="14">
        <f t="shared" si="92"/>
        <v>-1.8448590881295934E-3</v>
      </c>
      <c r="BU81" s="9">
        <f t="shared" si="93"/>
        <v>-0.11952286093343936</v>
      </c>
      <c r="BW81" s="10">
        <f t="shared" si="80"/>
        <v>70</v>
      </c>
      <c r="BX81" s="21">
        <f t="shared" si="81"/>
        <v>50.565567397898292</v>
      </c>
      <c r="BY81" s="14">
        <f t="shared" si="82"/>
        <v>-2.1770643847333847E-3</v>
      </c>
      <c r="BZ81" s="9">
        <f t="shared" si="94"/>
        <v>-0.11032467980696717</v>
      </c>
      <c r="CA81" s="21">
        <f t="shared" si="83"/>
        <v>50.200717322182669</v>
      </c>
      <c r="CB81" s="14">
        <f t="shared" si="95"/>
        <v>-2.1382277023675529E-3</v>
      </c>
      <c r="CC81" s="9">
        <f t="shared" si="96"/>
        <v>-0.10757057484009543</v>
      </c>
    </row>
    <row r="82" spans="2:81" ht="15.9" customHeight="1" x14ac:dyDescent="0.65">
      <c r="B82" s="2">
        <v>71</v>
      </c>
      <c r="C82" s="28">
        <v>162.5</v>
      </c>
      <c r="D82" s="28">
        <v>162.1</v>
      </c>
      <c r="E82" s="28">
        <v>162</v>
      </c>
      <c r="F82" s="2">
        <v>161.9</v>
      </c>
      <c r="G82" s="28">
        <v>162.19999999999999</v>
      </c>
      <c r="H82" s="28">
        <f t="shared" si="84"/>
        <v>162.14000000000001</v>
      </c>
      <c r="I82" s="12">
        <f t="shared" si="97"/>
        <v>0</v>
      </c>
      <c r="K82" s="28">
        <v>148.9</v>
      </c>
      <c r="L82" s="28">
        <v>148.80000000000001</v>
      </c>
      <c r="M82" s="28">
        <v>148.5</v>
      </c>
      <c r="N82" s="28">
        <v>148.30000000000001</v>
      </c>
      <c r="O82" s="28">
        <v>148.19999999999999</v>
      </c>
      <c r="P82" s="28">
        <f t="shared" si="85"/>
        <v>148.54000000000002</v>
      </c>
      <c r="Q82" s="12">
        <f t="shared" si="98"/>
        <v>0</v>
      </c>
      <c r="S82" s="2">
        <v>71</v>
      </c>
      <c r="T82" s="28">
        <v>67.2</v>
      </c>
      <c r="U82" s="28">
        <v>61.6</v>
      </c>
      <c r="V82" s="28">
        <v>61</v>
      </c>
      <c r="W82" s="28">
        <v>60.7</v>
      </c>
      <c r="X82" s="28">
        <v>61.4</v>
      </c>
      <c r="Y82" s="28">
        <f t="shared" si="86"/>
        <v>62.379999999999995</v>
      </c>
      <c r="Z82" s="12">
        <f t="shared" si="99"/>
        <v>0</v>
      </c>
      <c r="AB82" s="2">
        <v>71</v>
      </c>
      <c r="AC82" s="28">
        <v>50.3</v>
      </c>
      <c r="AD82" s="10">
        <v>50.5</v>
      </c>
      <c r="AE82" s="10">
        <v>50.3</v>
      </c>
      <c r="AF82" s="10">
        <v>50.1</v>
      </c>
      <c r="AG82" s="10">
        <v>50.4</v>
      </c>
      <c r="AH82" s="28">
        <f t="shared" si="66"/>
        <v>50.32</v>
      </c>
      <c r="AI82" s="12">
        <f t="shared" si="100"/>
        <v>0</v>
      </c>
      <c r="AJ82" s="12"/>
      <c r="AK82" s="2">
        <v>72</v>
      </c>
      <c r="AL82" s="10">
        <f t="shared" si="101"/>
        <v>71</v>
      </c>
      <c r="AM82" s="21">
        <f t="shared" si="102"/>
        <v>171.99996760210709</v>
      </c>
      <c r="AN82" s="14">
        <f t="shared" si="104"/>
        <v>4.708995787162681E-8</v>
      </c>
      <c r="AO82" s="9">
        <f t="shared" si="103"/>
        <v>8.0994708460012109E-6</v>
      </c>
      <c r="AP82" s="12"/>
      <c r="AQ82" s="2">
        <v>72</v>
      </c>
      <c r="AR82" s="10">
        <f t="shared" si="67"/>
        <v>71</v>
      </c>
      <c r="AS82" s="21">
        <f t="shared" si="68"/>
        <v>166.03598164224442</v>
      </c>
      <c r="AT82" s="14">
        <f t="shared" si="107"/>
        <v>-7.3640678873102125E-4</v>
      </c>
      <c r="AU82" s="9">
        <f t="shared" si="69"/>
        <v>-0.12236013088602504</v>
      </c>
      <c r="AV82" s="21">
        <f t="shared" si="70"/>
        <v>165.54878552549468</v>
      </c>
      <c r="AW82" s="14">
        <f t="shared" si="87"/>
        <v>-7.1636375166886487E-4</v>
      </c>
      <c r="AX82" s="9">
        <f t="shared" si="71"/>
        <v>-0.11867816581938533</v>
      </c>
      <c r="AZ82" s="10">
        <f t="shared" si="72"/>
        <v>71</v>
      </c>
      <c r="BA82" s="21">
        <f t="shared" si="73"/>
        <v>153.03578605287538</v>
      </c>
      <c r="BB82" s="14">
        <f t="shared" si="74"/>
        <v>-7.9890401158827702E-4</v>
      </c>
      <c r="BC82" s="9">
        <f t="shared" si="88"/>
        <v>-0.12235865621551877</v>
      </c>
      <c r="BD82" s="21">
        <f t="shared" si="75"/>
        <v>152.54878552549468</v>
      </c>
      <c r="BE82" s="14">
        <f t="shared" si="89"/>
        <v>-7.773638400080876E-4</v>
      </c>
      <c r="BF82" s="9">
        <f t="shared" si="90"/>
        <v>-0.11867816581938533</v>
      </c>
      <c r="BG82" s="9"/>
      <c r="BH82" s="2">
        <v>72</v>
      </c>
      <c r="BI82" s="10">
        <f t="shared" si="108"/>
        <v>71</v>
      </c>
      <c r="BJ82" s="21">
        <f t="shared" si="109"/>
        <v>69.999917464199839</v>
      </c>
      <c r="BK82" s="14">
        <f t="shared" si="105"/>
        <v>2.9477060630092498E-7</v>
      </c>
      <c r="BL82" s="9">
        <f t="shared" si="106"/>
        <v>2.0633912026610037E-5</v>
      </c>
      <c r="BN82" s="2">
        <v>72</v>
      </c>
      <c r="BO82" s="10">
        <f t="shared" si="76"/>
        <v>71</v>
      </c>
      <c r="BP82" s="21">
        <f t="shared" si="77"/>
        <v>65.03230266075046</v>
      </c>
      <c r="BQ82" s="14">
        <f t="shared" si="78"/>
        <v>-1.8770853051595232E-3</v>
      </c>
      <c r="BR82" s="9">
        <f t="shared" si="91"/>
        <v>-0.12230074862323682</v>
      </c>
      <c r="BS82" s="21">
        <f t="shared" si="79"/>
        <v>64.548785525494665</v>
      </c>
      <c r="BT82" s="14">
        <f t="shared" si="92"/>
        <v>-1.8352067491914006E-3</v>
      </c>
      <c r="BU82" s="9">
        <f t="shared" si="93"/>
        <v>-0.11867816581938533</v>
      </c>
      <c r="BW82" s="10">
        <f t="shared" si="80"/>
        <v>71</v>
      </c>
      <c r="BX82" s="21">
        <f t="shared" si="81"/>
        <v>50.456064086157276</v>
      </c>
      <c r="BY82" s="14">
        <f t="shared" si="82"/>
        <v>-2.1655707109808236E-3</v>
      </c>
      <c r="BZ82" s="9">
        <f t="shared" si="94"/>
        <v>-0.10950331174101471</v>
      </c>
      <c r="CA82" s="21">
        <f t="shared" si="83"/>
        <v>50.09390697294522</v>
      </c>
      <c r="CB82" s="14">
        <f t="shared" si="95"/>
        <v>-2.1276657971230168E-3</v>
      </c>
      <c r="CC82" s="9">
        <f t="shared" si="96"/>
        <v>-0.1068103492374468</v>
      </c>
    </row>
    <row r="83" spans="2:81" ht="15.9" customHeight="1" x14ac:dyDescent="0.65">
      <c r="B83" s="2">
        <v>72</v>
      </c>
      <c r="C83" s="28">
        <v>162.5</v>
      </c>
      <c r="D83" s="28">
        <v>162.1</v>
      </c>
      <c r="E83" s="28">
        <v>162</v>
      </c>
      <c r="F83" s="2">
        <v>161.9</v>
      </c>
      <c r="G83" s="28">
        <v>162.19999999999999</v>
      </c>
      <c r="H83" s="28">
        <f t="shared" si="84"/>
        <v>162.14000000000001</v>
      </c>
      <c r="I83" s="12">
        <f t="shared" si="97"/>
        <v>0</v>
      </c>
      <c r="K83" s="28">
        <v>148.9</v>
      </c>
      <c r="L83" s="28">
        <v>148.80000000000001</v>
      </c>
      <c r="M83" s="28">
        <v>148.5</v>
      </c>
      <c r="N83" s="28">
        <v>148.30000000000001</v>
      </c>
      <c r="O83" s="28">
        <v>148.19999999999999</v>
      </c>
      <c r="P83" s="28">
        <f t="shared" si="85"/>
        <v>148.54000000000002</v>
      </c>
      <c r="Q83" s="12">
        <f t="shared" si="98"/>
        <v>0</v>
      </c>
      <c r="S83" s="2">
        <v>72</v>
      </c>
      <c r="T83" s="28">
        <v>67.2</v>
      </c>
      <c r="U83" s="28">
        <v>61.6</v>
      </c>
      <c r="V83" s="28">
        <v>61</v>
      </c>
      <c r="W83" s="28">
        <v>60.7</v>
      </c>
      <c r="X83" s="28">
        <v>61.4</v>
      </c>
      <c r="Y83" s="28">
        <f t="shared" si="86"/>
        <v>62.379999999999995</v>
      </c>
      <c r="Z83" s="12">
        <f t="shared" si="99"/>
        <v>0</v>
      </c>
      <c r="AB83" s="2">
        <v>72</v>
      </c>
      <c r="AC83" s="28">
        <v>50.3</v>
      </c>
      <c r="AD83" s="10">
        <v>50.5</v>
      </c>
      <c r="AE83" s="10">
        <v>50.3</v>
      </c>
      <c r="AF83" s="10">
        <v>50.1</v>
      </c>
      <c r="AG83" s="10">
        <v>50.4</v>
      </c>
      <c r="AH83" s="28">
        <f t="shared" si="66"/>
        <v>50.32</v>
      </c>
      <c r="AI83" s="12">
        <f t="shared" si="100"/>
        <v>0</v>
      </c>
      <c r="AJ83" s="12"/>
      <c r="AK83" s="2">
        <v>73</v>
      </c>
      <c r="AL83" s="10">
        <f t="shared" si="101"/>
        <v>72</v>
      </c>
      <c r="AM83" s="21">
        <f t="shared" si="102"/>
        <v>171.99997408168446</v>
      </c>
      <c r="AN83" s="14">
        <f t="shared" si="104"/>
        <v>3.7671968522199396E-8</v>
      </c>
      <c r="AO83" s="9">
        <f t="shared" si="103"/>
        <v>6.4795773615491104E-6</v>
      </c>
      <c r="AP83" s="12"/>
      <c r="AQ83" s="2">
        <v>73</v>
      </c>
      <c r="AR83" s="10">
        <f t="shared" si="67"/>
        <v>72</v>
      </c>
      <c r="AS83" s="21">
        <f t="shared" si="68"/>
        <v>165.91452961278685</v>
      </c>
      <c r="AT83" s="14">
        <f t="shared" si="107"/>
        <v>-7.314801783101639E-4</v>
      </c>
      <c r="AU83" s="9">
        <f t="shared" si="69"/>
        <v>-0.12145202945758098</v>
      </c>
      <c r="AV83" s="21">
        <f t="shared" si="70"/>
        <v>165.43093439529693</v>
      </c>
      <c r="AW83" s="14">
        <f t="shared" si="87"/>
        <v>-7.118815751118887E-4</v>
      </c>
      <c r="AX83" s="9">
        <f t="shared" si="71"/>
        <v>-0.11785113019775793</v>
      </c>
      <c r="AZ83" s="10">
        <f t="shared" si="72"/>
        <v>72</v>
      </c>
      <c r="BA83" s="21">
        <f t="shared" si="73"/>
        <v>152.91433570655283</v>
      </c>
      <c r="BB83" s="14">
        <f t="shared" si="74"/>
        <v>-7.9360749178355333E-4</v>
      </c>
      <c r="BC83" s="9">
        <f t="shared" si="88"/>
        <v>-0.12145034632255901</v>
      </c>
      <c r="BD83" s="21">
        <f t="shared" si="75"/>
        <v>152.43093439529693</v>
      </c>
      <c r="BE83" s="14">
        <f t="shared" si="89"/>
        <v>-7.7254715461535779E-4</v>
      </c>
      <c r="BF83" s="9">
        <f t="shared" si="90"/>
        <v>-0.11785113019775793</v>
      </c>
      <c r="BG83" s="9"/>
      <c r="BH83" s="2">
        <v>73</v>
      </c>
      <c r="BI83" s="10">
        <f t="shared" si="108"/>
        <v>72</v>
      </c>
      <c r="BJ83" s="21">
        <f t="shared" si="109"/>
        <v>69.999933971340411</v>
      </c>
      <c r="BK83" s="14">
        <f t="shared" si="105"/>
        <v>2.3581657192978336E-7</v>
      </c>
      <c r="BL83" s="9">
        <f t="shared" si="106"/>
        <v>1.6507140569121237E-5</v>
      </c>
      <c r="BN83" s="2">
        <v>73</v>
      </c>
      <c r="BO83" s="10">
        <f t="shared" si="76"/>
        <v>72</v>
      </c>
      <c r="BP83" s="21">
        <f t="shared" si="77"/>
        <v>64.910906429525227</v>
      </c>
      <c r="BQ83" s="14">
        <f t="shared" si="78"/>
        <v>-1.8667066405216009E-3</v>
      </c>
      <c r="BR83" s="9">
        <f t="shared" si="91"/>
        <v>-0.12139623122523185</v>
      </c>
      <c r="BS83" s="21">
        <f t="shared" si="79"/>
        <v>64.430934395296902</v>
      </c>
      <c r="BT83" s="14">
        <f t="shared" si="92"/>
        <v>-1.8257683585885013E-3</v>
      </c>
      <c r="BU83" s="9">
        <f t="shared" si="93"/>
        <v>-0.11785113019775793</v>
      </c>
      <c r="BW83" s="10">
        <f t="shared" si="80"/>
        <v>72</v>
      </c>
      <c r="BX83" s="21">
        <f t="shared" si="81"/>
        <v>50.347364049527734</v>
      </c>
      <c r="BY83" s="14">
        <f t="shared" si="82"/>
        <v>-2.1543502966051772E-3</v>
      </c>
      <c r="BZ83" s="9">
        <f t="shared" si="94"/>
        <v>-0.10870003662954138</v>
      </c>
      <c r="CA83" s="21">
        <f t="shared" si="83"/>
        <v>49.98784095576724</v>
      </c>
      <c r="CB83" s="14">
        <f t="shared" si="95"/>
        <v>-2.1173436768520452E-3</v>
      </c>
      <c r="CC83" s="9">
        <f t="shared" si="96"/>
        <v>-0.10606601717798214</v>
      </c>
    </row>
    <row r="84" spans="2:81" ht="15.9" customHeight="1" x14ac:dyDescent="0.65">
      <c r="B84" s="2">
        <v>73</v>
      </c>
      <c r="C84" s="28">
        <v>162.5</v>
      </c>
      <c r="D84" s="28">
        <v>162.1</v>
      </c>
      <c r="E84" s="28">
        <v>162</v>
      </c>
      <c r="F84" s="2">
        <v>161.9</v>
      </c>
      <c r="G84" s="28">
        <v>162.19999999999999</v>
      </c>
      <c r="H84" s="28">
        <f t="shared" si="84"/>
        <v>162.14000000000001</v>
      </c>
      <c r="I84" s="12">
        <f t="shared" si="97"/>
        <v>0</v>
      </c>
      <c r="K84" s="28">
        <v>148.9</v>
      </c>
      <c r="L84" s="28">
        <v>148.80000000000001</v>
      </c>
      <c r="M84" s="28">
        <v>148.5</v>
      </c>
      <c r="N84" s="28">
        <v>148.30000000000001</v>
      </c>
      <c r="O84" s="28">
        <v>148.19999999999999</v>
      </c>
      <c r="P84" s="28">
        <f t="shared" si="85"/>
        <v>148.54000000000002</v>
      </c>
      <c r="Q84" s="12">
        <f t="shared" si="98"/>
        <v>0</v>
      </c>
      <c r="S84" s="2">
        <v>73</v>
      </c>
      <c r="T84" s="28">
        <v>67.2</v>
      </c>
      <c r="U84" s="28">
        <v>61.6</v>
      </c>
      <c r="V84" s="28">
        <v>61</v>
      </c>
      <c r="W84" s="28">
        <v>60.7</v>
      </c>
      <c r="X84" s="28">
        <v>61.4</v>
      </c>
      <c r="Y84" s="28">
        <f t="shared" si="86"/>
        <v>62.379999999999995</v>
      </c>
      <c r="Z84" s="12">
        <f t="shared" si="99"/>
        <v>0</v>
      </c>
      <c r="AB84" s="2">
        <v>73</v>
      </c>
      <c r="AC84" s="28">
        <v>50.3</v>
      </c>
      <c r="AD84" s="10">
        <v>50.5</v>
      </c>
      <c r="AE84" s="10">
        <v>50.3</v>
      </c>
      <c r="AF84" s="10">
        <v>50.1</v>
      </c>
      <c r="AG84" s="10">
        <v>50.4</v>
      </c>
      <c r="AH84" s="28">
        <f t="shared" si="66"/>
        <v>50.32</v>
      </c>
      <c r="AI84" s="12">
        <f t="shared" si="100"/>
        <v>0</v>
      </c>
      <c r="AJ84" s="12"/>
      <c r="AK84" s="2">
        <v>74</v>
      </c>
      <c r="AL84" s="10">
        <f t="shared" si="101"/>
        <v>73</v>
      </c>
      <c r="AM84" s="21">
        <f t="shared" si="102"/>
        <v>171.99997926534678</v>
      </c>
      <c r="AN84" s="14">
        <f t="shared" si="104"/>
        <v>3.0137576194104123E-8</v>
      </c>
      <c r="AO84" s="9">
        <f t="shared" si="103"/>
        <v>5.1836623274170344E-6</v>
      </c>
      <c r="AP84" s="12"/>
      <c r="AQ84" s="2">
        <v>74</v>
      </c>
      <c r="AR84" s="10">
        <f t="shared" si="67"/>
        <v>73</v>
      </c>
      <c r="AS84" s="21">
        <f t="shared" si="68"/>
        <v>165.79396588041422</v>
      </c>
      <c r="AT84" s="14">
        <f t="shared" si="107"/>
        <v>-7.2666168932885927E-4</v>
      </c>
      <c r="AU84" s="9">
        <f t="shared" si="69"/>
        <v>-0.12056373237264308</v>
      </c>
      <c r="AV84" s="21">
        <f t="shared" si="70"/>
        <v>165.31389324810081</v>
      </c>
      <c r="AW84" s="14">
        <f t="shared" si="87"/>
        <v>-7.0749251114334629E-4</v>
      </c>
      <c r="AX84" s="9">
        <f t="shared" si="71"/>
        <v>-0.11704114719613057</v>
      </c>
      <c r="AZ84" s="10">
        <f t="shared" si="72"/>
        <v>73</v>
      </c>
      <c r="BA84" s="21">
        <f t="shared" si="73"/>
        <v>152.79377380939926</v>
      </c>
      <c r="BB84" s="14">
        <f t="shared" si="74"/>
        <v>-7.884276944768627E-4</v>
      </c>
      <c r="BC84" s="9">
        <f t="shared" si="88"/>
        <v>-0.12056189715358599</v>
      </c>
      <c r="BD84" s="21">
        <f t="shared" si="75"/>
        <v>152.31389324810081</v>
      </c>
      <c r="BE84" s="14">
        <f t="shared" si="89"/>
        <v>-7.6783067466212396E-4</v>
      </c>
      <c r="BF84" s="9">
        <f t="shared" si="90"/>
        <v>-0.11704114719613057</v>
      </c>
      <c r="BG84" s="9"/>
      <c r="BH84" s="2">
        <v>74</v>
      </c>
      <c r="BI84" s="10">
        <f t="shared" si="108"/>
        <v>73</v>
      </c>
      <c r="BJ84" s="21">
        <f t="shared" si="109"/>
        <v>69.999947177059866</v>
      </c>
      <c r="BK84" s="14">
        <f t="shared" si="105"/>
        <v>1.8865331301957931E-7</v>
      </c>
      <c r="BL84" s="9">
        <f t="shared" si="106"/>
        <v>1.3205719460795271E-5</v>
      </c>
      <c r="BN84" s="2">
        <v>74</v>
      </c>
      <c r="BO84" s="10">
        <f t="shared" si="76"/>
        <v>73</v>
      </c>
      <c r="BP84" s="21">
        <f t="shared" si="77"/>
        <v>64.790395402126705</v>
      </c>
      <c r="BQ84" s="14">
        <f t="shared" si="78"/>
        <v>-1.8565605385492798E-3</v>
      </c>
      <c r="BR84" s="9">
        <f t="shared" si="91"/>
        <v>-0.12051102739851689</v>
      </c>
      <c r="BS84" s="21">
        <f t="shared" si="79"/>
        <v>64.313893248100769</v>
      </c>
      <c r="BT84" s="14">
        <f t="shared" si="92"/>
        <v>-1.8165365487028597E-3</v>
      </c>
      <c r="BU84" s="9">
        <f t="shared" si="93"/>
        <v>-0.11704114719613057</v>
      </c>
      <c r="BW84" s="10">
        <f t="shared" si="80"/>
        <v>73</v>
      </c>
      <c r="BX84" s="21">
        <f t="shared" si="81"/>
        <v>50.239449842372778</v>
      </c>
      <c r="BY84" s="14">
        <f t="shared" si="82"/>
        <v>-2.1433933869665564E-3</v>
      </c>
      <c r="BZ84" s="9">
        <f t="shared" si="94"/>
        <v>-0.10791420715495439</v>
      </c>
      <c r="CA84" s="21">
        <f t="shared" si="83"/>
        <v>49.88250392329072</v>
      </c>
      <c r="CB84" s="14">
        <f t="shared" si="95"/>
        <v>-2.1072530932017912E-3</v>
      </c>
      <c r="CC84" s="9">
        <f t="shared" si="96"/>
        <v>-0.10533703247651752</v>
      </c>
    </row>
    <row r="85" spans="2:81" ht="15.9" customHeight="1" x14ac:dyDescent="0.65">
      <c r="B85" s="2">
        <v>74</v>
      </c>
      <c r="C85" s="28">
        <v>162.5</v>
      </c>
      <c r="D85" s="28">
        <v>162.1</v>
      </c>
      <c r="E85" s="28">
        <v>162</v>
      </c>
      <c r="F85" s="2">
        <v>161.9</v>
      </c>
      <c r="G85" s="28">
        <v>162.19999999999999</v>
      </c>
      <c r="H85" s="28">
        <f t="shared" si="84"/>
        <v>162.14000000000001</v>
      </c>
      <c r="I85" s="12">
        <f t="shared" si="97"/>
        <v>0</v>
      </c>
      <c r="K85" s="28">
        <v>148.9</v>
      </c>
      <c r="L85" s="28">
        <v>148.80000000000001</v>
      </c>
      <c r="M85" s="28">
        <v>148.5</v>
      </c>
      <c r="N85" s="28">
        <v>148.30000000000001</v>
      </c>
      <c r="O85" s="28">
        <v>148.19999999999999</v>
      </c>
      <c r="P85" s="28">
        <f t="shared" si="85"/>
        <v>148.54000000000002</v>
      </c>
      <c r="Q85" s="12">
        <f t="shared" si="98"/>
        <v>0</v>
      </c>
      <c r="S85" s="2">
        <v>74</v>
      </c>
      <c r="T85" s="28">
        <v>67.2</v>
      </c>
      <c r="U85" s="28">
        <v>61.6</v>
      </c>
      <c r="V85" s="28">
        <v>61</v>
      </c>
      <c r="W85" s="28">
        <v>60.7</v>
      </c>
      <c r="X85" s="28">
        <v>61.4</v>
      </c>
      <c r="Y85" s="28">
        <f t="shared" si="86"/>
        <v>62.379999999999995</v>
      </c>
      <c r="Z85" s="12">
        <f t="shared" si="99"/>
        <v>0</v>
      </c>
      <c r="AB85" s="2">
        <v>74</v>
      </c>
      <c r="AC85" s="28">
        <v>50.3</v>
      </c>
      <c r="AD85" s="10">
        <v>50.5</v>
      </c>
      <c r="AE85" s="10">
        <v>50.3</v>
      </c>
      <c r="AF85" s="10">
        <v>50.1</v>
      </c>
      <c r="AG85" s="10">
        <v>50.4</v>
      </c>
      <c r="AH85" s="28">
        <f t="shared" si="66"/>
        <v>50.32</v>
      </c>
      <c r="AI85" s="12">
        <f t="shared" si="100"/>
        <v>0</v>
      </c>
      <c r="AJ85" s="12"/>
      <c r="AK85" s="2">
        <v>75</v>
      </c>
      <c r="AL85" s="10">
        <f t="shared" si="101"/>
        <v>74</v>
      </c>
      <c r="AM85" s="21">
        <f t="shared" si="102"/>
        <v>171.99998341227692</v>
      </c>
      <c r="AN85" s="14">
        <f t="shared" si="104"/>
        <v>2.4110061848041183E-8</v>
      </c>
      <c r="AO85" s="9">
        <f t="shared" si="103"/>
        <v>4.1469301434978782E-6</v>
      </c>
      <c r="AP85" s="12"/>
      <c r="AQ85" s="2">
        <v>75</v>
      </c>
      <c r="AR85" s="10">
        <f t="shared" si="67"/>
        <v>74</v>
      </c>
      <c r="AS85" s="21">
        <f t="shared" si="68"/>
        <v>165.67427131417656</v>
      </c>
      <c r="AT85" s="14">
        <f t="shared" si="107"/>
        <v>-7.2194766318570136E-4</v>
      </c>
      <c r="AU85" s="9">
        <f t="shared" si="69"/>
        <v>-0.11969456623765035</v>
      </c>
      <c r="AV85" s="21">
        <f t="shared" si="70"/>
        <v>165.19764560935698</v>
      </c>
      <c r="AW85" s="14">
        <f t="shared" si="87"/>
        <v>-7.03193400504857E-4</v>
      </c>
      <c r="AX85" s="9">
        <f t="shared" si="71"/>
        <v>-0.11624763874381928</v>
      </c>
      <c r="AZ85" s="10">
        <f t="shared" si="72"/>
        <v>74</v>
      </c>
      <c r="BA85" s="21">
        <f t="shared" si="73"/>
        <v>152.67408118604232</v>
      </c>
      <c r="BB85" s="14">
        <f t="shared" si="74"/>
        <v>-7.8336060673682352E-4</v>
      </c>
      <c r="BC85" s="9">
        <f t="shared" si="88"/>
        <v>-0.11969262335693034</v>
      </c>
      <c r="BD85" s="21">
        <f t="shared" si="75"/>
        <v>152.19764560935698</v>
      </c>
      <c r="BE85" s="14">
        <f t="shared" si="89"/>
        <v>-7.6321099976399171E-4</v>
      </c>
      <c r="BF85" s="9">
        <f t="shared" si="90"/>
        <v>-0.11624763874381928</v>
      </c>
      <c r="BG85" s="9"/>
      <c r="BH85" s="2">
        <v>75</v>
      </c>
      <c r="BI85" s="10">
        <f t="shared" si="108"/>
        <v>74</v>
      </c>
      <c r="BJ85" s="21">
        <f t="shared" si="109"/>
        <v>69.999957741639918</v>
      </c>
      <c r="BK85" s="14">
        <f t="shared" si="105"/>
        <v>1.5092268605491516E-7</v>
      </c>
      <c r="BL85" s="9">
        <f t="shared" si="106"/>
        <v>1.0564580055104203E-5</v>
      </c>
      <c r="BN85" s="2">
        <v>75</v>
      </c>
      <c r="BO85" s="10">
        <f t="shared" si="76"/>
        <v>74</v>
      </c>
      <c r="BP85" s="21">
        <f t="shared" si="77"/>
        <v>64.670750847926783</v>
      </c>
      <c r="BQ85" s="14">
        <f t="shared" si="78"/>
        <v>-1.8466402845258021E-3</v>
      </c>
      <c r="BR85" s="9">
        <f t="shared" si="91"/>
        <v>-0.11964455419992323</v>
      </c>
      <c r="BS85" s="21">
        <f t="shared" si="79"/>
        <v>64.197645609356954</v>
      </c>
      <c r="BT85" s="14">
        <f t="shared" si="92"/>
        <v>-1.8075043023032598E-3</v>
      </c>
      <c r="BU85" s="9">
        <f t="shared" si="93"/>
        <v>-0.11624763874381928</v>
      </c>
      <c r="BW85" s="10">
        <f t="shared" si="80"/>
        <v>74</v>
      </c>
      <c r="BX85" s="21">
        <f t="shared" si="81"/>
        <v>50.132304636302358</v>
      </c>
      <c r="BY85" s="14">
        <f t="shared" si="82"/>
        <v>-2.1326906725012006E-3</v>
      </c>
      <c r="BZ85" s="9">
        <f t="shared" si="94"/>
        <v>-0.10714520607042212</v>
      </c>
      <c r="CA85" s="21">
        <f t="shared" si="83"/>
        <v>49.777881048421285</v>
      </c>
      <c r="CB85" s="14">
        <f t="shared" si="95"/>
        <v>-2.0973861903629308E-3</v>
      </c>
      <c r="CC85" s="9">
        <f t="shared" si="96"/>
        <v>-0.10462287486943736</v>
      </c>
    </row>
    <row r="86" spans="2:81" ht="15.9" customHeight="1" x14ac:dyDescent="0.65">
      <c r="B86" s="2">
        <v>75</v>
      </c>
      <c r="C86" s="28">
        <v>162.5</v>
      </c>
      <c r="D86" s="28">
        <v>162.1</v>
      </c>
      <c r="E86" s="28">
        <v>162</v>
      </c>
      <c r="F86" s="2">
        <v>161.9</v>
      </c>
      <c r="G86" s="28">
        <v>162.19999999999999</v>
      </c>
      <c r="H86" s="28">
        <f t="shared" si="84"/>
        <v>162.14000000000001</v>
      </c>
      <c r="I86" s="12">
        <f t="shared" si="97"/>
        <v>0</v>
      </c>
      <c r="K86" s="28">
        <v>148.9</v>
      </c>
      <c r="L86" s="28">
        <v>148.80000000000001</v>
      </c>
      <c r="M86" s="28">
        <v>148.5</v>
      </c>
      <c r="N86" s="28">
        <v>148.30000000000001</v>
      </c>
      <c r="O86" s="28">
        <v>148.19999999999999</v>
      </c>
      <c r="P86" s="28">
        <f t="shared" si="85"/>
        <v>148.54000000000002</v>
      </c>
      <c r="Q86" s="12">
        <f t="shared" si="98"/>
        <v>0</v>
      </c>
      <c r="S86" s="2">
        <v>75</v>
      </c>
      <c r="T86" s="28">
        <v>67.2</v>
      </c>
      <c r="U86" s="28">
        <v>61.6</v>
      </c>
      <c r="V86" s="28">
        <v>61</v>
      </c>
      <c r="W86" s="28">
        <v>60.7</v>
      </c>
      <c r="X86" s="28">
        <v>61.4</v>
      </c>
      <c r="Y86" s="28">
        <f t="shared" si="86"/>
        <v>62.379999999999995</v>
      </c>
      <c r="Z86" s="12">
        <f t="shared" si="99"/>
        <v>0</v>
      </c>
      <c r="AB86" s="2">
        <v>75</v>
      </c>
      <c r="AC86" s="28">
        <v>50.3</v>
      </c>
      <c r="AD86" s="10">
        <v>50.5</v>
      </c>
      <c r="AE86" s="10">
        <v>50.3</v>
      </c>
      <c r="AF86" s="10">
        <v>50.1</v>
      </c>
      <c r="AG86" s="10">
        <v>50.4</v>
      </c>
      <c r="AH86" s="28">
        <f t="shared" si="66"/>
        <v>50.32</v>
      </c>
      <c r="AI86" s="12">
        <f t="shared" si="100"/>
        <v>0</v>
      </c>
      <c r="AJ86" s="12"/>
      <c r="AK86" s="2">
        <v>76</v>
      </c>
      <c r="AL86" s="10">
        <f t="shared" si="101"/>
        <v>75</v>
      </c>
      <c r="AM86" s="21">
        <f t="shared" si="102"/>
        <v>171.99998672982122</v>
      </c>
      <c r="AN86" s="14">
        <f t="shared" si="104"/>
        <v>1.9288050103997474E-8</v>
      </c>
      <c r="AO86" s="9">
        <f t="shared" si="103"/>
        <v>3.3175442956105014E-6</v>
      </c>
      <c r="AP86" s="12"/>
      <c r="AQ86" s="2">
        <v>76</v>
      </c>
      <c r="AR86" s="10">
        <f t="shared" si="67"/>
        <v>75</v>
      </c>
      <c r="AS86" s="21">
        <f t="shared" si="68"/>
        <v>165.55542743168749</v>
      </c>
      <c r="AT86" s="14">
        <f t="shared" si="107"/>
        <v>-7.1733457190648595E-4</v>
      </c>
      <c r="AU86" s="9">
        <f t="shared" si="69"/>
        <v>-0.11884388248906559</v>
      </c>
      <c r="AV86" s="21">
        <f t="shared" si="70"/>
        <v>165.08217555551906</v>
      </c>
      <c r="AW86" s="14">
        <f t="shared" si="87"/>
        <v>-6.9898123191765489E-4</v>
      </c>
      <c r="AX86" s="9">
        <f t="shared" si="71"/>
        <v>-0.11547005383792514</v>
      </c>
      <c r="AZ86" s="10">
        <f t="shared" si="72"/>
        <v>75</v>
      </c>
      <c r="BA86" s="21">
        <f t="shared" si="73"/>
        <v>152.5552393191912</v>
      </c>
      <c r="BB86" s="14">
        <f t="shared" si="74"/>
        <v>-7.7840237143001064E-4</v>
      </c>
      <c r="BC86" s="9">
        <f t="shared" si="88"/>
        <v>-0.11884186685111649</v>
      </c>
      <c r="BD86" s="21">
        <f t="shared" si="75"/>
        <v>152.08217555551906</v>
      </c>
      <c r="BE86" s="14">
        <f t="shared" si="89"/>
        <v>-7.586848888208132E-4</v>
      </c>
      <c r="BF86" s="9">
        <f t="shared" si="90"/>
        <v>-0.11547005383792514</v>
      </c>
      <c r="BG86" s="9"/>
      <c r="BH86" s="2">
        <v>76</v>
      </c>
      <c r="BI86" s="10">
        <f t="shared" si="108"/>
        <v>75</v>
      </c>
      <c r="BJ86" s="21">
        <f t="shared" si="109"/>
        <v>69.999966193306832</v>
      </c>
      <c r="BK86" s="14">
        <f t="shared" si="105"/>
        <v>1.2073817167090284E-7</v>
      </c>
      <c r="BL86" s="9">
        <f t="shared" si="106"/>
        <v>8.4516669140437289E-6</v>
      </c>
      <c r="BN86" s="2">
        <v>76</v>
      </c>
      <c r="BO86" s="10">
        <f t="shared" si="76"/>
        <v>75</v>
      </c>
      <c r="BP86" s="21">
        <f t="shared" si="77"/>
        <v>64.551954612435154</v>
      </c>
      <c r="BQ86" s="14">
        <f t="shared" si="78"/>
        <v>-1.8369391716353918E-3</v>
      </c>
      <c r="BR86" s="9">
        <f t="shared" si="91"/>
        <v>-0.11879623549163207</v>
      </c>
      <c r="BS86" s="21">
        <f t="shared" si="79"/>
        <v>64.082175555519029</v>
      </c>
      <c r="BT86" s="14">
        <f t="shared" si="92"/>
        <v>-1.7986649314300476E-3</v>
      </c>
      <c r="BU86" s="9">
        <f t="shared" si="93"/>
        <v>-0.11547005383792514</v>
      </c>
      <c r="BW86" s="10">
        <f t="shared" si="80"/>
        <v>75</v>
      </c>
      <c r="BX86" s="21">
        <f t="shared" si="81"/>
        <v>50.025912191464094</v>
      </c>
      <c r="BY86" s="14">
        <f t="shared" si="82"/>
        <v>-2.1222332707445794E-3</v>
      </c>
      <c r="BZ86" s="9">
        <f t="shared" si="94"/>
        <v>-0.1063924448382632</v>
      </c>
      <c r="CA86" s="21">
        <f t="shared" si="83"/>
        <v>49.673957999967151</v>
      </c>
      <c r="CB86" s="14">
        <f t="shared" si="95"/>
        <v>-2.0877354814087825E-3</v>
      </c>
      <c r="CC86" s="9">
        <f t="shared" si="96"/>
        <v>-0.10392304845413262</v>
      </c>
    </row>
    <row r="87" spans="2:81" ht="15.9" customHeight="1" x14ac:dyDescent="0.65">
      <c r="B87" s="2">
        <v>76</v>
      </c>
      <c r="C87" s="28">
        <v>162.5</v>
      </c>
      <c r="D87" s="28">
        <v>162.1</v>
      </c>
      <c r="E87" s="28">
        <v>162</v>
      </c>
      <c r="F87" s="2">
        <v>161.9</v>
      </c>
      <c r="G87" s="28">
        <v>162.19999999999999</v>
      </c>
      <c r="H87" s="28">
        <f t="shared" si="84"/>
        <v>162.14000000000001</v>
      </c>
      <c r="I87" s="12">
        <f t="shared" si="97"/>
        <v>0</v>
      </c>
      <c r="K87" s="28">
        <v>148.9</v>
      </c>
      <c r="L87" s="28">
        <v>148.80000000000001</v>
      </c>
      <c r="M87" s="28">
        <v>148.5</v>
      </c>
      <c r="N87" s="28">
        <v>148.30000000000001</v>
      </c>
      <c r="O87" s="28">
        <v>148.19999999999999</v>
      </c>
      <c r="P87" s="28">
        <f t="shared" si="85"/>
        <v>148.54000000000002</v>
      </c>
      <c r="Q87" s="12">
        <f t="shared" si="98"/>
        <v>0</v>
      </c>
      <c r="S87" s="2">
        <v>76</v>
      </c>
      <c r="T87" s="28">
        <v>67.2</v>
      </c>
      <c r="U87" s="28">
        <v>61.6</v>
      </c>
      <c r="V87" s="28">
        <v>61</v>
      </c>
      <c r="W87" s="28">
        <v>60.7</v>
      </c>
      <c r="X87" s="28">
        <v>61.4</v>
      </c>
      <c r="Y87" s="28">
        <f t="shared" si="86"/>
        <v>62.379999999999995</v>
      </c>
      <c r="Z87" s="12">
        <f t="shared" si="99"/>
        <v>0</v>
      </c>
      <c r="AB87" s="2">
        <v>76</v>
      </c>
      <c r="AC87" s="28">
        <v>50.3</v>
      </c>
      <c r="AD87" s="10">
        <v>50.5</v>
      </c>
      <c r="AE87" s="10">
        <v>50.3</v>
      </c>
      <c r="AF87" s="10">
        <v>50.1</v>
      </c>
      <c r="AG87" s="10">
        <v>50.4</v>
      </c>
      <c r="AH87" s="28">
        <f t="shared" si="66"/>
        <v>50.32</v>
      </c>
      <c r="AI87" s="12">
        <f t="shared" si="100"/>
        <v>0</v>
      </c>
      <c r="AJ87" s="12"/>
      <c r="AK87" s="2">
        <v>77</v>
      </c>
      <c r="AL87" s="10">
        <f t="shared" si="101"/>
        <v>76</v>
      </c>
      <c r="AM87" s="21">
        <f t="shared" si="102"/>
        <v>171.99998938385676</v>
      </c>
      <c r="AN87" s="14">
        <f t="shared" si="104"/>
        <v>1.5430440380447917E-8</v>
      </c>
      <c r="AO87" s="9">
        <f t="shared" si="103"/>
        <v>2.6540355503139065E-6</v>
      </c>
      <c r="AP87" s="12"/>
      <c r="AQ87" s="2">
        <v>77</v>
      </c>
      <c r="AR87" s="10">
        <f t="shared" si="67"/>
        <v>76</v>
      </c>
      <c r="AS87" s="21">
        <f t="shared" si="68"/>
        <v>165.43741637417898</v>
      </c>
      <c r="AT87" s="14">
        <f t="shared" si="107"/>
        <v>-7.1281901982467701E-4</v>
      </c>
      <c r="AU87" s="9">
        <f t="shared" si="69"/>
        <v>-0.11801105750851763</v>
      </c>
      <c r="AV87" s="21">
        <f t="shared" si="70"/>
        <v>164.96746768858378</v>
      </c>
      <c r="AW87" s="14">
        <f t="shared" si="87"/>
        <v>-6.9485313329117697E-4</v>
      </c>
      <c r="AX87" s="9">
        <f t="shared" si="71"/>
        <v>-0.11470786693528087</v>
      </c>
      <c r="AZ87" s="10">
        <f t="shared" si="72"/>
        <v>76</v>
      </c>
      <c r="BA87" s="21">
        <f t="shared" si="73"/>
        <v>152.43723032274454</v>
      </c>
      <c r="BB87" s="14">
        <f t="shared" si="74"/>
        <v>-7.7354928597209052E-4</v>
      </c>
      <c r="BC87" s="9">
        <f t="shared" si="88"/>
        <v>-0.1180089964466543</v>
      </c>
      <c r="BD87" s="21">
        <f t="shared" si="75"/>
        <v>151.96746768858378</v>
      </c>
      <c r="BE87" s="14">
        <f t="shared" si="89"/>
        <v>-7.542492505533718E-4</v>
      </c>
      <c r="BF87" s="9">
        <f t="shared" si="90"/>
        <v>-0.11470786693528087</v>
      </c>
      <c r="BG87" s="9"/>
      <c r="BH87" s="2">
        <v>77</v>
      </c>
      <c r="BI87" s="10">
        <f t="shared" si="108"/>
        <v>76</v>
      </c>
      <c r="BJ87" s="21">
        <f t="shared" si="109"/>
        <v>69.999972954642203</v>
      </c>
      <c r="BK87" s="14">
        <f t="shared" si="105"/>
        <v>9.6590551944351494E-8</v>
      </c>
      <c r="BL87" s="9">
        <f t="shared" si="106"/>
        <v>6.7613353684578157E-6</v>
      </c>
      <c r="BN87" s="2">
        <v>77</v>
      </c>
      <c r="BO87" s="10">
        <f t="shared" si="76"/>
        <v>76</v>
      </c>
      <c r="BP87" s="21">
        <f t="shared" si="77"/>
        <v>64.433989106707457</v>
      </c>
      <c r="BQ87" s="14">
        <f t="shared" si="78"/>
        <v>-1.8274505618916055E-3</v>
      </c>
      <c r="BR87" s="9">
        <f t="shared" si="91"/>
        <v>-0.11796550572769264</v>
      </c>
      <c r="BS87" s="21">
        <f t="shared" si="79"/>
        <v>63.967467688583746</v>
      </c>
      <c r="BT87" s="14">
        <f t="shared" si="92"/>
        <v>-1.7900120578132361E-3</v>
      </c>
      <c r="BU87" s="9">
        <f t="shared" si="93"/>
        <v>-0.11470786693528087</v>
      </c>
      <c r="BW87" s="10">
        <f t="shared" si="80"/>
        <v>76</v>
      </c>
      <c r="BX87" s="21">
        <f t="shared" si="81"/>
        <v>49.920256829213962</v>
      </c>
      <c r="BY87" s="14">
        <f t="shared" si="82"/>
        <v>-2.1120127074496517E-3</v>
      </c>
      <c r="BZ87" s="9">
        <f t="shared" si="94"/>
        <v>-0.10565536225013325</v>
      </c>
      <c r="CA87" s="21">
        <f t="shared" si="83"/>
        <v>49.570720919725396</v>
      </c>
      <c r="CB87" s="14">
        <f t="shared" si="95"/>
        <v>-2.0782938263510806E-3</v>
      </c>
      <c r="CC87" s="9">
        <f t="shared" si="96"/>
        <v>-0.10323708024175279</v>
      </c>
    </row>
    <row r="88" spans="2:81" ht="15.9" customHeight="1" x14ac:dyDescent="0.65">
      <c r="B88" s="2">
        <v>77</v>
      </c>
      <c r="C88" s="28">
        <v>162.5</v>
      </c>
      <c r="D88" s="28">
        <v>162.1</v>
      </c>
      <c r="E88" s="28">
        <v>162</v>
      </c>
      <c r="F88" s="2">
        <v>161.9</v>
      </c>
      <c r="G88" s="28">
        <v>162.19999999999999</v>
      </c>
      <c r="H88" s="28">
        <f t="shared" si="84"/>
        <v>162.14000000000001</v>
      </c>
      <c r="I88" s="12">
        <f t="shared" si="97"/>
        <v>0</v>
      </c>
      <c r="K88" s="28">
        <v>148.9</v>
      </c>
      <c r="L88" s="28">
        <v>148.80000000000001</v>
      </c>
      <c r="M88" s="28">
        <v>148.5</v>
      </c>
      <c r="N88" s="28">
        <v>148.30000000000001</v>
      </c>
      <c r="O88" s="28">
        <v>148.19999999999999</v>
      </c>
      <c r="P88" s="28">
        <f t="shared" si="85"/>
        <v>148.54000000000002</v>
      </c>
      <c r="Q88" s="12">
        <f t="shared" si="98"/>
        <v>0</v>
      </c>
      <c r="S88" s="2">
        <v>77</v>
      </c>
      <c r="T88" s="28">
        <v>67.2</v>
      </c>
      <c r="U88" s="28">
        <v>61.6</v>
      </c>
      <c r="V88" s="28">
        <v>61</v>
      </c>
      <c r="W88" s="28">
        <v>60.7</v>
      </c>
      <c r="X88" s="28">
        <v>61.4</v>
      </c>
      <c r="Y88" s="28">
        <f t="shared" si="86"/>
        <v>62.379999999999995</v>
      </c>
      <c r="Z88" s="12">
        <f t="shared" si="99"/>
        <v>0</v>
      </c>
      <c r="AB88" s="2">
        <v>77</v>
      </c>
      <c r="AC88" s="28">
        <v>50.3</v>
      </c>
      <c r="AD88" s="10">
        <v>50.5</v>
      </c>
      <c r="AE88" s="10">
        <v>50.3</v>
      </c>
      <c r="AF88" s="10">
        <v>50.1</v>
      </c>
      <c r="AG88" s="10">
        <v>50.4</v>
      </c>
      <c r="AH88" s="28">
        <f t="shared" si="66"/>
        <v>50.32</v>
      </c>
      <c r="AI88" s="12">
        <f t="shared" si="100"/>
        <v>0</v>
      </c>
      <c r="AJ88" s="12"/>
      <c r="AK88" s="2">
        <v>78</v>
      </c>
      <c r="AL88" s="10">
        <f t="shared" si="101"/>
        <v>77</v>
      </c>
      <c r="AM88" s="21">
        <f t="shared" si="102"/>
        <v>171.99999150708527</v>
      </c>
      <c r="AN88" s="14">
        <f t="shared" si="104"/>
        <v>1.2344352576558564E-8</v>
      </c>
      <c r="AO88" s="9">
        <f t="shared" si="103"/>
        <v>2.1232285173158118E-6</v>
      </c>
      <c r="AP88" s="12"/>
      <c r="AQ88" s="2">
        <v>78</v>
      </c>
      <c r="AR88" s="10">
        <f t="shared" si="67"/>
        <v>77</v>
      </c>
      <c r="AS88" s="21">
        <f t="shared" si="68"/>
        <v>165.3202208817645</v>
      </c>
      <c r="AT88" s="14">
        <f t="shared" si="107"/>
        <v>-7.083977432856773E-4</v>
      </c>
      <c r="AU88" s="9">
        <f t="shared" si="69"/>
        <v>-0.11719549241449323</v>
      </c>
      <c r="AV88" s="21">
        <f t="shared" si="70"/>
        <v>164.85350711212413</v>
      </c>
      <c r="AW88" s="14">
        <f t="shared" si="87"/>
        <v>-6.9080636355996596E-4</v>
      </c>
      <c r="AX88" s="9">
        <f t="shared" si="71"/>
        <v>-0.11396057645963795</v>
      </c>
      <c r="AZ88" s="10">
        <f t="shared" si="72"/>
        <v>77</v>
      </c>
      <c r="BA88" s="21">
        <f t="shared" si="73"/>
        <v>152.32003691550057</v>
      </c>
      <c r="BB88" s="14">
        <f t="shared" si="74"/>
        <v>-7.6879779956542558E-4</v>
      </c>
      <c r="BC88" s="9">
        <f t="shared" si="88"/>
        <v>-0.11719340724396356</v>
      </c>
      <c r="BD88" s="21">
        <f t="shared" si="75"/>
        <v>151.85350711212413</v>
      </c>
      <c r="BE88" s="14">
        <f t="shared" si="89"/>
        <v>-7.4990113471639947E-4</v>
      </c>
      <c r="BF88" s="9">
        <f t="shared" si="90"/>
        <v>-0.11396057645963795</v>
      </c>
      <c r="BG88" s="9"/>
      <c r="BH88" s="2">
        <v>78</v>
      </c>
      <c r="BI88" s="10">
        <f t="shared" si="108"/>
        <v>77</v>
      </c>
      <c r="BJ88" s="21">
        <f t="shared" si="109"/>
        <v>69.999978363711676</v>
      </c>
      <c r="BK88" s="14">
        <f t="shared" si="105"/>
        <v>7.7272450901111643E-8</v>
      </c>
      <c r="BL88" s="9">
        <f t="shared" si="106"/>
        <v>5.4090694687985812E-6</v>
      </c>
      <c r="BN88" s="2">
        <v>78</v>
      </c>
      <c r="BO88" s="10">
        <f t="shared" si="76"/>
        <v>77</v>
      </c>
      <c r="BP88" s="21">
        <f t="shared" si="77"/>
        <v>64.31683729404368</v>
      </c>
      <c r="BQ88" s="14">
        <f t="shared" si="78"/>
        <v>-1.8181679310552347E-3</v>
      </c>
      <c r="BR88" s="9">
        <f t="shared" si="91"/>
        <v>-0.11715181266377582</v>
      </c>
      <c r="BS88" s="21">
        <f t="shared" si="79"/>
        <v>63.853507112124106</v>
      </c>
      <c r="BT88" s="14">
        <f t="shared" si="92"/>
        <v>-1.7815395946958544E-3</v>
      </c>
      <c r="BU88" s="9">
        <f t="shared" si="93"/>
        <v>-0.11396057645963795</v>
      </c>
      <c r="BW88" s="10">
        <f t="shared" si="80"/>
        <v>77</v>
      </c>
      <c r="BX88" s="21">
        <f t="shared" si="81"/>
        <v>49.815323406156445</v>
      </c>
      <c r="BY88" s="14">
        <f t="shared" si="82"/>
        <v>-2.1020208973786488E-3</v>
      </c>
      <c r="BZ88" s="9">
        <f t="shared" si="94"/>
        <v>-0.10493342305751942</v>
      </c>
      <c r="CA88" s="21">
        <f t="shared" si="83"/>
        <v>49.468156400911724</v>
      </c>
      <c r="CB88" s="14">
        <f t="shared" si="95"/>
        <v>-2.0690544117719137E-3</v>
      </c>
      <c r="CC88" s="9">
        <f t="shared" si="96"/>
        <v>-0.10256451881367415</v>
      </c>
    </row>
    <row r="89" spans="2:81" ht="15.9" customHeight="1" x14ac:dyDescent="0.65">
      <c r="B89" s="2">
        <v>78</v>
      </c>
      <c r="C89" s="28">
        <v>162.5</v>
      </c>
      <c r="D89" s="28">
        <v>162.1</v>
      </c>
      <c r="E89" s="28">
        <v>162</v>
      </c>
      <c r="F89" s="2">
        <v>161.9</v>
      </c>
      <c r="G89" s="28">
        <v>162.19999999999999</v>
      </c>
      <c r="H89" s="28">
        <f t="shared" si="84"/>
        <v>162.14000000000001</v>
      </c>
      <c r="I89" s="12">
        <f t="shared" si="97"/>
        <v>0</v>
      </c>
      <c r="K89" s="28">
        <v>148.9</v>
      </c>
      <c r="L89" s="28">
        <v>148.80000000000001</v>
      </c>
      <c r="M89" s="28">
        <v>148.5</v>
      </c>
      <c r="N89" s="28">
        <v>148.30000000000001</v>
      </c>
      <c r="O89" s="28">
        <v>148.19999999999999</v>
      </c>
      <c r="P89" s="28">
        <f t="shared" si="85"/>
        <v>148.54000000000002</v>
      </c>
      <c r="Q89" s="12">
        <f t="shared" si="98"/>
        <v>0</v>
      </c>
      <c r="S89" s="2">
        <v>78</v>
      </c>
      <c r="T89" s="28">
        <v>67.2</v>
      </c>
      <c r="U89" s="28">
        <v>61.6</v>
      </c>
      <c r="V89" s="28">
        <v>61</v>
      </c>
      <c r="W89" s="28">
        <v>60.7</v>
      </c>
      <c r="X89" s="28">
        <v>61.4</v>
      </c>
      <c r="Y89" s="28">
        <f t="shared" si="86"/>
        <v>62.379999999999995</v>
      </c>
      <c r="Z89" s="12">
        <f t="shared" si="99"/>
        <v>0</v>
      </c>
      <c r="AB89" s="2">
        <v>78</v>
      </c>
      <c r="AC89" s="28">
        <v>50.3</v>
      </c>
      <c r="AD89" s="10">
        <v>50.5</v>
      </c>
      <c r="AE89" s="10">
        <v>50.3</v>
      </c>
      <c r="AF89" s="10">
        <v>50.1</v>
      </c>
      <c r="AG89" s="10">
        <v>50.4</v>
      </c>
      <c r="AH89" s="28">
        <f t="shared" si="66"/>
        <v>50.32</v>
      </c>
      <c r="AI89" s="12">
        <f t="shared" si="100"/>
        <v>0</v>
      </c>
      <c r="AJ89" s="12"/>
      <c r="AK89" s="2">
        <v>79</v>
      </c>
      <c r="AL89" s="10">
        <f t="shared" si="101"/>
        <v>78</v>
      </c>
      <c r="AM89" s="21">
        <f t="shared" si="102"/>
        <v>171.99999320566815</v>
      </c>
      <c r="AN89" s="14">
        <f t="shared" si="104"/>
        <v>9.8754823359224314E-9</v>
      </c>
      <c r="AO89" s="9">
        <f t="shared" si="103"/>
        <v>1.6985828638462242E-6</v>
      </c>
      <c r="AP89" s="12"/>
      <c r="AQ89" s="2">
        <v>79</v>
      </c>
      <c r="AR89" s="10">
        <f t="shared" si="67"/>
        <v>78</v>
      </c>
      <c r="AS89" s="21">
        <f t="shared" si="68"/>
        <v>165.2038242691473</v>
      </c>
      <c r="AT89" s="14">
        <f t="shared" si="107"/>
        <v>-7.0406760888881248E-4</v>
      </c>
      <c r="AU89" s="9">
        <f t="shared" si="69"/>
        <v>-0.11639661261719088</v>
      </c>
      <c r="AV89" s="21">
        <f t="shared" si="70"/>
        <v>164.74027940870968</v>
      </c>
      <c r="AW89" s="14">
        <f t="shared" si="87"/>
        <v>-6.8683830509860529E-4</v>
      </c>
      <c r="AX89" s="9">
        <f t="shared" si="71"/>
        <v>-0.11322770341445956</v>
      </c>
      <c r="AZ89" s="10">
        <f t="shared" si="72"/>
        <v>78</v>
      </c>
      <c r="BA89" s="21">
        <f t="shared" si="73"/>
        <v>152.20364239562682</v>
      </c>
      <c r="BB89" s="14">
        <f t="shared" si="74"/>
        <v>-7.6414450935513231E-4</v>
      </c>
      <c r="BC89" s="9">
        <f t="shared" si="88"/>
        <v>-0.11639451987375135</v>
      </c>
      <c r="BD89" s="21">
        <f t="shared" si="75"/>
        <v>151.74027940870968</v>
      </c>
      <c r="BE89" s="14">
        <f t="shared" si="89"/>
        <v>-7.4563772393381877E-4</v>
      </c>
      <c r="BF89" s="9">
        <f t="shared" si="90"/>
        <v>-0.11322770341445956</v>
      </c>
      <c r="BG89" s="9"/>
      <c r="BH89" s="2">
        <v>79</v>
      </c>
      <c r="BI89" s="10">
        <f t="shared" si="108"/>
        <v>78</v>
      </c>
      <c r="BJ89" s="21">
        <f t="shared" si="109"/>
        <v>69.999982690967997</v>
      </c>
      <c r="BK89" s="14">
        <f t="shared" si="105"/>
        <v>6.1817966541304995E-8</v>
      </c>
      <c r="BL89" s="9">
        <f t="shared" si="106"/>
        <v>4.3272563269046458E-6</v>
      </c>
      <c r="BN89" s="2">
        <v>79</v>
      </c>
      <c r="BO89" s="10">
        <f t="shared" si="76"/>
        <v>78</v>
      </c>
      <c r="BP89" s="21">
        <f t="shared" si="77"/>
        <v>64.200482674811937</v>
      </c>
      <c r="BQ89" s="14">
        <f t="shared" si="78"/>
        <v>-1.8090849010468696E-3</v>
      </c>
      <c r="BR89" s="9">
        <f t="shared" si="91"/>
        <v>-0.11635461923174445</v>
      </c>
      <c r="BS89" s="21">
        <f t="shared" si="79"/>
        <v>63.740279408709647</v>
      </c>
      <c r="BT89" s="14">
        <f t="shared" si="92"/>
        <v>-1.7732417299434497E-3</v>
      </c>
      <c r="BU89" s="9">
        <f t="shared" si="93"/>
        <v>-0.11322770341445956</v>
      </c>
      <c r="BW89" s="10">
        <f t="shared" si="80"/>
        <v>78</v>
      </c>
      <c r="BX89" s="21">
        <f t="shared" si="81"/>
        <v>49.711097289524204</v>
      </c>
      <c r="BY89" s="14">
        <f t="shared" si="82"/>
        <v>-2.0922501251765362E-3</v>
      </c>
      <c r="BZ89" s="9">
        <f t="shared" si="94"/>
        <v>-0.10422611663223812</v>
      </c>
      <c r="CA89" s="21">
        <f t="shared" si="83"/>
        <v>49.366251467838708</v>
      </c>
      <c r="CB89" s="14">
        <f t="shared" si="95"/>
        <v>-2.060010731896557E-3</v>
      </c>
      <c r="CC89" s="9">
        <f t="shared" si="96"/>
        <v>-0.10190493307301361</v>
      </c>
    </row>
    <row r="90" spans="2:81" ht="15.9" customHeight="1" x14ac:dyDescent="0.65">
      <c r="B90" s="2">
        <v>79</v>
      </c>
      <c r="C90" s="28">
        <v>162.5</v>
      </c>
      <c r="D90" s="28">
        <v>162.1</v>
      </c>
      <c r="E90" s="28">
        <v>162</v>
      </c>
      <c r="F90" s="2">
        <v>161.9</v>
      </c>
      <c r="G90" s="28">
        <v>162.19999999999999</v>
      </c>
      <c r="H90" s="28">
        <f t="shared" si="84"/>
        <v>162.14000000000001</v>
      </c>
      <c r="I90" s="12">
        <f t="shared" si="97"/>
        <v>0</v>
      </c>
      <c r="K90" s="28">
        <v>148.9</v>
      </c>
      <c r="L90" s="28">
        <v>148.80000000000001</v>
      </c>
      <c r="M90" s="28">
        <v>148.5</v>
      </c>
      <c r="N90" s="28">
        <v>148.30000000000001</v>
      </c>
      <c r="O90" s="28">
        <v>148.19999999999999</v>
      </c>
      <c r="P90" s="28">
        <f t="shared" si="85"/>
        <v>148.54000000000002</v>
      </c>
      <c r="Q90" s="12">
        <f t="shared" si="98"/>
        <v>0</v>
      </c>
      <c r="S90" s="2">
        <v>79</v>
      </c>
      <c r="T90" s="28">
        <v>67.2</v>
      </c>
      <c r="U90" s="28">
        <v>61.6</v>
      </c>
      <c r="V90" s="28">
        <v>61</v>
      </c>
      <c r="W90" s="28">
        <v>60.7</v>
      </c>
      <c r="X90" s="28">
        <v>61.4</v>
      </c>
      <c r="Y90" s="28">
        <f t="shared" si="86"/>
        <v>62.379999999999995</v>
      </c>
      <c r="Z90" s="12">
        <f t="shared" si="99"/>
        <v>0</v>
      </c>
      <c r="AB90" s="2">
        <v>79</v>
      </c>
      <c r="AC90" s="28">
        <v>50.3</v>
      </c>
      <c r="AD90" s="10">
        <v>50.5</v>
      </c>
      <c r="AE90" s="10">
        <v>50.3</v>
      </c>
      <c r="AF90" s="10">
        <v>50.1</v>
      </c>
      <c r="AG90" s="10">
        <v>50.4</v>
      </c>
      <c r="AH90" s="28">
        <f t="shared" si="66"/>
        <v>50.32</v>
      </c>
      <c r="AI90" s="12">
        <f t="shared" si="100"/>
        <v>0</v>
      </c>
      <c r="AJ90" s="12"/>
      <c r="AK90" s="2">
        <v>80</v>
      </c>
      <c r="AL90" s="10">
        <f t="shared" si="101"/>
        <v>79</v>
      </c>
      <c r="AM90" s="21">
        <f t="shared" si="102"/>
        <v>171.99999456453446</v>
      </c>
      <c r="AN90" s="14">
        <f t="shared" si="104"/>
        <v>7.9003858568148261E-9</v>
      </c>
      <c r="AO90" s="9">
        <f t="shared" si="103"/>
        <v>1.3588663174816072E-6</v>
      </c>
      <c r="AP90" s="12"/>
      <c r="AQ90" s="2">
        <v>80</v>
      </c>
      <c r="AR90" s="10">
        <f t="shared" si="67"/>
        <v>79</v>
      </c>
      <c r="AS90" s="21">
        <f t="shared" si="68"/>
        <v>165.08821040194351</v>
      </c>
      <c r="AT90" s="14">
        <f t="shared" si="107"/>
        <v>-6.9982561066767447E-4</v>
      </c>
      <c r="AU90" s="9">
        <f t="shared" si="69"/>
        <v>-0.11561386720380337</v>
      </c>
      <c r="AV90" s="21">
        <f t="shared" si="70"/>
        <v>164.62777061861709</v>
      </c>
      <c r="AW90" s="14">
        <f t="shared" si="87"/>
        <v>-6.8294645666748988E-4</v>
      </c>
      <c r="AX90" s="9">
        <f t="shared" si="71"/>
        <v>-0.1125087900926024</v>
      </c>
      <c r="AZ90" s="10">
        <f t="shared" si="72"/>
        <v>79</v>
      </c>
      <c r="BA90" s="21">
        <f t="shared" si="73"/>
        <v>152.08803061599551</v>
      </c>
      <c r="BB90" s="14">
        <f t="shared" si="74"/>
        <v>-7.5958615583453422E-4</v>
      </c>
      <c r="BC90" s="9">
        <f t="shared" si="88"/>
        <v>-0.11561177963129494</v>
      </c>
      <c r="BD90" s="21">
        <f t="shared" si="75"/>
        <v>151.62777061861709</v>
      </c>
      <c r="BE90" s="14">
        <f t="shared" si="89"/>
        <v>-7.4145632610541159E-4</v>
      </c>
      <c r="BF90" s="9">
        <f t="shared" si="90"/>
        <v>-0.1125087900926024</v>
      </c>
      <c r="BG90" s="9"/>
      <c r="BH90" s="2">
        <v>80</v>
      </c>
      <c r="BI90" s="10">
        <f t="shared" si="108"/>
        <v>79</v>
      </c>
      <c r="BJ90" s="21">
        <f t="shared" si="109"/>
        <v>69.999986152773545</v>
      </c>
      <c r="BK90" s="14">
        <f t="shared" si="105"/>
        <v>4.9454377200099601E-8</v>
      </c>
      <c r="BL90" s="9">
        <f t="shared" si="106"/>
        <v>3.4618055444214161E-6</v>
      </c>
      <c r="BN90" s="2">
        <v>80</v>
      </c>
      <c r="BO90" s="10">
        <f t="shared" si="76"/>
        <v>79</v>
      </c>
      <c r="BP90" s="21">
        <f t="shared" si="77"/>
        <v>64.084909270042544</v>
      </c>
      <c r="BQ90" s="14">
        <f t="shared" si="78"/>
        <v>-1.8001952626243421E-3</v>
      </c>
      <c r="BR90" s="9">
        <f t="shared" si="91"/>
        <v>-0.11557340476938806</v>
      </c>
      <c r="BS90" s="21">
        <f t="shared" si="79"/>
        <v>63.627770618617042</v>
      </c>
      <c r="BT90" s="14">
        <f t="shared" si="92"/>
        <v>-1.7651129103339201E-3</v>
      </c>
      <c r="BU90" s="9">
        <f t="shared" si="93"/>
        <v>-0.1125087900926024</v>
      </c>
      <c r="BW90" s="10">
        <f t="shared" si="80"/>
        <v>79</v>
      </c>
      <c r="BX90" s="21">
        <f t="shared" si="81"/>
        <v>49.607564333853986</v>
      </c>
      <c r="BY90" s="14">
        <f t="shared" si="82"/>
        <v>-2.0826930266139164E-3</v>
      </c>
      <c r="BZ90" s="9">
        <f t="shared" si="94"/>
        <v>-0.10353295567021786</v>
      </c>
      <c r="CA90" s="21">
        <f t="shared" si="83"/>
        <v>49.264993556755364</v>
      </c>
      <c r="CB90" s="14">
        <f t="shared" si="95"/>
        <v>-2.0511565709888284E-3</v>
      </c>
      <c r="CC90" s="9">
        <f t="shared" si="96"/>
        <v>-0.10125791108334216</v>
      </c>
    </row>
    <row r="91" spans="2:81" ht="15.9" customHeight="1" x14ac:dyDescent="0.65">
      <c r="B91" s="2">
        <v>80</v>
      </c>
      <c r="C91" s="28">
        <v>162.5</v>
      </c>
      <c r="D91" s="28">
        <v>162.1</v>
      </c>
      <c r="E91" s="28">
        <v>162</v>
      </c>
      <c r="F91" s="2">
        <v>161.9</v>
      </c>
      <c r="G91" s="28">
        <v>162.19999999999999</v>
      </c>
      <c r="H91" s="28">
        <f t="shared" si="84"/>
        <v>162.14000000000001</v>
      </c>
      <c r="I91" s="12">
        <f t="shared" si="97"/>
        <v>0</v>
      </c>
      <c r="K91" s="28">
        <v>148.9</v>
      </c>
      <c r="L91" s="28">
        <v>148.80000000000001</v>
      </c>
      <c r="M91" s="28">
        <v>148.5</v>
      </c>
      <c r="N91" s="28">
        <v>148.30000000000001</v>
      </c>
      <c r="O91" s="28">
        <v>148.19999999999999</v>
      </c>
      <c r="P91" s="28">
        <f t="shared" si="85"/>
        <v>148.54000000000002</v>
      </c>
      <c r="Q91" s="12">
        <f t="shared" si="98"/>
        <v>0</v>
      </c>
      <c r="S91" s="2">
        <v>80</v>
      </c>
      <c r="T91" s="28">
        <v>67.2</v>
      </c>
      <c r="U91" s="28">
        <v>61.6</v>
      </c>
      <c r="V91" s="28">
        <v>61</v>
      </c>
      <c r="W91" s="28">
        <v>60.7</v>
      </c>
      <c r="X91" s="28">
        <v>61.4</v>
      </c>
      <c r="Y91" s="28">
        <f t="shared" si="86"/>
        <v>62.379999999999995</v>
      </c>
      <c r="Z91" s="12">
        <f t="shared" si="99"/>
        <v>0</v>
      </c>
      <c r="AB91" s="2">
        <v>80</v>
      </c>
      <c r="AC91" s="28">
        <v>50.3</v>
      </c>
      <c r="AD91" s="10">
        <v>50.5</v>
      </c>
      <c r="AE91" s="10">
        <v>50.3</v>
      </c>
      <c r="AF91" s="10">
        <v>50.1</v>
      </c>
      <c r="AG91" s="10">
        <v>50.4</v>
      </c>
      <c r="AH91" s="28">
        <f t="shared" si="66"/>
        <v>50.32</v>
      </c>
      <c r="AI91" s="12">
        <f t="shared" si="100"/>
        <v>0</v>
      </c>
      <c r="AJ91" s="12"/>
      <c r="AK91" s="2">
        <v>81</v>
      </c>
      <c r="AL91" s="10">
        <f t="shared" si="101"/>
        <v>80</v>
      </c>
      <c r="AM91" s="21">
        <f t="shared" si="102"/>
        <v>171.99999565162753</v>
      </c>
      <c r="AN91" s="14">
        <f t="shared" si="104"/>
        <v>6.3203087346644855E-9</v>
      </c>
      <c r="AO91" s="9">
        <f t="shared" si="103"/>
        <v>1.0870930732674082E-6</v>
      </c>
      <c r="AP91" s="12"/>
      <c r="AQ91" s="2">
        <v>81</v>
      </c>
      <c r="AR91" s="10">
        <f t="shared" si="67"/>
        <v>80</v>
      </c>
      <c r="AS91" s="21">
        <f t="shared" si="68"/>
        <v>164.97336367373728</v>
      </c>
      <c r="AT91" s="14">
        <f t="shared" ref="AT91" si="110">(AS91-AS90)/AS90</f>
        <v>-6.9566886652058151E-4</v>
      </c>
      <c r="AU91" s="9">
        <f t="shared" si="69"/>
        <v>-0.11484672820621863</v>
      </c>
      <c r="AV91" s="21">
        <f t="shared" si="70"/>
        <v>164.51596721974209</v>
      </c>
      <c r="AW91" s="14">
        <f t="shared" si="87"/>
        <v>-6.7912842684364049E-4</v>
      </c>
      <c r="AX91" s="9">
        <f t="shared" si="71"/>
        <v>-0.11180339887498948</v>
      </c>
      <c r="AZ91" s="10">
        <f t="shared" si="72"/>
        <v>80</v>
      </c>
      <c r="BA91" s="21">
        <f t="shared" si="73"/>
        <v>151.9731859604517</v>
      </c>
      <c r="BB91" s="14">
        <f t="shared" si="74"/>
        <v>-7.5511961775463418E-4</v>
      </c>
      <c r="BC91" s="9">
        <f t="shared" si="88"/>
        <v>-0.11484465554379476</v>
      </c>
      <c r="BD91" s="21">
        <f t="shared" si="75"/>
        <v>151.51596721974209</v>
      </c>
      <c r="BE91" s="14">
        <f t="shared" si="89"/>
        <v>-7.3735436733559506E-4</v>
      </c>
      <c r="BF91" s="9">
        <f t="shared" si="90"/>
        <v>-0.11180339887498948</v>
      </c>
      <c r="BG91" s="9"/>
      <c r="BH91" s="2">
        <v>81</v>
      </c>
      <c r="BI91" s="10">
        <f t="shared" si="108"/>
        <v>80</v>
      </c>
      <c r="BJ91" s="21">
        <f t="shared" si="109"/>
        <v>69.999988922218293</v>
      </c>
      <c r="BK91" s="14">
        <f t="shared" si="105"/>
        <v>3.9563504229158501E-8</v>
      </c>
      <c r="BL91" s="9">
        <f t="shared" si="106"/>
        <v>2.7694447434725947E-6</v>
      </c>
      <c r="BN91" s="2">
        <v>81</v>
      </c>
      <c r="BO91" s="10">
        <f t="shared" si="76"/>
        <v>80</v>
      </c>
      <c r="BP91" s="21">
        <f t="shared" si="77"/>
        <v>63.970101604287322</v>
      </c>
      <c r="BQ91" s="14">
        <f t="shared" si="78"/>
        <v>-1.7914929905173628E-3</v>
      </c>
      <c r="BR91" s="9">
        <f t="shared" si="91"/>
        <v>-0.11480766575522168</v>
      </c>
      <c r="BS91" s="21">
        <f t="shared" si="79"/>
        <v>63.515967219742052</v>
      </c>
      <c r="BT91" s="14">
        <f t="shared" si="92"/>
        <v>-1.7571478269313608E-3</v>
      </c>
      <c r="BU91" s="9">
        <f t="shared" si="93"/>
        <v>-0.11180339887498948</v>
      </c>
      <c r="BW91" s="10">
        <f t="shared" si="80"/>
        <v>80</v>
      </c>
      <c r="BX91" s="21">
        <f t="shared" si="81"/>
        <v>49.50471085890689</v>
      </c>
      <c r="BY91" s="14">
        <f t="shared" si="82"/>
        <v>-2.0733425703971823E-3</v>
      </c>
      <c r="BZ91" s="9">
        <f t="shared" si="94"/>
        <v>-0.1028534749470993</v>
      </c>
      <c r="CA91" s="21">
        <f t="shared" si="83"/>
        <v>49.164370497767877</v>
      </c>
      <c r="CB91" s="14">
        <f t="shared" si="95"/>
        <v>-2.0424859869628406E-3</v>
      </c>
      <c r="CC91" s="9">
        <f t="shared" si="96"/>
        <v>-0.10062305898749054</v>
      </c>
    </row>
  </sheetData>
  <phoneticPr fontId="4"/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6EFC-9380-4587-B24D-634C887F6AE4}">
  <dimension ref="A1:Q328"/>
  <sheetViews>
    <sheetView workbookViewId="0">
      <selection activeCell="I6" sqref="I6"/>
    </sheetView>
  </sheetViews>
  <sheetFormatPr defaultRowHeight="12.45" x14ac:dyDescent="0.65"/>
  <cols>
    <col min="1" max="1" width="10.5" style="146" bestFit="1" customWidth="1"/>
    <col min="2" max="3" width="9.2109375" style="146" bestFit="1" customWidth="1"/>
    <col min="4" max="5" width="9.140625" style="146"/>
    <col min="6" max="17" width="9.2109375" style="146" bestFit="1" customWidth="1"/>
    <col min="18" max="16384" width="9.140625" style="146"/>
  </cols>
  <sheetData>
    <row r="1" spans="1:17" ht="15.9" x14ac:dyDescent="0.65">
      <c r="A1" s="146" t="s">
        <v>65</v>
      </c>
      <c r="B1" s="148" t="s">
        <v>66</v>
      </c>
    </row>
    <row r="2" spans="1:17" ht="15.9" x14ac:dyDescent="0.65">
      <c r="A2" s="146" t="s">
        <v>67</v>
      </c>
      <c r="B2" s="148">
        <v>15</v>
      </c>
    </row>
    <row r="3" spans="1:17" ht="15.9" x14ac:dyDescent="0.65">
      <c r="A3" s="146" t="s">
        <v>68</v>
      </c>
      <c r="B3" s="148" t="s">
        <v>69</v>
      </c>
    </row>
    <row r="4" spans="1:17" ht="15.9" x14ac:dyDescent="0.65">
      <c r="A4" s="146" t="s">
        <v>70</v>
      </c>
      <c r="B4" s="148" t="s">
        <v>71</v>
      </c>
      <c r="C4" s="146" t="s">
        <v>19</v>
      </c>
    </row>
    <row r="5" spans="1:17" x14ac:dyDescent="0.65">
      <c r="B5" s="148"/>
    </row>
    <row r="6" spans="1:17" ht="15.9" x14ac:dyDescent="0.65">
      <c r="A6" s="146" t="s">
        <v>18</v>
      </c>
      <c r="B6" s="148" t="s">
        <v>72</v>
      </c>
    </row>
    <row r="7" spans="1:17" ht="15.9" x14ac:dyDescent="0.65">
      <c r="A7" s="146" t="s">
        <v>17</v>
      </c>
      <c r="B7" s="148" t="s">
        <v>73</v>
      </c>
    </row>
    <row r="8" spans="1:17" x14ac:dyDescent="0.65">
      <c r="A8" s="146" t="s">
        <v>16</v>
      </c>
      <c r="B8" s="148" t="s">
        <v>16</v>
      </c>
    </row>
    <row r="9" spans="1:17" ht="15.9" x14ac:dyDescent="0.65">
      <c r="A9" s="146" t="s">
        <v>74</v>
      </c>
      <c r="B9" s="148" t="s">
        <v>73</v>
      </c>
    </row>
    <row r="11" spans="1:17" x14ac:dyDescent="0.65">
      <c r="F11" s="146">
        <v>110</v>
      </c>
      <c r="G11" s="146">
        <v>110</v>
      </c>
      <c r="H11" s="146">
        <v>110</v>
      </c>
      <c r="I11" s="146">
        <v>110</v>
      </c>
      <c r="J11" s="146">
        <v>110</v>
      </c>
      <c r="K11" s="146">
        <v>110</v>
      </c>
      <c r="L11" s="146">
        <v>120</v>
      </c>
      <c r="M11" s="146">
        <v>120</v>
      </c>
      <c r="N11" s="146">
        <v>120</v>
      </c>
      <c r="O11" s="146">
        <v>120</v>
      </c>
      <c r="P11" s="146">
        <v>120</v>
      </c>
      <c r="Q11" s="146">
        <v>120</v>
      </c>
    </row>
    <row r="12" spans="1:17" ht="15.9" x14ac:dyDescent="0.65">
      <c r="E12" s="146" t="s">
        <v>75</v>
      </c>
      <c r="F12" s="146" t="s">
        <v>76</v>
      </c>
      <c r="G12" s="146" t="s">
        <v>76</v>
      </c>
      <c r="H12" s="146" t="s">
        <v>76</v>
      </c>
      <c r="I12" s="146" t="s">
        <v>76</v>
      </c>
      <c r="J12" s="146" t="s">
        <v>76</v>
      </c>
      <c r="K12" s="146" t="s">
        <v>76</v>
      </c>
      <c r="L12" s="146" t="s">
        <v>77</v>
      </c>
      <c r="M12" s="146" t="s">
        <v>77</v>
      </c>
      <c r="N12" s="146" t="s">
        <v>77</v>
      </c>
      <c r="O12" s="146" t="s">
        <v>77</v>
      </c>
      <c r="P12" s="146" t="s">
        <v>77</v>
      </c>
      <c r="Q12" s="146" t="s">
        <v>77</v>
      </c>
    </row>
    <row r="13" spans="1:17" x14ac:dyDescent="0.65">
      <c r="F13" s="146">
        <v>100</v>
      </c>
      <c r="G13" s="146">
        <v>100</v>
      </c>
      <c r="H13" s="146">
        <v>100</v>
      </c>
      <c r="I13" s="146">
        <v>110</v>
      </c>
      <c r="J13" s="146">
        <v>110</v>
      </c>
      <c r="K13" s="146">
        <v>110</v>
      </c>
      <c r="L13" s="146">
        <v>100</v>
      </c>
      <c r="M13" s="146">
        <v>100</v>
      </c>
      <c r="N13" s="146">
        <v>100</v>
      </c>
      <c r="O13" s="146">
        <v>110</v>
      </c>
      <c r="P13" s="146">
        <v>110</v>
      </c>
      <c r="Q13" s="146">
        <v>110</v>
      </c>
    </row>
    <row r="14" spans="1:17" ht="15.9" x14ac:dyDescent="0.65">
      <c r="E14" s="146" t="s">
        <v>78</v>
      </c>
      <c r="F14" s="146" t="s">
        <v>79</v>
      </c>
      <c r="G14" s="146" t="s">
        <v>79</v>
      </c>
      <c r="H14" s="146" t="s">
        <v>79</v>
      </c>
      <c r="I14" s="146" t="s">
        <v>80</v>
      </c>
      <c r="J14" s="146" t="s">
        <v>80</v>
      </c>
      <c r="K14" s="146" t="s">
        <v>80</v>
      </c>
      <c r="L14" s="146" t="s">
        <v>79</v>
      </c>
      <c r="M14" s="146" t="s">
        <v>79</v>
      </c>
      <c r="N14" s="146" t="s">
        <v>79</v>
      </c>
      <c r="O14" s="146" t="s">
        <v>80</v>
      </c>
      <c r="P14" s="146" t="s">
        <v>80</v>
      </c>
      <c r="Q14" s="146" t="s">
        <v>80</v>
      </c>
    </row>
    <row r="15" spans="1:17" x14ac:dyDescent="0.65">
      <c r="F15" s="146">
        <v>100</v>
      </c>
      <c r="G15" s="146">
        <v>110</v>
      </c>
      <c r="H15" s="146">
        <v>120</v>
      </c>
      <c r="I15" s="146">
        <v>100</v>
      </c>
      <c r="J15" s="146">
        <v>110</v>
      </c>
      <c r="K15" s="146">
        <v>120</v>
      </c>
      <c r="L15" s="146">
        <v>100</v>
      </c>
      <c r="M15" s="146">
        <v>110</v>
      </c>
      <c r="N15" s="146">
        <v>120</v>
      </c>
      <c r="O15" s="146">
        <v>100</v>
      </c>
      <c r="P15" s="146">
        <v>110</v>
      </c>
      <c r="Q15" s="146">
        <v>120</v>
      </c>
    </row>
    <row r="16" spans="1:17" ht="15.9" x14ac:dyDescent="0.65">
      <c r="A16" s="146" t="s">
        <v>81</v>
      </c>
      <c r="B16" s="146" t="s">
        <v>82</v>
      </c>
      <c r="C16" s="146" t="s">
        <v>83</v>
      </c>
      <c r="D16" s="146" t="s">
        <v>84</v>
      </c>
      <c r="E16" s="146" t="s">
        <v>85</v>
      </c>
      <c r="F16" s="146" t="s">
        <v>86</v>
      </c>
      <c r="G16" s="146" t="s">
        <v>87</v>
      </c>
      <c r="H16" s="146" t="s">
        <v>88</v>
      </c>
      <c r="I16" s="146" t="s">
        <v>86</v>
      </c>
      <c r="J16" s="146" t="s">
        <v>87</v>
      </c>
      <c r="K16" s="146" t="s">
        <v>88</v>
      </c>
      <c r="L16" s="146" t="s">
        <v>86</v>
      </c>
      <c r="M16" s="146" t="s">
        <v>87</v>
      </c>
      <c r="N16" s="146" t="s">
        <v>88</v>
      </c>
      <c r="O16" s="146" t="s">
        <v>86</v>
      </c>
      <c r="P16" s="146" t="s">
        <v>87</v>
      </c>
      <c r="Q16" s="146" t="s">
        <v>88</v>
      </c>
    </row>
    <row r="17" spans="1:17" ht="15.9" x14ac:dyDescent="0.65">
      <c r="A17" s="146">
        <v>2017000000</v>
      </c>
      <c r="B17" s="146" t="s">
        <v>71</v>
      </c>
      <c r="C17" s="146">
        <v>100</v>
      </c>
      <c r="D17" s="146" t="s">
        <v>89</v>
      </c>
      <c r="F17" s="147">
        <v>2783</v>
      </c>
      <c r="G17" s="146">
        <v>162.30000000000001</v>
      </c>
      <c r="H17" s="146">
        <v>18.399999999999999</v>
      </c>
      <c r="I17" s="147">
        <v>2778</v>
      </c>
      <c r="J17" s="146">
        <v>61.9</v>
      </c>
      <c r="K17" s="146">
        <v>17.600000000000001</v>
      </c>
      <c r="L17" s="147">
        <v>3196</v>
      </c>
      <c r="M17" s="146">
        <v>150.9</v>
      </c>
      <c r="N17" s="146">
        <v>14.4</v>
      </c>
      <c r="O17" s="147">
        <v>3158</v>
      </c>
      <c r="P17" s="146">
        <v>50.6</v>
      </c>
      <c r="Q17" s="146">
        <v>12.9</v>
      </c>
    </row>
    <row r="18" spans="1:17" ht="15.9" x14ac:dyDescent="0.65">
      <c r="A18" s="146">
        <v>2017000000</v>
      </c>
      <c r="B18" s="146" t="s">
        <v>71</v>
      </c>
      <c r="C18" s="146">
        <v>110</v>
      </c>
      <c r="D18" s="146" t="s">
        <v>90</v>
      </c>
      <c r="F18" s="146">
        <v>23</v>
      </c>
      <c r="G18" s="146">
        <v>78.599999999999994</v>
      </c>
      <c r="H18" s="146">
        <v>5.2</v>
      </c>
      <c r="I18" s="146">
        <v>25</v>
      </c>
      <c r="J18" s="146">
        <v>10.5</v>
      </c>
      <c r="K18" s="146">
        <v>1.6</v>
      </c>
      <c r="L18" s="146">
        <v>25</v>
      </c>
      <c r="M18" s="146">
        <v>76.8</v>
      </c>
      <c r="N18" s="146">
        <v>4.0999999999999996</v>
      </c>
      <c r="O18" s="146">
        <v>26</v>
      </c>
      <c r="P18" s="146">
        <v>9.9</v>
      </c>
      <c r="Q18" s="146">
        <v>1.3</v>
      </c>
    </row>
    <row r="19" spans="1:17" ht="15.9" x14ac:dyDescent="0.65">
      <c r="A19" s="146">
        <v>2017000000</v>
      </c>
      <c r="B19" s="146" t="s">
        <v>71</v>
      </c>
      <c r="C19" s="146">
        <v>120</v>
      </c>
      <c r="D19" s="146" t="s">
        <v>91</v>
      </c>
      <c r="F19" s="146">
        <v>24</v>
      </c>
      <c r="G19" s="146">
        <v>89.4</v>
      </c>
      <c r="H19" s="146">
        <v>3.7</v>
      </c>
      <c r="I19" s="146">
        <v>24</v>
      </c>
      <c r="J19" s="146">
        <v>12.8</v>
      </c>
      <c r="K19" s="146">
        <v>0.9</v>
      </c>
      <c r="L19" s="146">
        <v>24</v>
      </c>
      <c r="M19" s="146">
        <v>87.9</v>
      </c>
      <c r="N19" s="146">
        <v>4.4000000000000004</v>
      </c>
      <c r="O19" s="146">
        <v>25</v>
      </c>
      <c r="P19" s="146">
        <v>12.2</v>
      </c>
      <c r="Q19" s="146">
        <v>1.5</v>
      </c>
    </row>
    <row r="20" spans="1:17" ht="15.9" x14ac:dyDescent="0.65">
      <c r="A20" s="146">
        <v>2017000000</v>
      </c>
      <c r="B20" s="146" t="s">
        <v>71</v>
      </c>
      <c r="C20" s="146">
        <v>130</v>
      </c>
      <c r="D20" s="146" t="s">
        <v>92</v>
      </c>
      <c r="F20" s="146">
        <v>26</v>
      </c>
      <c r="G20" s="146">
        <v>95.8</v>
      </c>
      <c r="H20" s="146">
        <v>4.5999999999999996</v>
      </c>
      <c r="I20" s="146">
        <v>26</v>
      </c>
      <c r="J20" s="146">
        <v>14.5</v>
      </c>
      <c r="K20" s="146">
        <v>1.7</v>
      </c>
      <c r="L20" s="146">
        <v>25</v>
      </c>
      <c r="M20" s="146">
        <v>93.8</v>
      </c>
      <c r="N20" s="146">
        <v>3.6</v>
      </c>
      <c r="O20" s="146">
        <v>25</v>
      </c>
      <c r="P20" s="146">
        <v>13.9</v>
      </c>
      <c r="Q20" s="146">
        <v>1.5</v>
      </c>
    </row>
    <row r="21" spans="1:17" ht="15.9" x14ac:dyDescent="0.65">
      <c r="A21" s="146">
        <v>2017000000</v>
      </c>
      <c r="B21" s="146" t="s">
        <v>71</v>
      </c>
      <c r="C21" s="146">
        <v>140</v>
      </c>
      <c r="D21" s="146" t="s">
        <v>93</v>
      </c>
      <c r="F21" s="146">
        <v>37</v>
      </c>
      <c r="G21" s="146">
        <v>102.3</v>
      </c>
      <c r="H21" s="146">
        <v>3.9</v>
      </c>
      <c r="I21" s="146">
        <v>37</v>
      </c>
      <c r="J21" s="146">
        <v>15.9</v>
      </c>
      <c r="K21" s="146">
        <v>1.6</v>
      </c>
      <c r="L21" s="146">
        <v>23</v>
      </c>
      <c r="M21" s="146">
        <v>102.8</v>
      </c>
      <c r="N21" s="146">
        <v>5.3</v>
      </c>
      <c r="O21" s="146">
        <v>23</v>
      </c>
      <c r="P21" s="146">
        <v>16</v>
      </c>
      <c r="Q21" s="146">
        <v>1.5</v>
      </c>
    </row>
    <row r="22" spans="1:17" ht="15.9" x14ac:dyDescent="0.65">
      <c r="A22" s="146">
        <v>2017000000</v>
      </c>
      <c r="B22" s="146" t="s">
        <v>71</v>
      </c>
      <c r="C22" s="146">
        <v>150</v>
      </c>
      <c r="D22" s="146" t="s">
        <v>94</v>
      </c>
      <c r="F22" s="146">
        <v>18</v>
      </c>
      <c r="G22" s="146">
        <v>108.3</v>
      </c>
      <c r="H22" s="146">
        <v>3.8</v>
      </c>
      <c r="I22" s="146">
        <v>18</v>
      </c>
      <c r="J22" s="146">
        <v>18</v>
      </c>
      <c r="K22" s="146">
        <v>2.2999999999999998</v>
      </c>
      <c r="L22" s="146">
        <v>26</v>
      </c>
      <c r="M22" s="146">
        <v>109.1</v>
      </c>
      <c r="N22" s="146">
        <v>6</v>
      </c>
      <c r="O22" s="146">
        <v>26</v>
      </c>
      <c r="P22" s="146">
        <v>17.899999999999999</v>
      </c>
      <c r="Q22" s="146">
        <v>2.6</v>
      </c>
    </row>
    <row r="23" spans="1:17" ht="15.9" x14ac:dyDescent="0.65">
      <c r="A23" s="146">
        <v>2017000000</v>
      </c>
      <c r="B23" s="146" t="s">
        <v>71</v>
      </c>
      <c r="C23" s="146">
        <v>160</v>
      </c>
      <c r="D23" s="146" t="s">
        <v>95</v>
      </c>
      <c r="F23" s="146">
        <v>21</v>
      </c>
      <c r="G23" s="146">
        <v>116.9</v>
      </c>
      <c r="H23" s="146">
        <v>4.5999999999999996</v>
      </c>
      <c r="I23" s="146">
        <v>22</v>
      </c>
      <c r="J23" s="146">
        <v>21.2</v>
      </c>
      <c r="K23" s="146">
        <v>3.6</v>
      </c>
      <c r="L23" s="146">
        <v>23</v>
      </c>
      <c r="M23" s="146">
        <v>115.3</v>
      </c>
      <c r="N23" s="146">
        <v>4.5</v>
      </c>
      <c r="O23" s="146">
        <v>23</v>
      </c>
      <c r="P23" s="146">
        <v>20.8</v>
      </c>
      <c r="Q23" s="146">
        <v>2.9</v>
      </c>
    </row>
    <row r="24" spans="1:17" ht="15.9" x14ac:dyDescent="0.65">
      <c r="A24" s="146">
        <v>2017000000</v>
      </c>
      <c r="B24" s="146" t="s">
        <v>71</v>
      </c>
      <c r="C24" s="146">
        <v>170</v>
      </c>
      <c r="D24" s="146" t="s">
        <v>96</v>
      </c>
      <c r="F24" s="146">
        <v>23</v>
      </c>
      <c r="G24" s="146">
        <v>121.3</v>
      </c>
      <c r="H24" s="146">
        <v>6.3</v>
      </c>
      <c r="I24" s="146">
        <v>23</v>
      </c>
      <c r="J24" s="146">
        <v>24.1</v>
      </c>
      <c r="K24" s="146">
        <v>7.3</v>
      </c>
      <c r="L24" s="146">
        <v>18</v>
      </c>
      <c r="M24" s="146">
        <v>122</v>
      </c>
      <c r="N24" s="146">
        <v>5.0999999999999996</v>
      </c>
      <c r="O24" s="146">
        <v>18</v>
      </c>
      <c r="P24" s="146">
        <v>23.3</v>
      </c>
      <c r="Q24" s="146">
        <v>5.4</v>
      </c>
    </row>
    <row r="25" spans="1:17" ht="15.9" x14ac:dyDescent="0.65">
      <c r="A25" s="146">
        <v>2017000000</v>
      </c>
      <c r="B25" s="146" t="s">
        <v>71</v>
      </c>
      <c r="C25" s="146">
        <v>180</v>
      </c>
      <c r="D25" s="146" t="s">
        <v>97</v>
      </c>
      <c r="F25" s="146">
        <v>26</v>
      </c>
      <c r="G25" s="146">
        <v>127.7</v>
      </c>
      <c r="H25" s="146">
        <v>5.5</v>
      </c>
      <c r="I25" s="146">
        <v>26</v>
      </c>
      <c r="J25" s="146">
        <v>27</v>
      </c>
      <c r="K25" s="146">
        <v>5.0999999999999996</v>
      </c>
      <c r="L25" s="146">
        <v>33</v>
      </c>
      <c r="M25" s="146">
        <v>126.7</v>
      </c>
      <c r="N25" s="146">
        <v>4.3</v>
      </c>
      <c r="O25" s="146">
        <v>32</v>
      </c>
      <c r="P25" s="146">
        <v>24.7</v>
      </c>
      <c r="Q25" s="146">
        <v>3.1</v>
      </c>
    </row>
    <row r="26" spans="1:17" ht="15.9" x14ac:dyDescent="0.65">
      <c r="A26" s="146">
        <v>2017000000</v>
      </c>
      <c r="B26" s="146" t="s">
        <v>71</v>
      </c>
      <c r="C26" s="146">
        <v>190</v>
      </c>
      <c r="D26" s="146" t="s">
        <v>98</v>
      </c>
      <c r="F26" s="146">
        <v>21</v>
      </c>
      <c r="G26" s="146">
        <v>134.9</v>
      </c>
      <c r="H26" s="146">
        <v>6.3</v>
      </c>
      <c r="I26" s="146">
        <v>22</v>
      </c>
      <c r="J26" s="146">
        <v>29.4</v>
      </c>
      <c r="K26" s="146">
        <v>5.0999999999999996</v>
      </c>
      <c r="L26" s="146">
        <v>21</v>
      </c>
      <c r="M26" s="146">
        <v>134.19999999999999</v>
      </c>
      <c r="N26" s="146">
        <v>7.3</v>
      </c>
      <c r="O26" s="146">
        <v>21</v>
      </c>
      <c r="P26" s="146">
        <v>29.8</v>
      </c>
      <c r="Q26" s="146">
        <v>5.7</v>
      </c>
    </row>
    <row r="27" spans="1:17" ht="15.9" x14ac:dyDescent="0.65">
      <c r="A27" s="146">
        <v>2017000000</v>
      </c>
      <c r="B27" s="146" t="s">
        <v>71</v>
      </c>
      <c r="C27" s="146">
        <v>200</v>
      </c>
      <c r="D27" s="146" t="s">
        <v>99</v>
      </c>
      <c r="F27" s="146">
        <v>26</v>
      </c>
      <c r="G27" s="146">
        <v>137.4</v>
      </c>
      <c r="H27" s="146">
        <v>5.4</v>
      </c>
      <c r="I27" s="146">
        <v>26</v>
      </c>
      <c r="J27" s="146">
        <v>34.200000000000003</v>
      </c>
      <c r="K27" s="146">
        <v>6.2</v>
      </c>
      <c r="L27" s="146">
        <v>21</v>
      </c>
      <c r="M27" s="146">
        <v>138.30000000000001</v>
      </c>
      <c r="N27" s="146">
        <v>6.7</v>
      </c>
      <c r="O27" s="146">
        <v>21</v>
      </c>
      <c r="P27" s="146">
        <v>31.7</v>
      </c>
      <c r="Q27" s="146">
        <v>5.8</v>
      </c>
    </row>
    <row r="28" spans="1:17" ht="15.9" x14ac:dyDescent="0.65">
      <c r="A28" s="146">
        <v>2017000000</v>
      </c>
      <c r="B28" s="146" t="s">
        <v>71</v>
      </c>
      <c r="C28" s="146">
        <v>210</v>
      </c>
      <c r="D28" s="146" t="s">
        <v>100</v>
      </c>
      <c r="F28" s="146">
        <v>24</v>
      </c>
      <c r="G28" s="146">
        <v>144.4</v>
      </c>
      <c r="H28" s="146">
        <v>6.8</v>
      </c>
      <c r="I28" s="146">
        <v>24</v>
      </c>
      <c r="J28" s="146">
        <v>38.9</v>
      </c>
      <c r="K28" s="146">
        <v>10.5</v>
      </c>
      <c r="L28" s="146">
        <v>26</v>
      </c>
      <c r="M28" s="146">
        <v>148.1</v>
      </c>
      <c r="N28" s="146">
        <v>6.4</v>
      </c>
      <c r="O28" s="146">
        <v>26</v>
      </c>
      <c r="P28" s="146">
        <v>39.4</v>
      </c>
      <c r="Q28" s="146">
        <v>7.6</v>
      </c>
    </row>
    <row r="29" spans="1:17" ht="15.9" x14ac:dyDescent="0.65">
      <c r="A29" s="146">
        <v>2017000000</v>
      </c>
      <c r="B29" s="146" t="s">
        <v>71</v>
      </c>
      <c r="C29" s="146">
        <v>220</v>
      </c>
      <c r="D29" s="146" t="s">
        <v>101</v>
      </c>
      <c r="F29" s="146">
        <v>21</v>
      </c>
      <c r="G29" s="146">
        <v>150.80000000000001</v>
      </c>
      <c r="H29" s="146">
        <v>5.6</v>
      </c>
      <c r="I29" s="146">
        <v>21</v>
      </c>
      <c r="J29" s="146">
        <v>41.5</v>
      </c>
      <c r="K29" s="146">
        <v>5.9</v>
      </c>
      <c r="L29" s="146">
        <v>26</v>
      </c>
      <c r="M29" s="146">
        <v>149.5</v>
      </c>
      <c r="N29" s="146">
        <v>6</v>
      </c>
      <c r="O29" s="146">
        <v>26</v>
      </c>
      <c r="P29" s="146">
        <v>41.8</v>
      </c>
      <c r="Q29" s="146">
        <v>9.4</v>
      </c>
    </row>
    <row r="30" spans="1:17" ht="15.9" x14ac:dyDescent="0.65">
      <c r="A30" s="146">
        <v>2017000000</v>
      </c>
      <c r="B30" s="146" t="s">
        <v>71</v>
      </c>
      <c r="C30" s="146">
        <v>230</v>
      </c>
      <c r="D30" s="146" t="s">
        <v>102</v>
      </c>
      <c r="F30" s="146">
        <v>21</v>
      </c>
      <c r="G30" s="146">
        <v>158</v>
      </c>
      <c r="H30" s="146">
        <v>5.3</v>
      </c>
      <c r="I30" s="146">
        <v>21</v>
      </c>
      <c r="J30" s="146">
        <v>45.6</v>
      </c>
      <c r="K30" s="146">
        <v>8.3000000000000007</v>
      </c>
      <c r="L30" s="146">
        <v>17</v>
      </c>
      <c r="M30" s="146">
        <v>154.69999999999999</v>
      </c>
      <c r="N30" s="146">
        <v>6.1</v>
      </c>
      <c r="O30" s="146">
        <v>17</v>
      </c>
      <c r="P30" s="146">
        <v>45.6</v>
      </c>
      <c r="Q30" s="146">
        <v>8.1999999999999993</v>
      </c>
    </row>
    <row r="31" spans="1:17" ht="15.9" x14ac:dyDescent="0.65">
      <c r="A31" s="146">
        <v>2017000000</v>
      </c>
      <c r="B31" s="146" t="s">
        <v>71</v>
      </c>
      <c r="C31" s="146">
        <v>240</v>
      </c>
      <c r="D31" s="146" t="s">
        <v>103</v>
      </c>
      <c r="F31" s="146">
        <v>22</v>
      </c>
      <c r="G31" s="146">
        <v>165.4</v>
      </c>
      <c r="H31" s="146">
        <v>6.4</v>
      </c>
      <c r="I31" s="146">
        <v>22</v>
      </c>
      <c r="J31" s="146">
        <v>53.1</v>
      </c>
      <c r="K31" s="146">
        <v>6.2</v>
      </c>
      <c r="L31" s="146">
        <v>28</v>
      </c>
      <c r="M31" s="146">
        <v>157.4</v>
      </c>
      <c r="N31" s="146">
        <v>5.9</v>
      </c>
      <c r="O31" s="146">
        <v>28</v>
      </c>
      <c r="P31" s="146">
        <v>49</v>
      </c>
      <c r="Q31" s="146">
        <v>7.3</v>
      </c>
    </row>
    <row r="32" spans="1:17" ht="15.9" x14ac:dyDescent="0.65">
      <c r="A32" s="146">
        <v>2017000000</v>
      </c>
      <c r="B32" s="146" t="s">
        <v>71</v>
      </c>
      <c r="C32" s="146">
        <v>250</v>
      </c>
      <c r="D32" s="146" t="s">
        <v>104</v>
      </c>
      <c r="F32" s="146">
        <v>27</v>
      </c>
      <c r="G32" s="146">
        <v>168.4</v>
      </c>
      <c r="H32" s="146">
        <v>6.2</v>
      </c>
      <c r="I32" s="146">
        <v>27</v>
      </c>
      <c r="J32" s="146">
        <v>57.9</v>
      </c>
      <c r="K32" s="146">
        <v>10.5</v>
      </c>
      <c r="L32" s="146">
        <v>19</v>
      </c>
      <c r="M32" s="146">
        <v>157.19999999999999</v>
      </c>
      <c r="N32" s="146">
        <v>5</v>
      </c>
      <c r="O32" s="146">
        <v>19</v>
      </c>
      <c r="P32" s="146">
        <v>51.6</v>
      </c>
      <c r="Q32" s="146">
        <v>6.3</v>
      </c>
    </row>
    <row r="33" spans="1:17" ht="15.9" x14ac:dyDescent="0.65">
      <c r="A33" s="146">
        <v>2017000000</v>
      </c>
      <c r="B33" s="146" t="s">
        <v>71</v>
      </c>
      <c r="C33" s="146">
        <v>260</v>
      </c>
      <c r="D33" s="146" t="s">
        <v>105</v>
      </c>
      <c r="F33" s="146">
        <v>21</v>
      </c>
      <c r="G33" s="146">
        <v>170.4</v>
      </c>
      <c r="H33" s="146">
        <v>6.4</v>
      </c>
      <c r="I33" s="146">
        <v>20</v>
      </c>
      <c r="J33" s="146">
        <v>61</v>
      </c>
      <c r="K33" s="146">
        <v>9.5</v>
      </c>
      <c r="L33" s="146">
        <v>25</v>
      </c>
      <c r="M33" s="146">
        <v>157.69999999999999</v>
      </c>
      <c r="N33" s="146">
        <v>6.1</v>
      </c>
      <c r="O33" s="146">
        <v>25</v>
      </c>
      <c r="P33" s="146">
        <v>50.2</v>
      </c>
      <c r="Q33" s="146">
        <v>4.8</v>
      </c>
    </row>
    <row r="34" spans="1:17" ht="15.9" x14ac:dyDescent="0.65">
      <c r="A34" s="146">
        <v>2017000000</v>
      </c>
      <c r="B34" s="146" t="s">
        <v>71</v>
      </c>
      <c r="C34" s="146">
        <v>270</v>
      </c>
      <c r="D34" s="146" t="s">
        <v>106</v>
      </c>
      <c r="F34" s="146">
        <v>29</v>
      </c>
      <c r="G34" s="146">
        <v>171.9</v>
      </c>
      <c r="H34" s="146">
        <v>6.2</v>
      </c>
      <c r="I34" s="146">
        <v>29</v>
      </c>
      <c r="J34" s="146">
        <v>61.3</v>
      </c>
      <c r="K34" s="146">
        <v>8</v>
      </c>
      <c r="L34" s="146">
        <v>28</v>
      </c>
      <c r="M34" s="146">
        <v>159.1</v>
      </c>
      <c r="N34" s="146">
        <v>5.6</v>
      </c>
      <c r="O34" s="146">
        <v>27</v>
      </c>
      <c r="P34" s="146">
        <v>51.6</v>
      </c>
      <c r="Q34" s="146">
        <v>6.4</v>
      </c>
    </row>
    <row r="35" spans="1:17" ht="15.9" x14ac:dyDescent="0.65">
      <c r="A35" s="146">
        <v>2017000000</v>
      </c>
      <c r="B35" s="146" t="s">
        <v>71</v>
      </c>
      <c r="C35" s="146">
        <v>280</v>
      </c>
      <c r="D35" s="146" t="s">
        <v>107</v>
      </c>
      <c r="F35" s="146">
        <v>17</v>
      </c>
      <c r="G35" s="146">
        <v>168.9</v>
      </c>
      <c r="H35" s="146">
        <v>5.7</v>
      </c>
      <c r="I35" s="146">
        <v>16</v>
      </c>
      <c r="J35" s="146">
        <v>63.6</v>
      </c>
      <c r="K35" s="146">
        <v>15.9</v>
      </c>
      <c r="L35" s="146">
        <v>26</v>
      </c>
      <c r="M35" s="146">
        <v>155.5</v>
      </c>
      <c r="N35" s="146">
        <v>5.3</v>
      </c>
      <c r="O35" s="146">
        <v>25</v>
      </c>
      <c r="P35" s="146">
        <v>51</v>
      </c>
      <c r="Q35" s="146">
        <v>6.4</v>
      </c>
    </row>
    <row r="36" spans="1:17" ht="15.9" x14ac:dyDescent="0.65">
      <c r="A36" s="146">
        <v>2017000000</v>
      </c>
      <c r="B36" s="146" t="s">
        <v>71</v>
      </c>
      <c r="C36" s="146">
        <v>290</v>
      </c>
      <c r="D36" s="146" t="s">
        <v>108</v>
      </c>
      <c r="F36" s="146">
        <v>16</v>
      </c>
      <c r="G36" s="146">
        <v>170.7</v>
      </c>
      <c r="H36" s="146">
        <v>5.9</v>
      </c>
      <c r="I36" s="146">
        <v>16</v>
      </c>
      <c r="J36" s="146">
        <v>63</v>
      </c>
      <c r="K36" s="146">
        <v>9.4</v>
      </c>
      <c r="L36" s="146">
        <v>16</v>
      </c>
      <c r="M36" s="146">
        <v>158</v>
      </c>
      <c r="N36" s="146">
        <v>5.4</v>
      </c>
      <c r="O36" s="146">
        <v>14</v>
      </c>
      <c r="P36" s="146">
        <v>52.2</v>
      </c>
      <c r="Q36" s="146">
        <v>7</v>
      </c>
    </row>
    <row r="37" spans="1:17" ht="15.9" x14ac:dyDescent="0.65">
      <c r="A37" s="146">
        <v>2017000000</v>
      </c>
      <c r="B37" s="146" t="s">
        <v>71</v>
      </c>
      <c r="C37" s="146">
        <v>300</v>
      </c>
      <c r="D37" s="146" t="s">
        <v>109</v>
      </c>
      <c r="F37" s="146">
        <v>20</v>
      </c>
      <c r="G37" s="146">
        <v>171.7</v>
      </c>
      <c r="H37" s="146">
        <v>4.2</v>
      </c>
      <c r="I37" s="146">
        <v>20</v>
      </c>
      <c r="J37" s="146">
        <v>64.400000000000006</v>
      </c>
      <c r="K37" s="146">
        <v>9.6</v>
      </c>
      <c r="L37" s="146">
        <v>23</v>
      </c>
      <c r="M37" s="146">
        <v>154.9</v>
      </c>
      <c r="N37" s="146">
        <v>6.9</v>
      </c>
      <c r="O37" s="146">
        <v>23</v>
      </c>
      <c r="P37" s="146">
        <v>49.9</v>
      </c>
      <c r="Q37" s="146">
        <v>8.8000000000000007</v>
      </c>
    </row>
    <row r="38" spans="1:17" ht="15.9" x14ac:dyDescent="0.65">
      <c r="A38" s="146">
        <v>2017000000</v>
      </c>
      <c r="B38" s="146" t="s">
        <v>71</v>
      </c>
      <c r="C38" s="146">
        <v>310</v>
      </c>
      <c r="D38" s="146" t="s">
        <v>110</v>
      </c>
      <c r="F38" s="146">
        <v>16</v>
      </c>
      <c r="G38" s="146">
        <v>171.9</v>
      </c>
      <c r="H38" s="146">
        <v>4.8</v>
      </c>
      <c r="I38" s="146">
        <v>16</v>
      </c>
      <c r="J38" s="146">
        <v>67.3</v>
      </c>
      <c r="K38" s="146">
        <v>11.8</v>
      </c>
      <c r="L38" s="146">
        <v>15</v>
      </c>
      <c r="M38" s="146">
        <v>158.9</v>
      </c>
      <c r="N38" s="146">
        <v>4.8</v>
      </c>
      <c r="O38" s="146">
        <v>15</v>
      </c>
      <c r="P38" s="146">
        <v>52.4</v>
      </c>
      <c r="Q38" s="146">
        <v>5.7</v>
      </c>
    </row>
    <row r="39" spans="1:17" ht="15.9" x14ac:dyDescent="0.65">
      <c r="A39" s="146">
        <v>2017000000</v>
      </c>
      <c r="B39" s="146" t="s">
        <v>71</v>
      </c>
      <c r="C39" s="146">
        <v>320</v>
      </c>
      <c r="D39" s="146" t="s">
        <v>111</v>
      </c>
      <c r="F39" s="146">
        <v>8</v>
      </c>
      <c r="G39" s="146">
        <v>173.7</v>
      </c>
      <c r="H39" s="146">
        <v>7.4</v>
      </c>
      <c r="I39" s="146">
        <v>8</v>
      </c>
      <c r="J39" s="146">
        <v>67</v>
      </c>
      <c r="K39" s="146">
        <v>9.6</v>
      </c>
      <c r="L39" s="146">
        <v>9</v>
      </c>
      <c r="M39" s="146">
        <v>158.30000000000001</v>
      </c>
      <c r="N39" s="146">
        <v>5.0999999999999996</v>
      </c>
      <c r="O39" s="146">
        <v>9</v>
      </c>
      <c r="P39" s="146">
        <v>50.2</v>
      </c>
      <c r="Q39" s="146">
        <v>7.2</v>
      </c>
    </row>
    <row r="40" spans="1:17" ht="15.9" x14ac:dyDescent="0.65">
      <c r="A40" s="146">
        <v>2017000000</v>
      </c>
      <c r="B40" s="146" t="s">
        <v>71</v>
      </c>
      <c r="C40" s="146">
        <v>330</v>
      </c>
      <c r="D40" s="146" t="s">
        <v>112</v>
      </c>
      <c r="F40" s="146">
        <v>18</v>
      </c>
      <c r="G40" s="146">
        <v>171.5</v>
      </c>
      <c r="H40" s="146">
        <v>6</v>
      </c>
      <c r="I40" s="146">
        <v>18</v>
      </c>
      <c r="J40" s="146">
        <v>73.3</v>
      </c>
      <c r="K40" s="146">
        <v>17.100000000000001</v>
      </c>
      <c r="L40" s="146">
        <v>17</v>
      </c>
      <c r="M40" s="146">
        <v>158.30000000000001</v>
      </c>
      <c r="N40" s="146">
        <v>5.7</v>
      </c>
      <c r="O40" s="146">
        <v>16</v>
      </c>
      <c r="P40" s="146">
        <v>50.7</v>
      </c>
      <c r="Q40" s="146">
        <v>7.8</v>
      </c>
    </row>
    <row r="41" spans="1:17" ht="15.9" x14ac:dyDescent="0.65">
      <c r="A41" s="146">
        <v>2017000000</v>
      </c>
      <c r="B41" s="146" t="s">
        <v>71</v>
      </c>
      <c r="C41" s="146">
        <v>340</v>
      </c>
      <c r="D41" s="146" t="s">
        <v>113</v>
      </c>
      <c r="F41" s="146">
        <v>19</v>
      </c>
      <c r="G41" s="146">
        <v>171.8</v>
      </c>
      <c r="H41" s="146">
        <v>6.8</v>
      </c>
      <c r="I41" s="146">
        <v>19</v>
      </c>
      <c r="J41" s="146">
        <v>65</v>
      </c>
      <c r="K41" s="146">
        <v>7.8</v>
      </c>
      <c r="L41" s="146">
        <v>16</v>
      </c>
      <c r="M41" s="146">
        <v>157.5</v>
      </c>
      <c r="N41" s="146">
        <v>5.9</v>
      </c>
      <c r="O41" s="146">
        <v>15</v>
      </c>
      <c r="P41" s="146">
        <v>50</v>
      </c>
      <c r="Q41" s="146">
        <v>8</v>
      </c>
    </row>
    <row r="42" spans="1:17" ht="15.9" x14ac:dyDescent="0.65">
      <c r="A42" s="146">
        <v>2017000000</v>
      </c>
      <c r="B42" s="146" t="s">
        <v>71</v>
      </c>
      <c r="C42" s="146">
        <v>350</v>
      </c>
      <c r="D42" s="146" t="s">
        <v>114</v>
      </c>
      <c r="F42" s="146">
        <v>26</v>
      </c>
      <c r="G42" s="146">
        <v>170.9</v>
      </c>
      <c r="H42" s="146">
        <v>6.5</v>
      </c>
      <c r="I42" s="146">
        <v>26</v>
      </c>
      <c r="J42" s="146">
        <v>67.599999999999994</v>
      </c>
      <c r="K42" s="146">
        <v>13</v>
      </c>
      <c r="L42" s="146">
        <v>18</v>
      </c>
      <c r="M42" s="146">
        <v>157.9</v>
      </c>
      <c r="N42" s="146">
        <v>4.2</v>
      </c>
      <c r="O42" s="146">
        <v>17</v>
      </c>
      <c r="P42" s="146">
        <v>50.3</v>
      </c>
      <c r="Q42" s="146">
        <v>5.9</v>
      </c>
    </row>
    <row r="43" spans="1:17" ht="15.9" x14ac:dyDescent="0.65">
      <c r="A43" s="146">
        <v>2017000000</v>
      </c>
      <c r="B43" s="146" t="s">
        <v>71</v>
      </c>
      <c r="C43" s="146">
        <v>360</v>
      </c>
      <c r="D43" s="146" t="s">
        <v>115</v>
      </c>
      <c r="F43" s="146">
        <v>58</v>
      </c>
      <c r="G43" s="146">
        <v>171</v>
      </c>
      <c r="H43" s="146">
        <v>5.8</v>
      </c>
      <c r="I43" s="146">
        <v>57</v>
      </c>
      <c r="J43" s="146">
        <v>69.5</v>
      </c>
      <c r="K43" s="146">
        <v>14</v>
      </c>
      <c r="L43" s="146">
        <v>65</v>
      </c>
      <c r="M43" s="146">
        <v>157.69999999999999</v>
      </c>
      <c r="N43" s="146">
        <v>4.9000000000000004</v>
      </c>
      <c r="O43" s="146">
        <v>62</v>
      </c>
      <c r="P43" s="146">
        <v>52.5</v>
      </c>
      <c r="Q43" s="146">
        <v>11</v>
      </c>
    </row>
    <row r="44" spans="1:17" ht="15.9" x14ac:dyDescent="0.65">
      <c r="A44" s="146">
        <v>2017000000</v>
      </c>
      <c r="B44" s="146" t="s">
        <v>71</v>
      </c>
      <c r="C44" s="146">
        <v>370</v>
      </c>
      <c r="D44" s="146" t="s">
        <v>116</v>
      </c>
      <c r="F44" s="146">
        <v>257</v>
      </c>
      <c r="G44" s="146">
        <v>171.2</v>
      </c>
      <c r="H44" s="146">
        <v>5.5</v>
      </c>
      <c r="I44" s="146">
        <v>253</v>
      </c>
      <c r="J44" s="146">
        <v>71</v>
      </c>
      <c r="K44" s="146">
        <v>13.1</v>
      </c>
      <c r="L44" s="146">
        <v>282</v>
      </c>
      <c r="M44" s="146">
        <v>158.6</v>
      </c>
      <c r="N44" s="146">
        <v>6</v>
      </c>
      <c r="O44" s="146">
        <v>262</v>
      </c>
      <c r="P44" s="146">
        <v>54.4</v>
      </c>
      <c r="Q44" s="146">
        <v>9.8000000000000007</v>
      </c>
    </row>
    <row r="45" spans="1:17" ht="15.9" x14ac:dyDescent="0.65">
      <c r="A45" s="146">
        <v>2017000000</v>
      </c>
      <c r="B45" s="146" t="s">
        <v>71</v>
      </c>
      <c r="C45" s="146">
        <v>380</v>
      </c>
      <c r="D45" s="146" t="s">
        <v>117</v>
      </c>
      <c r="F45" s="146">
        <v>374</v>
      </c>
      <c r="G45" s="146">
        <v>171.2</v>
      </c>
      <c r="H45" s="146">
        <v>6</v>
      </c>
      <c r="I45" s="146">
        <v>373</v>
      </c>
      <c r="J45" s="146">
        <v>71.3</v>
      </c>
      <c r="K45" s="146">
        <v>12.5</v>
      </c>
      <c r="L45" s="146">
        <v>440</v>
      </c>
      <c r="M45" s="146">
        <v>158.19999999999999</v>
      </c>
      <c r="N45" s="146">
        <v>5.4</v>
      </c>
      <c r="O45" s="146">
        <v>436</v>
      </c>
      <c r="P45" s="146">
        <v>55.8</v>
      </c>
      <c r="Q45" s="146">
        <v>10</v>
      </c>
    </row>
    <row r="46" spans="1:17" ht="15.9" x14ac:dyDescent="0.65">
      <c r="A46" s="146">
        <v>2017000000</v>
      </c>
      <c r="B46" s="146" t="s">
        <v>71</v>
      </c>
      <c r="C46" s="146">
        <v>390</v>
      </c>
      <c r="D46" s="146" t="s">
        <v>118</v>
      </c>
      <c r="F46" s="146">
        <v>342</v>
      </c>
      <c r="G46" s="146">
        <v>170.2</v>
      </c>
      <c r="H46" s="146">
        <v>6</v>
      </c>
      <c r="I46" s="146">
        <v>341</v>
      </c>
      <c r="J46" s="146">
        <v>69.2</v>
      </c>
      <c r="K46" s="146">
        <v>10.7</v>
      </c>
      <c r="L46" s="146">
        <v>407</v>
      </c>
      <c r="M46" s="146">
        <v>156.69999999999999</v>
      </c>
      <c r="N46" s="146">
        <v>5.2</v>
      </c>
      <c r="O46" s="146">
        <v>406</v>
      </c>
      <c r="P46" s="146">
        <v>55.4</v>
      </c>
      <c r="Q46" s="146">
        <v>9.5</v>
      </c>
    </row>
    <row r="47" spans="1:17" ht="15.9" x14ac:dyDescent="0.65">
      <c r="A47" s="146">
        <v>2017000000</v>
      </c>
      <c r="B47" s="146" t="s">
        <v>71</v>
      </c>
      <c r="C47" s="146">
        <v>400</v>
      </c>
      <c r="D47" s="146" t="s">
        <v>119</v>
      </c>
      <c r="F47" s="146">
        <v>505</v>
      </c>
      <c r="G47" s="146">
        <v>167.3</v>
      </c>
      <c r="H47" s="146">
        <v>5.8</v>
      </c>
      <c r="I47" s="146">
        <v>505</v>
      </c>
      <c r="J47" s="146">
        <v>67.2</v>
      </c>
      <c r="K47" s="146">
        <v>10.1</v>
      </c>
      <c r="L47" s="146">
        <v>580</v>
      </c>
      <c r="M47" s="146">
        <v>153.9</v>
      </c>
      <c r="N47" s="146">
        <v>5.3</v>
      </c>
      <c r="O47" s="146">
        <v>577</v>
      </c>
      <c r="P47" s="146">
        <v>54.7</v>
      </c>
      <c r="Q47" s="146">
        <v>8.8000000000000007</v>
      </c>
    </row>
    <row r="48" spans="1:17" ht="15.9" x14ac:dyDescent="0.65">
      <c r="A48" s="146">
        <v>2017000000</v>
      </c>
      <c r="B48" s="146" t="s">
        <v>71</v>
      </c>
      <c r="C48" s="146">
        <v>410</v>
      </c>
      <c r="D48" s="146" t="s">
        <v>120</v>
      </c>
      <c r="F48" s="146">
        <v>697</v>
      </c>
      <c r="G48" s="146">
        <v>162.5</v>
      </c>
      <c r="H48" s="146">
        <v>6.3</v>
      </c>
      <c r="I48" s="146">
        <v>697</v>
      </c>
      <c r="J48" s="146">
        <v>61.7</v>
      </c>
      <c r="K48" s="146">
        <v>9</v>
      </c>
      <c r="L48" s="146">
        <v>874</v>
      </c>
      <c r="M48" s="146">
        <v>148.9</v>
      </c>
      <c r="N48" s="146">
        <v>6.2</v>
      </c>
      <c r="O48" s="146">
        <v>873</v>
      </c>
      <c r="P48" s="146">
        <v>51</v>
      </c>
      <c r="Q48" s="146">
        <v>8.6999999999999993</v>
      </c>
    </row>
    <row r="49" spans="1:17" ht="15.9" x14ac:dyDescent="0.65">
      <c r="A49" s="146">
        <v>2017000000</v>
      </c>
      <c r="B49" s="146" t="s">
        <v>71</v>
      </c>
      <c r="C49" s="146">
        <v>420</v>
      </c>
      <c r="D49" s="146" t="s">
        <v>121</v>
      </c>
      <c r="F49" s="147">
        <v>2340</v>
      </c>
      <c r="G49" s="146">
        <v>167.6</v>
      </c>
      <c r="H49" s="146">
        <v>7</v>
      </c>
      <c r="I49" s="147">
        <v>2333</v>
      </c>
      <c r="J49" s="146">
        <v>67</v>
      </c>
      <c r="K49" s="146">
        <v>11.5</v>
      </c>
      <c r="L49" s="147">
        <v>2746</v>
      </c>
      <c r="M49" s="146">
        <v>154.1</v>
      </c>
      <c r="N49" s="146">
        <v>6.9</v>
      </c>
      <c r="O49" s="147">
        <v>2711</v>
      </c>
      <c r="P49" s="146">
        <v>53.6</v>
      </c>
      <c r="Q49" s="146">
        <v>9.4</v>
      </c>
    </row>
    <row r="50" spans="1:17" ht="15.9" x14ac:dyDescent="0.65">
      <c r="A50" s="146">
        <v>2017000000</v>
      </c>
      <c r="B50" s="146" t="s">
        <v>71</v>
      </c>
      <c r="C50" s="146">
        <v>430</v>
      </c>
      <c r="D50" s="146" t="s">
        <v>122</v>
      </c>
      <c r="F50" s="146">
        <v>165</v>
      </c>
      <c r="G50" s="146">
        <v>171.4</v>
      </c>
      <c r="H50" s="146">
        <v>5.8</v>
      </c>
      <c r="I50" s="146">
        <v>164</v>
      </c>
      <c r="J50" s="146">
        <v>68.099999999999994</v>
      </c>
      <c r="K50" s="146">
        <v>12.8</v>
      </c>
      <c r="L50" s="146">
        <v>163</v>
      </c>
      <c r="M50" s="146">
        <v>157.5</v>
      </c>
      <c r="N50" s="146">
        <v>5.4</v>
      </c>
      <c r="O50" s="146">
        <v>157</v>
      </c>
      <c r="P50" s="146">
        <v>51.3</v>
      </c>
      <c r="Q50" s="146">
        <v>9</v>
      </c>
    </row>
    <row r="51" spans="1:17" ht="15.9" x14ac:dyDescent="0.65">
      <c r="A51" s="146">
        <v>2017000000</v>
      </c>
      <c r="B51" s="146" t="s">
        <v>71</v>
      </c>
      <c r="C51" s="146">
        <v>440</v>
      </c>
      <c r="D51" s="146" t="s">
        <v>123</v>
      </c>
      <c r="F51" s="146">
        <v>224</v>
      </c>
      <c r="G51" s="146">
        <v>168.1</v>
      </c>
      <c r="H51" s="146">
        <v>5.5</v>
      </c>
      <c r="I51" s="146">
        <v>224</v>
      </c>
      <c r="J51" s="146">
        <v>68.900000000000006</v>
      </c>
      <c r="K51" s="146">
        <v>9.6999999999999993</v>
      </c>
      <c r="L51" s="146">
        <v>264</v>
      </c>
      <c r="M51" s="146">
        <v>154.80000000000001</v>
      </c>
      <c r="N51" s="146">
        <v>5.0999999999999996</v>
      </c>
      <c r="O51" s="146">
        <v>263</v>
      </c>
      <c r="P51" s="146">
        <v>55</v>
      </c>
      <c r="Q51" s="146">
        <v>8.9</v>
      </c>
    </row>
    <row r="52" spans="1:17" ht="15.9" x14ac:dyDescent="0.65">
      <c r="A52" s="146">
        <v>2017000000</v>
      </c>
      <c r="B52" s="146" t="s">
        <v>71</v>
      </c>
      <c r="C52" s="146">
        <v>450</v>
      </c>
      <c r="D52" s="146" t="s">
        <v>124</v>
      </c>
      <c r="F52" s="146">
        <v>281</v>
      </c>
      <c r="G52" s="146">
        <v>166.6</v>
      </c>
      <c r="H52" s="146">
        <v>5.9</v>
      </c>
      <c r="I52" s="146">
        <v>281</v>
      </c>
      <c r="J52" s="146">
        <v>65.900000000000006</v>
      </c>
      <c r="K52" s="146">
        <v>10.3</v>
      </c>
      <c r="L52" s="146">
        <v>316</v>
      </c>
      <c r="M52" s="146">
        <v>153.1</v>
      </c>
      <c r="N52" s="146">
        <v>5.3</v>
      </c>
      <c r="O52" s="146">
        <v>314</v>
      </c>
      <c r="P52" s="146">
        <v>54.5</v>
      </c>
      <c r="Q52" s="146">
        <v>8.6999999999999993</v>
      </c>
    </row>
    <row r="53" spans="1:17" ht="15.9" x14ac:dyDescent="0.65">
      <c r="A53" s="146">
        <v>2017000000</v>
      </c>
      <c r="B53" s="146" t="s">
        <v>71</v>
      </c>
      <c r="C53" s="146">
        <v>460</v>
      </c>
      <c r="D53" s="146" t="s">
        <v>125</v>
      </c>
      <c r="F53" s="146">
        <v>269</v>
      </c>
      <c r="G53" s="146">
        <v>164.4</v>
      </c>
      <c r="H53" s="146">
        <v>5.9</v>
      </c>
      <c r="I53" s="146">
        <v>269</v>
      </c>
      <c r="J53" s="146">
        <v>63.2</v>
      </c>
      <c r="K53" s="146">
        <v>9.1</v>
      </c>
      <c r="L53" s="146">
        <v>342</v>
      </c>
      <c r="M53" s="146">
        <v>150.69999999999999</v>
      </c>
      <c r="N53" s="146">
        <v>5.8</v>
      </c>
      <c r="O53" s="146">
        <v>342</v>
      </c>
      <c r="P53" s="146">
        <v>52.4</v>
      </c>
      <c r="Q53" s="146">
        <v>9.1</v>
      </c>
    </row>
    <row r="54" spans="1:17" ht="15.9" x14ac:dyDescent="0.65">
      <c r="A54" s="146">
        <v>2017000000</v>
      </c>
      <c r="B54" s="146" t="s">
        <v>71</v>
      </c>
      <c r="C54" s="146">
        <v>470</v>
      </c>
      <c r="D54" s="146" t="s">
        <v>126</v>
      </c>
      <c r="F54" s="146">
        <v>214</v>
      </c>
      <c r="G54" s="146">
        <v>162.4</v>
      </c>
      <c r="H54" s="146">
        <v>6</v>
      </c>
      <c r="I54" s="146">
        <v>214</v>
      </c>
      <c r="J54" s="146">
        <v>62.5</v>
      </c>
      <c r="K54" s="146">
        <v>8.9</v>
      </c>
      <c r="L54" s="146">
        <v>256</v>
      </c>
      <c r="M54" s="146">
        <v>149.4</v>
      </c>
      <c r="N54" s="146">
        <v>5.9</v>
      </c>
      <c r="O54" s="146">
        <v>256</v>
      </c>
      <c r="P54" s="146">
        <v>51.6</v>
      </c>
      <c r="Q54" s="146">
        <v>8.3000000000000007</v>
      </c>
    </row>
    <row r="55" spans="1:17" ht="15.9" x14ac:dyDescent="0.65">
      <c r="A55" s="146">
        <v>2017000000</v>
      </c>
      <c r="B55" s="146" t="s">
        <v>71</v>
      </c>
      <c r="C55" s="146">
        <v>480</v>
      </c>
      <c r="D55" s="146" t="s">
        <v>127</v>
      </c>
      <c r="F55" s="146">
        <v>214</v>
      </c>
      <c r="G55" s="146">
        <v>160.19999999999999</v>
      </c>
      <c r="H55" s="146">
        <v>6.4</v>
      </c>
      <c r="I55" s="146">
        <v>214</v>
      </c>
      <c r="J55" s="146">
        <v>59</v>
      </c>
      <c r="K55" s="146">
        <v>8.3000000000000007</v>
      </c>
      <c r="L55" s="146">
        <v>276</v>
      </c>
      <c r="M55" s="146">
        <v>146.30000000000001</v>
      </c>
      <c r="N55" s="146">
        <v>6</v>
      </c>
      <c r="O55" s="146">
        <v>275</v>
      </c>
      <c r="P55" s="146">
        <v>48.7</v>
      </c>
      <c r="Q55" s="146">
        <v>8.1</v>
      </c>
    </row>
    <row r="56" spans="1:17" ht="15.9" x14ac:dyDescent="0.65">
      <c r="A56" s="146">
        <v>2016000000</v>
      </c>
      <c r="B56" s="146" t="s">
        <v>128</v>
      </c>
      <c r="C56" s="146">
        <v>100</v>
      </c>
      <c r="D56" s="146" t="s">
        <v>89</v>
      </c>
      <c r="F56" s="147">
        <v>10145</v>
      </c>
      <c r="G56" s="146">
        <v>162.5</v>
      </c>
      <c r="H56" s="146">
        <v>16.5</v>
      </c>
      <c r="I56" s="147">
        <v>10125</v>
      </c>
      <c r="J56" s="146">
        <v>61.7</v>
      </c>
      <c r="K56" s="146">
        <v>16</v>
      </c>
      <c r="L56" s="147">
        <v>12062</v>
      </c>
      <c r="M56" s="146">
        <v>151</v>
      </c>
      <c r="N56" s="146">
        <v>13.1</v>
      </c>
      <c r="O56" s="147">
        <v>11978</v>
      </c>
      <c r="P56" s="146">
        <v>50.3</v>
      </c>
      <c r="Q56" s="146">
        <v>11.8</v>
      </c>
    </row>
    <row r="57" spans="1:17" ht="15.9" x14ac:dyDescent="0.65">
      <c r="A57" s="146">
        <v>2016000000</v>
      </c>
      <c r="B57" s="146" t="s">
        <v>128</v>
      </c>
      <c r="C57" s="146">
        <v>110</v>
      </c>
      <c r="D57" s="146" t="s">
        <v>90</v>
      </c>
      <c r="F57" s="146">
        <v>74</v>
      </c>
      <c r="G57" s="146">
        <v>79</v>
      </c>
      <c r="H57" s="146">
        <v>5</v>
      </c>
      <c r="I57" s="146">
        <v>77</v>
      </c>
      <c r="J57" s="146">
        <v>10.5</v>
      </c>
      <c r="K57" s="146">
        <v>1.6</v>
      </c>
      <c r="L57" s="146">
        <v>84</v>
      </c>
      <c r="M57" s="146">
        <v>78.3</v>
      </c>
      <c r="N57" s="146">
        <v>5.0999999999999996</v>
      </c>
      <c r="O57" s="146">
        <v>85</v>
      </c>
      <c r="P57" s="146">
        <v>9.9</v>
      </c>
      <c r="Q57" s="146">
        <v>1.1000000000000001</v>
      </c>
    </row>
    <row r="58" spans="1:17" ht="15.9" x14ac:dyDescent="0.65">
      <c r="A58" s="146">
        <v>2016000000</v>
      </c>
      <c r="B58" s="146" t="s">
        <v>128</v>
      </c>
      <c r="C58" s="146">
        <v>120</v>
      </c>
      <c r="D58" s="146" t="s">
        <v>91</v>
      </c>
      <c r="F58" s="146">
        <v>54</v>
      </c>
      <c r="G58" s="146">
        <v>87.9</v>
      </c>
      <c r="H58" s="146">
        <v>3.8</v>
      </c>
      <c r="I58" s="146">
        <v>54</v>
      </c>
      <c r="J58" s="146">
        <v>12.1</v>
      </c>
      <c r="K58" s="146">
        <v>1.2</v>
      </c>
      <c r="L58" s="146">
        <v>67</v>
      </c>
      <c r="M58" s="146">
        <v>87.8</v>
      </c>
      <c r="N58" s="146">
        <v>3.8</v>
      </c>
      <c r="O58" s="146">
        <v>69</v>
      </c>
      <c r="P58" s="146">
        <v>11.9</v>
      </c>
      <c r="Q58" s="146">
        <v>1.4</v>
      </c>
    </row>
    <row r="59" spans="1:17" ht="15.9" x14ac:dyDescent="0.65">
      <c r="A59" s="146">
        <v>2016000000</v>
      </c>
      <c r="B59" s="146" t="s">
        <v>128</v>
      </c>
      <c r="C59" s="146">
        <v>130</v>
      </c>
      <c r="D59" s="146" t="s">
        <v>92</v>
      </c>
      <c r="F59" s="146">
        <v>83</v>
      </c>
      <c r="G59" s="146">
        <v>95.1</v>
      </c>
      <c r="H59" s="146">
        <v>3.8</v>
      </c>
      <c r="I59" s="146">
        <v>86</v>
      </c>
      <c r="J59" s="146">
        <v>14.2</v>
      </c>
      <c r="K59" s="146">
        <v>1.5</v>
      </c>
      <c r="L59" s="146">
        <v>84</v>
      </c>
      <c r="M59" s="146">
        <v>94.6</v>
      </c>
      <c r="N59" s="146">
        <v>4.3</v>
      </c>
      <c r="O59" s="146">
        <v>84</v>
      </c>
      <c r="P59" s="146">
        <v>14.1</v>
      </c>
      <c r="Q59" s="146">
        <v>1.5</v>
      </c>
    </row>
    <row r="60" spans="1:17" ht="15.9" x14ac:dyDescent="0.65">
      <c r="A60" s="146">
        <v>2016000000</v>
      </c>
      <c r="B60" s="146" t="s">
        <v>128</v>
      </c>
      <c r="C60" s="146">
        <v>140</v>
      </c>
      <c r="D60" s="146" t="s">
        <v>93</v>
      </c>
      <c r="F60" s="146">
        <v>82</v>
      </c>
      <c r="G60" s="146">
        <v>101.3</v>
      </c>
      <c r="H60" s="146">
        <v>3.6</v>
      </c>
      <c r="I60" s="146">
        <v>82</v>
      </c>
      <c r="J60" s="146">
        <v>15.7</v>
      </c>
      <c r="K60" s="146">
        <v>1.4</v>
      </c>
      <c r="L60" s="146">
        <v>80</v>
      </c>
      <c r="M60" s="146">
        <v>101.5</v>
      </c>
      <c r="N60" s="146">
        <v>4.5</v>
      </c>
      <c r="O60" s="146">
        <v>81</v>
      </c>
      <c r="P60" s="146">
        <v>15.7</v>
      </c>
      <c r="Q60" s="146">
        <v>1.5</v>
      </c>
    </row>
    <row r="61" spans="1:17" ht="15.9" x14ac:dyDescent="0.65">
      <c r="A61" s="146">
        <v>2016000000</v>
      </c>
      <c r="B61" s="146" t="s">
        <v>128</v>
      </c>
      <c r="C61" s="146">
        <v>150</v>
      </c>
      <c r="D61" s="146" t="s">
        <v>94</v>
      </c>
      <c r="F61" s="146">
        <v>95</v>
      </c>
      <c r="G61" s="146">
        <v>108.2</v>
      </c>
      <c r="H61" s="146">
        <v>5.2</v>
      </c>
      <c r="I61" s="146">
        <v>95</v>
      </c>
      <c r="J61" s="146">
        <v>18.2</v>
      </c>
      <c r="K61" s="146">
        <v>2.7</v>
      </c>
      <c r="L61" s="146">
        <v>110</v>
      </c>
      <c r="M61" s="146">
        <v>108.3</v>
      </c>
      <c r="N61" s="146">
        <v>4.2</v>
      </c>
      <c r="O61" s="146">
        <v>110</v>
      </c>
      <c r="P61" s="146">
        <v>18.100000000000001</v>
      </c>
      <c r="Q61" s="146">
        <v>2.4</v>
      </c>
    </row>
    <row r="62" spans="1:17" ht="15.9" x14ac:dyDescent="0.65">
      <c r="A62" s="146">
        <v>2016000000</v>
      </c>
      <c r="B62" s="146" t="s">
        <v>128</v>
      </c>
      <c r="C62" s="146">
        <v>160</v>
      </c>
      <c r="D62" s="146" t="s">
        <v>95</v>
      </c>
      <c r="F62" s="146">
        <v>93</v>
      </c>
      <c r="G62" s="146">
        <v>114.8</v>
      </c>
      <c r="H62" s="146">
        <v>5.0999999999999996</v>
      </c>
      <c r="I62" s="146">
        <v>93</v>
      </c>
      <c r="J62" s="146">
        <v>20.399999999999999</v>
      </c>
      <c r="K62" s="146">
        <v>2.5</v>
      </c>
      <c r="L62" s="146">
        <v>94</v>
      </c>
      <c r="M62" s="146">
        <v>116.6</v>
      </c>
      <c r="N62" s="146">
        <v>5.2</v>
      </c>
      <c r="O62" s="146">
        <v>96</v>
      </c>
      <c r="P62" s="146">
        <v>21.4</v>
      </c>
      <c r="Q62" s="146">
        <v>3.4</v>
      </c>
    </row>
    <row r="63" spans="1:17" ht="15.9" x14ac:dyDescent="0.65">
      <c r="A63" s="146">
        <v>2016000000</v>
      </c>
      <c r="B63" s="146" t="s">
        <v>128</v>
      </c>
      <c r="C63" s="146">
        <v>170</v>
      </c>
      <c r="D63" s="146" t="s">
        <v>96</v>
      </c>
      <c r="F63" s="146">
        <v>98</v>
      </c>
      <c r="G63" s="146">
        <v>123.2</v>
      </c>
      <c r="H63" s="146">
        <v>5.2</v>
      </c>
      <c r="I63" s="146">
        <v>98</v>
      </c>
      <c r="J63" s="146">
        <v>24</v>
      </c>
      <c r="K63" s="146">
        <v>3.7</v>
      </c>
      <c r="L63" s="146">
        <v>89</v>
      </c>
      <c r="M63" s="146">
        <v>121.6</v>
      </c>
      <c r="N63" s="146">
        <v>3.9</v>
      </c>
      <c r="O63" s="146">
        <v>89</v>
      </c>
      <c r="P63" s="146">
        <v>23.3</v>
      </c>
      <c r="Q63" s="146">
        <v>3.2</v>
      </c>
    </row>
    <row r="64" spans="1:17" ht="15.9" x14ac:dyDescent="0.65">
      <c r="A64" s="146">
        <v>2016000000</v>
      </c>
      <c r="B64" s="146" t="s">
        <v>128</v>
      </c>
      <c r="C64" s="146">
        <v>180</v>
      </c>
      <c r="D64" s="146" t="s">
        <v>97</v>
      </c>
      <c r="F64" s="146">
        <v>110</v>
      </c>
      <c r="G64" s="146">
        <v>128.19999999999999</v>
      </c>
      <c r="H64" s="146">
        <v>5.0999999999999996</v>
      </c>
      <c r="I64" s="146">
        <v>110</v>
      </c>
      <c r="J64" s="146">
        <v>26.8</v>
      </c>
      <c r="K64" s="146">
        <v>4.7</v>
      </c>
      <c r="L64" s="146">
        <v>103</v>
      </c>
      <c r="M64" s="146">
        <v>126.1</v>
      </c>
      <c r="N64" s="146">
        <v>5</v>
      </c>
      <c r="O64" s="146">
        <v>105</v>
      </c>
      <c r="P64" s="146">
        <v>26.1</v>
      </c>
      <c r="Q64" s="146">
        <v>4</v>
      </c>
    </row>
    <row r="65" spans="1:17" ht="15.9" x14ac:dyDescent="0.65">
      <c r="A65" s="146">
        <v>2016000000</v>
      </c>
      <c r="B65" s="146" t="s">
        <v>128</v>
      </c>
      <c r="C65" s="146">
        <v>190</v>
      </c>
      <c r="D65" s="146" t="s">
        <v>98</v>
      </c>
      <c r="F65" s="146">
        <v>86</v>
      </c>
      <c r="G65" s="146">
        <v>133.69999999999999</v>
      </c>
      <c r="H65" s="146">
        <v>5.5</v>
      </c>
      <c r="I65" s="146">
        <v>87</v>
      </c>
      <c r="J65" s="146">
        <v>31.2</v>
      </c>
      <c r="K65" s="146">
        <v>7.3</v>
      </c>
      <c r="L65" s="146">
        <v>108</v>
      </c>
      <c r="M65" s="146">
        <v>134.4</v>
      </c>
      <c r="N65" s="146">
        <v>6</v>
      </c>
      <c r="O65" s="146">
        <v>109</v>
      </c>
      <c r="P65" s="146">
        <v>30.4</v>
      </c>
      <c r="Q65" s="146">
        <v>5.6</v>
      </c>
    </row>
    <row r="66" spans="1:17" ht="15.9" x14ac:dyDescent="0.65">
      <c r="A66" s="146">
        <v>2016000000</v>
      </c>
      <c r="B66" s="146" t="s">
        <v>128</v>
      </c>
      <c r="C66" s="146">
        <v>200</v>
      </c>
      <c r="D66" s="146" t="s">
        <v>99</v>
      </c>
      <c r="F66" s="146">
        <v>94</v>
      </c>
      <c r="G66" s="146">
        <v>138.30000000000001</v>
      </c>
      <c r="H66" s="146">
        <v>6.4</v>
      </c>
      <c r="I66" s="146">
        <v>96</v>
      </c>
      <c r="J66" s="146">
        <v>33.299999999999997</v>
      </c>
      <c r="K66" s="146">
        <v>5.9</v>
      </c>
      <c r="L66" s="146">
        <v>89</v>
      </c>
      <c r="M66" s="146">
        <v>139.80000000000001</v>
      </c>
      <c r="N66" s="146">
        <v>6.9</v>
      </c>
      <c r="O66" s="146">
        <v>88</v>
      </c>
      <c r="P66" s="146">
        <v>33.4</v>
      </c>
      <c r="Q66" s="146">
        <v>6.2</v>
      </c>
    </row>
    <row r="67" spans="1:17" ht="15.9" x14ac:dyDescent="0.65">
      <c r="A67" s="146">
        <v>2016000000</v>
      </c>
      <c r="B67" s="146" t="s">
        <v>128</v>
      </c>
      <c r="C67" s="146">
        <v>210</v>
      </c>
      <c r="D67" s="146" t="s">
        <v>100</v>
      </c>
      <c r="F67" s="146">
        <v>93</v>
      </c>
      <c r="G67" s="146">
        <v>144.69999999999999</v>
      </c>
      <c r="H67" s="146">
        <v>7.6</v>
      </c>
      <c r="I67" s="146">
        <v>93</v>
      </c>
      <c r="J67" s="146">
        <v>37.700000000000003</v>
      </c>
      <c r="K67" s="146">
        <v>8.4</v>
      </c>
      <c r="L67" s="146">
        <v>85</v>
      </c>
      <c r="M67" s="146">
        <v>146</v>
      </c>
      <c r="N67" s="146">
        <v>6.6</v>
      </c>
      <c r="O67" s="146">
        <v>85</v>
      </c>
      <c r="P67" s="146">
        <v>38.5</v>
      </c>
      <c r="Q67" s="146">
        <v>7.4</v>
      </c>
    </row>
    <row r="68" spans="1:17" ht="15.9" x14ac:dyDescent="0.65">
      <c r="A68" s="146">
        <v>2016000000</v>
      </c>
      <c r="B68" s="146" t="s">
        <v>128</v>
      </c>
      <c r="C68" s="146">
        <v>220</v>
      </c>
      <c r="D68" s="146" t="s">
        <v>101</v>
      </c>
      <c r="F68" s="146">
        <v>99</v>
      </c>
      <c r="G68" s="146">
        <v>150.80000000000001</v>
      </c>
      <c r="H68" s="146">
        <v>8.6</v>
      </c>
      <c r="I68" s="146">
        <v>98</v>
      </c>
      <c r="J68" s="146">
        <v>42.1</v>
      </c>
      <c r="K68" s="146">
        <v>8.9</v>
      </c>
      <c r="L68" s="146">
        <v>78</v>
      </c>
      <c r="M68" s="146">
        <v>151.1</v>
      </c>
      <c r="N68" s="146">
        <v>5</v>
      </c>
      <c r="O68" s="146">
        <v>77</v>
      </c>
      <c r="P68" s="146">
        <v>41.2</v>
      </c>
      <c r="Q68" s="146">
        <v>5.9</v>
      </c>
    </row>
    <row r="69" spans="1:17" ht="15.9" x14ac:dyDescent="0.65">
      <c r="A69" s="146">
        <v>2016000000</v>
      </c>
      <c r="B69" s="146" t="s">
        <v>128</v>
      </c>
      <c r="C69" s="146">
        <v>230</v>
      </c>
      <c r="D69" s="146" t="s">
        <v>102</v>
      </c>
      <c r="F69" s="146">
        <v>111</v>
      </c>
      <c r="G69" s="146">
        <v>160.30000000000001</v>
      </c>
      <c r="H69" s="146">
        <v>7.9</v>
      </c>
      <c r="I69" s="146">
        <v>111</v>
      </c>
      <c r="J69" s="146">
        <v>48.9</v>
      </c>
      <c r="K69" s="146">
        <v>7.5</v>
      </c>
      <c r="L69" s="146">
        <v>93</v>
      </c>
      <c r="M69" s="146">
        <v>154.1</v>
      </c>
      <c r="N69" s="146">
        <v>5.0999999999999996</v>
      </c>
      <c r="O69" s="146">
        <v>92</v>
      </c>
      <c r="P69" s="146">
        <v>45.5</v>
      </c>
      <c r="Q69" s="146">
        <v>6.8</v>
      </c>
    </row>
    <row r="70" spans="1:17" ht="15.9" x14ac:dyDescent="0.65">
      <c r="A70" s="146">
        <v>2016000000</v>
      </c>
      <c r="B70" s="146" t="s">
        <v>128</v>
      </c>
      <c r="C70" s="146">
        <v>240</v>
      </c>
      <c r="D70" s="146" t="s">
        <v>103</v>
      </c>
      <c r="F70" s="146">
        <v>94</v>
      </c>
      <c r="G70" s="146">
        <v>164.3</v>
      </c>
      <c r="H70" s="146">
        <v>5.8</v>
      </c>
      <c r="I70" s="146">
        <v>92</v>
      </c>
      <c r="J70" s="146">
        <v>51.8</v>
      </c>
      <c r="K70" s="146">
        <v>8.6</v>
      </c>
      <c r="L70" s="146">
        <v>80</v>
      </c>
      <c r="M70" s="146">
        <v>156.80000000000001</v>
      </c>
      <c r="N70" s="146">
        <v>4.5999999999999996</v>
      </c>
      <c r="O70" s="146">
        <v>80</v>
      </c>
      <c r="P70" s="146">
        <v>47.7</v>
      </c>
      <c r="Q70" s="146">
        <v>5.9</v>
      </c>
    </row>
    <row r="71" spans="1:17" ht="15.9" x14ac:dyDescent="0.65">
      <c r="A71" s="146">
        <v>2016000000</v>
      </c>
      <c r="B71" s="146" t="s">
        <v>128</v>
      </c>
      <c r="C71" s="146">
        <v>250</v>
      </c>
      <c r="D71" s="146" t="s">
        <v>104</v>
      </c>
      <c r="F71" s="146">
        <v>87</v>
      </c>
      <c r="G71" s="146">
        <v>168.6</v>
      </c>
      <c r="H71" s="146">
        <v>4.5</v>
      </c>
      <c r="I71" s="146">
        <v>85</v>
      </c>
      <c r="J71" s="146">
        <v>56.5</v>
      </c>
      <c r="K71" s="146">
        <v>7</v>
      </c>
      <c r="L71" s="146">
        <v>71</v>
      </c>
      <c r="M71" s="146">
        <v>156.80000000000001</v>
      </c>
      <c r="N71" s="146">
        <v>5.3</v>
      </c>
      <c r="O71" s="146">
        <v>69</v>
      </c>
      <c r="P71" s="146">
        <v>47.7</v>
      </c>
      <c r="Q71" s="146">
        <v>6.4</v>
      </c>
    </row>
    <row r="72" spans="1:17" ht="15.9" x14ac:dyDescent="0.65">
      <c r="A72" s="146">
        <v>2016000000</v>
      </c>
      <c r="B72" s="146" t="s">
        <v>128</v>
      </c>
      <c r="C72" s="146">
        <v>260</v>
      </c>
      <c r="D72" s="146" t="s">
        <v>105</v>
      </c>
      <c r="F72" s="146">
        <v>80</v>
      </c>
      <c r="G72" s="146">
        <v>170.4</v>
      </c>
      <c r="H72" s="146">
        <v>5.9</v>
      </c>
      <c r="I72" s="146">
        <v>78</v>
      </c>
      <c r="J72" s="146">
        <v>60.1</v>
      </c>
      <c r="K72" s="146">
        <v>12.1</v>
      </c>
      <c r="L72" s="146">
        <v>80</v>
      </c>
      <c r="M72" s="146">
        <v>157.4</v>
      </c>
      <c r="N72" s="146">
        <v>5.8</v>
      </c>
      <c r="O72" s="146">
        <v>80</v>
      </c>
      <c r="P72" s="146">
        <v>51.2</v>
      </c>
      <c r="Q72" s="146">
        <v>6.3</v>
      </c>
    </row>
    <row r="73" spans="1:17" ht="15.9" x14ac:dyDescent="0.65">
      <c r="A73" s="146">
        <v>2016000000</v>
      </c>
      <c r="B73" s="146" t="s">
        <v>128</v>
      </c>
      <c r="C73" s="146">
        <v>270</v>
      </c>
      <c r="D73" s="146" t="s">
        <v>106</v>
      </c>
      <c r="F73" s="146">
        <v>78</v>
      </c>
      <c r="G73" s="146">
        <v>170.3</v>
      </c>
      <c r="H73" s="146">
        <v>5.4</v>
      </c>
      <c r="I73" s="146">
        <v>76</v>
      </c>
      <c r="J73" s="146">
        <v>63.1</v>
      </c>
      <c r="K73" s="146">
        <v>8.4</v>
      </c>
      <c r="L73" s="146">
        <v>85</v>
      </c>
      <c r="M73" s="146">
        <v>157.30000000000001</v>
      </c>
      <c r="N73" s="146">
        <v>6.2</v>
      </c>
      <c r="O73" s="146">
        <v>84</v>
      </c>
      <c r="P73" s="146">
        <v>50</v>
      </c>
      <c r="Q73" s="146">
        <v>5.8</v>
      </c>
    </row>
    <row r="74" spans="1:17" ht="15.9" x14ac:dyDescent="0.65">
      <c r="A74" s="146">
        <v>2016000000</v>
      </c>
      <c r="B74" s="146" t="s">
        <v>128</v>
      </c>
      <c r="C74" s="146">
        <v>280</v>
      </c>
      <c r="D74" s="146" t="s">
        <v>107</v>
      </c>
      <c r="F74" s="146">
        <v>78</v>
      </c>
      <c r="G74" s="146">
        <v>170.3</v>
      </c>
      <c r="H74" s="146">
        <v>5.3</v>
      </c>
      <c r="I74" s="146">
        <v>78</v>
      </c>
      <c r="J74" s="146">
        <v>60.8</v>
      </c>
      <c r="K74" s="146">
        <v>8.6999999999999993</v>
      </c>
      <c r="L74" s="146">
        <v>59</v>
      </c>
      <c r="M74" s="146">
        <v>157.5</v>
      </c>
      <c r="N74" s="146">
        <v>6.9</v>
      </c>
      <c r="O74" s="146">
        <v>56</v>
      </c>
      <c r="P74" s="146">
        <v>50.7</v>
      </c>
      <c r="Q74" s="146">
        <v>8.6</v>
      </c>
    </row>
    <row r="75" spans="1:17" ht="15.9" x14ac:dyDescent="0.65">
      <c r="A75" s="146">
        <v>2016000000</v>
      </c>
      <c r="B75" s="146" t="s">
        <v>128</v>
      </c>
      <c r="C75" s="146">
        <v>290</v>
      </c>
      <c r="D75" s="146" t="s">
        <v>108</v>
      </c>
      <c r="F75" s="146">
        <v>59</v>
      </c>
      <c r="G75" s="146">
        <v>171.3</v>
      </c>
      <c r="H75" s="146">
        <v>5.0999999999999996</v>
      </c>
      <c r="I75" s="146">
        <v>59</v>
      </c>
      <c r="J75" s="146">
        <v>62.6</v>
      </c>
      <c r="K75" s="146">
        <v>10.1</v>
      </c>
      <c r="L75" s="146">
        <v>58</v>
      </c>
      <c r="M75" s="146">
        <v>155.9</v>
      </c>
      <c r="N75" s="146">
        <v>4.9000000000000004</v>
      </c>
      <c r="O75" s="146">
        <v>55</v>
      </c>
      <c r="P75" s="146">
        <v>50.8</v>
      </c>
      <c r="Q75" s="146">
        <v>6.5</v>
      </c>
    </row>
    <row r="76" spans="1:17" ht="15.9" x14ac:dyDescent="0.65">
      <c r="A76" s="146">
        <v>2016000000</v>
      </c>
      <c r="B76" s="146" t="s">
        <v>128</v>
      </c>
      <c r="C76" s="146">
        <v>300</v>
      </c>
      <c r="D76" s="146" t="s">
        <v>109</v>
      </c>
      <c r="F76" s="146">
        <v>46</v>
      </c>
      <c r="G76" s="146">
        <v>172.3</v>
      </c>
      <c r="H76" s="146">
        <v>6.9</v>
      </c>
      <c r="I76" s="146">
        <v>46</v>
      </c>
      <c r="J76" s="146">
        <v>65.7</v>
      </c>
      <c r="K76" s="146">
        <v>11.1</v>
      </c>
      <c r="L76" s="146">
        <v>56</v>
      </c>
      <c r="M76" s="146">
        <v>159.5</v>
      </c>
      <c r="N76" s="146">
        <v>5</v>
      </c>
      <c r="O76" s="146">
        <v>53</v>
      </c>
      <c r="P76" s="146">
        <v>53.5</v>
      </c>
      <c r="Q76" s="146">
        <v>6.6</v>
      </c>
    </row>
    <row r="77" spans="1:17" ht="15.9" x14ac:dyDescent="0.65">
      <c r="A77" s="146">
        <v>2016000000</v>
      </c>
      <c r="B77" s="146" t="s">
        <v>128</v>
      </c>
      <c r="C77" s="146">
        <v>310</v>
      </c>
      <c r="D77" s="146" t="s">
        <v>110</v>
      </c>
      <c r="F77" s="146">
        <v>53</v>
      </c>
      <c r="G77" s="146">
        <v>172</v>
      </c>
      <c r="H77" s="146">
        <v>5</v>
      </c>
      <c r="I77" s="146">
        <v>52</v>
      </c>
      <c r="J77" s="146">
        <v>66.099999999999994</v>
      </c>
      <c r="K77" s="146">
        <v>14.9</v>
      </c>
      <c r="L77" s="146">
        <v>56</v>
      </c>
      <c r="M77" s="146">
        <v>157.9</v>
      </c>
      <c r="N77" s="146">
        <v>6.6</v>
      </c>
      <c r="O77" s="146">
        <v>54</v>
      </c>
      <c r="P77" s="146">
        <v>50.9</v>
      </c>
      <c r="Q77" s="146">
        <v>7</v>
      </c>
    </row>
    <row r="78" spans="1:17" ht="15.9" x14ac:dyDescent="0.65">
      <c r="A78" s="146">
        <v>2016000000</v>
      </c>
      <c r="B78" s="146" t="s">
        <v>128</v>
      </c>
      <c r="C78" s="146">
        <v>320</v>
      </c>
      <c r="D78" s="146" t="s">
        <v>111</v>
      </c>
      <c r="F78" s="146">
        <v>57</v>
      </c>
      <c r="G78" s="146">
        <v>170.2</v>
      </c>
      <c r="H78" s="146">
        <v>7.9</v>
      </c>
      <c r="I78" s="146">
        <v>57</v>
      </c>
      <c r="J78" s="146">
        <v>66.5</v>
      </c>
      <c r="K78" s="146">
        <v>12.4</v>
      </c>
      <c r="L78" s="146">
        <v>70</v>
      </c>
      <c r="M78" s="146">
        <v>158.5</v>
      </c>
      <c r="N78" s="146">
        <v>6.5</v>
      </c>
      <c r="O78" s="146">
        <v>69</v>
      </c>
      <c r="P78" s="146">
        <v>53.6</v>
      </c>
      <c r="Q78" s="146">
        <v>10.5</v>
      </c>
    </row>
    <row r="79" spans="1:17" ht="15.9" x14ac:dyDescent="0.65">
      <c r="A79" s="146">
        <v>2016000000</v>
      </c>
      <c r="B79" s="146" t="s">
        <v>128</v>
      </c>
      <c r="C79" s="146">
        <v>330</v>
      </c>
      <c r="D79" s="146" t="s">
        <v>112</v>
      </c>
      <c r="F79" s="146">
        <v>50</v>
      </c>
      <c r="G79" s="146">
        <v>171.4</v>
      </c>
      <c r="H79" s="146">
        <v>5.9</v>
      </c>
      <c r="I79" s="146">
        <v>50</v>
      </c>
      <c r="J79" s="146">
        <v>69.2</v>
      </c>
      <c r="K79" s="146">
        <v>12.1</v>
      </c>
      <c r="L79" s="146">
        <v>58</v>
      </c>
      <c r="M79" s="146">
        <v>157.4</v>
      </c>
      <c r="N79" s="146">
        <v>5.3</v>
      </c>
      <c r="O79" s="146">
        <v>58</v>
      </c>
      <c r="P79" s="146">
        <v>51.8</v>
      </c>
      <c r="Q79" s="146">
        <v>11.4</v>
      </c>
    </row>
    <row r="80" spans="1:17" ht="15.9" x14ac:dyDescent="0.65">
      <c r="A80" s="146">
        <v>2016000000</v>
      </c>
      <c r="B80" s="146" t="s">
        <v>128</v>
      </c>
      <c r="C80" s="146">
        <v>340</v>
      </c>
      <c r="D80" s="146" t="s">
        <v>113</v>
      </c>
      <c r="F80" s="146">
        <v>64</v>
      </c>
      <c r="G80" s="146">
        <v>173</v>
      </c>
      <c r="H80" s="146">
        <v>5.0999999999999996</v>
      </c>
      <c r="I80" s="146">
        <v>62</v>
      </c>
      <c r="J80" s="146">
        <v>69.900000000000006</v>
      </c>
      <c r="K80" s="146">
        <v>11.8</v>
      </c>
      <c r="L80" s="146">
        <v>59</v>
      </c>
      <c r="M80" s="146">
        <v>157.30000000000001</v>
      </c>
      <c r="N80" s="146">
        <v>6.7</v>
      </c>
      <c r="O80" s="146">
        <v>58</v>
      </c>
      <c r="P80" s="146">
        <v>52.1</v>
      </c>
      <c r="Q80" s="146">
        <v>9.3000000000000007</v>
      </c>
    </row>
    <row r="81" spans="1:17" ht="15.9" x14ac:dyDescent="0.65">
      <c r="A81" s="146">
        <v>2016000000</v>
      </c>
      <c r="B81" s="146" t="s">
        <v>128</v>
      </c>
      <c r="C81" s="146">
        <v>350</v>
      </c>
      <c r="D81" s="146" t="s">
        <v>114</v>
      </c>
      <c r="F81" s="146">
        <v>48</v>
      </c>
      <c r="G81" s="146">
        <v>170.5</v>
      </c>
      <c r="H81" s="146">
        <v>5</v>
      </c>
      <c r="I81" s="146">
        <v>47</v>
      </c>
      <c r="J81" s="146">
        <v>64.5</v>
      </c>
      <c r="K81" s="146">
        <v>12.3</v>
      </c>
      <c r="L81" s="146">
        <v>56</v>
      </c>
      <c r="M81" s="146">
        <v>155.19999999999999</v>
      </c>
      <c r="N81" s="146">
        <v>5</v>
      </c>
      <c r="O81" s="146">
        <v>56</v>
      </c>
      <c r="P81" s="146">
        <v>50.2</v>
      </c>
      <c r="Q81" s="146">
        <v>6.7</v>
      </c>
    </row>
    <row r="82" spans="1:17" ht="15.9" x14ac:dyDescent="0.65">
      <c r="A82" s="146">
        <v>2016000000</v>
      </c>
      <c r="B82" s="146" t="s">
        <v>128</v>
      </c>
      <c r="C82" s="146">
        <v>360</v>
      </c>
      <c r="D82" s="146" t="s">
        <v>115</v>
      </c>
      <c r="F82" s="146">
        <v>256</v>
      </c>
      <c r="G82" s="146">
        <v>171.4</v>
      </c>
      <c r="H82" s="146">
        <v>5.5</v>
      </c>
      <c r="I82" s="146">
        <v>255</v>
      </c>
      <c r="J82" s="146">
        <v>68.3</v>
      </c>
      <c r="K82" s="146">
        <v>12.4</v>
      </c>
      <c r="L82" s="146">
        <v>271</v>
      </c>
      <c r="M82" s="146">
        <v>158.80000000000001</v>
      </c>
      <c r="N82" s="146">
        <v>5.0999999999999996</v>
      </c>
      <c r="O82" s="146">
        <v>268</v>
      </c>
      <c r="P82" s="146">
        <v>52.8</v>
      </c>
      <c r="Q82" s="146">
        <v>8.6999999999999993</v>
      </c>
    </row>
    <row r="83" spans="1:17" ht="15.9" x14ac:dyDescent="0.65">
      <c r="A83" s="146">
        <v>2016000000</v>
      </c>
      <c r="B83" s="146" t="s">
        <v>128</v>
      </c>
      <c r="C83" s="146">
        <v>370</v>
      </c>
      <c r="D83" s="146" t="s">
        <v>116</v>
      </c>
      <c r="F83" s="146">
        <v>984</v>
      </c>
      <c r="G83" s="146">
        <v>171.5</v>
      </c>
      <c r="H83" s="146">
        <v>5.6</v>
      </c>
      <c r="I83" s="146">
        <v>978</v>
      </c>
      <c r="J83" s="146">
        <v>69.2</v>
      </c>
      <c r="K83" s="146">
        <v>11.1</v>
      </c>
      <c r="L83" s="147">
        <v>1129</v>
      </c>
      <c r="M83" s="146">
        <v>158.1</v>
      </c>
      <c r="N83" s="146">
        <v>5.0999999999999996</v>
      </c>
      <c r="O83" s="147">
        <v>1125</v>
      </c>
      <c r="P83" s="146">
        <v>53.6</v>
      </c>
      <c r="Q83" s="146">
        <v>8.4</v>
      </c>
    </row>
    <row r="84" spans="1:17" ht="15.9" x14ac:dyDescent="0.65">
      <c r="A84" s="146">
        <v>2016000000</v>
      </c>
      <c r="B84" s="146" t="s">
        <v>128</v>
      </c>
      <c r="C84" s="146">
        <v>380</v>
      </c>
      <c r="D84" s="146" t="s">
        <v>117</v>
      </c>
      <c r="F84" s="147">
        <v>1314</v>
      </c>
      <c r="G84" s="146">
        <v>171.4</v>
      </c>
      <c r="H84" s="146">
        <v>5.4</v>
      </c>
      <c r="I84" s="147">
        <v>1308</v>
      </c>
      <c r="J84" s="146">
        <v>70.900000000000006</v>
      </c>
      <c r="K84" s="146">
        <v>11.4</v>
      </c>
      <c r="L84" s="147">
        <v>1549</v>
      </c>
      <c r="M84" s="146">
        <v>157.9</v>
      </c>
      <c r="N84" s="146">
        <v>5.3</v>
      </c>
      <c r="O84" s="147">
        <v>1539</v>
      </c>
      <c r="P84" s="146">
        <v>55.5</v>
      </c>
      <c r="Q84" s="146">
        <v>9.8000000000000007</v>
      </c>
    </row>
    <row r="85" spans="1:17" ht="15.9" x14ac:dyDescent="0.65">
      <c r="A85" s="146">
        <v>2016000000</v>
      </c>
      <c r="B85" s="146" t="s">
        <v>128</v>
      </c>
      <c r="C85" s="146">
        <v>390</v>
      </c>
      <c r="D85" s="146" t="s">
        <v>118</v>
      </c>
      <c r="F85" s="147">
        <v>1229</v>
      </c>
      <c r="G85" s="146">
        <v>169.8</v>
      </c>
      <c r="H85" s="146">
        <v>5.4</v>
      </c>
      <c r="I85" s="147">
        <v>1226</v>
      </c>
      <c r="J85" s="146">
        <v>69.7</v>
      </c>
      <c r="K85" s="146">
        <v>10</v>
      </c>
      <c r="L85" s="147">
        <v>1580</v>
      </c>
      <c r="M85" s="146">
        <v>156.69999999999999</v>
      </c>
      <c r="N85" s="146">
        <v>4.9000000000000004</v>
      </c>
      <c r="O85" s="147">
        <v>1576</v>
      </c>
      <c r="P85" s="146">
        <v>55.2</v>
      </c>
      <c r="Q85" s="146">
        <v>8.6999999999999993</v>
      </c>
    </row>
    <row r="86" spans="1:17" ht="15.9" x14ac:dyDescent="0.65">
      <c r="A86" s="146">
        <v>2016000000</v>
      </c>
      <c r="B86" s="146" t="s">
        <v>128</v>
      </c>
      <c r="C86" s="146">
        <v>400</v>
      </c>
      <c r="D86" s="146" t="s">
        <v>119</v>
      </c>
      <c r="F86" s="147">
        <v>2037</v>
      </c>
      <c r="G86" s="146">
        <v>167</v>
      </c>
      <c r="H86" s="146">
        <v>5.4</v>
      </c>
      <c r="I86" s="147">
        <v>2033</v>
      </c>
      <c r="J86" s="146">
        <v>66.599999999999994</v>
      </c>
      <c r="K86" s="146">
        <v>9</v>
      </c>
      <c r="L86" s="147">
        <v>2444</v>
      </c>
      <c r="M86" s="146">
        <v>153.4</v>
      </c>
      <c r="N86" s="146">
        <v>4.8</v>
      </c>
      <c r="O86" s="147">
        <v>2443</v>
      </c>
      <c r="P86" s="146">
        <v>53.9</v>
      </c>
      <c r="Q86" s="146">
        <v>7.8</v>
      </c>
    </row>
    <row r="87" spans="1:17" ht="15.9" x14ac:dyDescent="0.65">
      <c r="A87" s="146">
        <v>2016000000</v>
      </c>
      <c r="B87" s="146" t="s">
        <v>128</v>
      </c>
      <c r="C87" s="146">
        <v>410</v>
      </c>
      <c r="D87" s="146" t="s">
        <v>120</v>
      </c>
      <c r="F87" s="147">
        <v>2359</v>
      </c>
      <c r="G87" s="146">
        <v>162.1</v>
      </c>
      <c r="H87" s="146">
        <v>5.8</v>
      </c>
      <c r="I87" s="147">
        <v>2363</v>
      </c>
      <c r="J87" s="146">
        <v>61.6</v>
      </c>
      <c r="K87" s="146">
        <v>9</v>
      </c>
      <c r="L87" s="147">
        <v>3078</v>
      </c>
      <c r="M87" s="146">
        <v>148.80000000000001</v>
      </c>
      <c r="N87" s="146">
        <v>5.7</v>
      </c>
      <c r="O87" s="147">
        <v>3085</v>
      </c>
      <c r="P87" s="146">
        <v>50.5</v>
      </c>
      <c r="Q87" s="146">
        <v>8.1999999999999993</v>
      </c>
    </row>
    <row r="88" spans="1:17" ht="15.9" x14ac:dyDescent="0.65">
      <c r="A88" s="146">
        <v>2016000000</v>
      </c>
      <c r="B88" s="146" t="s">
        <v>128</v>
      </c>
      <c r="C88" s="146">
        <v>420</v>
      </c>
      <c r="D88" s="146" t="s">
        <v>121</v>
      </c>
      <c r="F88" s="147">
        <v>8497</v>
      </c>
      <c r="G88" s="146">
        <v>167.7</v>
      </c>
      <c r="H88" s="146">
        <v>6.6</v>
      </c>
      <c r="I88" s="147">
        <v>8477</v>
      </c>
      <c r="J88" s="146">
        <v>66.8</v>
      </c>
      <c r="K88" s="146">
        <v>10.6</v>
      </c>
      <c r="L88" s="147">
        <v>10406</v>
      </c>
      <c r="M88" s="146">
        <v>154.1</v>
      </c>
      <c r="N88" s="146">
        <v>6.3</v>
      </c>
      <c r="O88" s="147">
        <v>10384</v>
      </c>
      <c r="P88" s="146">
        <v>53.2</v>
      </c>
      <c r="Q88" s="146">
        <v>8.6999999999999993</v>
      </c>
    </row>
    <row r="89" spans="1:17" ht="15.9" x14ac:dyDescent="0.65">
      <c r="A89" s="146">
        <v>2016000000</v>
      </c>
      <c r="B89" s="146" t="s">
        <v>128</v>
      </c>
      <c r="C89" s="146">
        <v>430</v>
      </c>
      <c r="D89" s="146" t="s">
        <v>122</v>
      </c>
      <c r="F89" s="146">
        <v>574</v>
      </c>
      <c r="G89" s="146">
        <v>171.5</v>
      </c>
      <c r="H89" s="146">
        <v>5.9</v>
      </c>
      <c r="I89" s="146">
        <v>569</v>
      </c>
      <c r="J89" s="146">
        <v>67.599999999999994</v>
      </c>
      <c r="K89" s="146">
        <v>12.5</v>
      </c>
      <c r="L89" s="146">
        <v>626</v>
      </c>
      <c r="M89" s="146">
        <v>158.1</v>
      </c>
      <c r="N89" s="146">
        <v>5.7</v>
      </c>
      <c r="O89" s="146">
        <v>616</v>
      </c>
      <c r="P89" s="146">
        <v>52.3</v>
      </c>
      <c r="Q89" s="146">
        <v>8.8000000000000007</v>
      </c>
    </row>
    <row r="90" spans="1:17" ht="15.9" x14ac:dyDescent="0.65">
      <c r="A90" s="146">
        <v>2016000000</v>
      </c>
      <c r="B90" s="146" t="s">
        <v>128</v>
      </c>
      <c r="C90" s="146">
        <v>440</v>
      </c>
      <c r="D90" s="146" t="s">
        <v>123</v>
      </c>
      <c r="F90" s="146">
        <v>864</v>
      </c>
      <c r="G90" s="146">
        <v>167.9</v>
      </c>
      <c r="H90" s="146">
        <v>5.2</v>
      </c>
      <c r="I90" s="146">
        <v>863</v>
      </c>
      <c r="J90" s="146">
        <v>67.3</v>
      </c>
      <c r="K90" s="146">
        <v>8.3000000000000007</v>
      </c>
      <c r="L90" s="147">
        <v>1048</v>
      </c>
      <c r="M90" s="146">
        <v>154.5</v>
      </c>
      <c r="N90" s="146">
        <v>4.9000000000000004</v>
      </c>
      <c r="O90" s="147">
        <v>1047</v>
      </c>
      <c r="P90" s="146">
        <v>54.5</v>
      </c>
      <c r="Q90" s="146">
        <v>8.1</v>
      </c>
    </row>
    <row r="91" spans="1:17" ht="15.9" x14ac:dyDescent="0.65">
      <c r="A91" s="146">
        <v>2016000000</v>
      </c>
      <c r="B91" s="146" t="s">
        <v>128</v>
      </c>
      <c r="C91" s="146">
        <v>450</v>
      </c>
      <c r="D91" s="146" t="s">
        <v>124</v>
      </c>
      <c r="F91" s="147">
        <v>1173</v>
      </c>
      <c r="G91" s="146">
        <v>166.4</v>
      </c>
      <c r="H91" s="146">
        <v>5.4</v>
      </c>
      <c r="I91" s="147">
        <v>1170</v>
      </c>
      <c r="J91" s="146">
        <v>66</v>
      </c>
      <c r="K91" s="146">
        <v>9.4</v>
      </c>
      <c r="L91" s="147">
        <v>1396</v>
      </c>
      <c r="M91" s="146">
        <v>152.6</v>
      </c>
      <c r="N91" s="146">
        <v>4.7</v>
      </c>
      <c r="O91" s="147">
        <v>1396</v>
      </c>
      <c r="P91" s="146">
        <v>53.4</v>
      </c>
      <c r="Q91" s="146">
        <v>7.5</v>
      </c>
    </row>
    <row r="92" spans="1:17" ht="15.9" x14ac:dyDescent="0.65">
      <c r="A92" s="146">
        <v>2016000000</v>
      </c>
      <c r="B92" s="146" t="s">
        <v>128</v>
      </c>
      <c r="C92" s="146">
        <v>460</v>
      </c>
      <c r="D92" s="146" t="s">
        <v>125</v>
      </c>
      <c r="F92" s="146">
        <v>862</v>
      </c>
      <c r="G92" s="146">
        <v>164</v>
      </c>
      <c r="H92" s="146">
        <v>5.6</v>
      </c>
      <c r="I92" s="146">
        <v>863</v>
      </c>
      <c r="J92" s="146">
        <v>64.5</v>
      </c>
      <c r="K92" s="146">
        <v>8.6999999999999993</v>
      </c>
      <c r="L92" s="147">
        <v>1045</v>
      </c>
      <c r="M92" s="146">
        <v>151.19999999999999</v>
      </c>
      <c r="N92" s="146">
        <v>4.8</v>
      </c>
      <c r="O92" s="147">
        <v>1044</v>
      </c>
      <c r="P92" s="146">
        <v>52.6</v>
      </c>
      <c r="Q92" s="146">
        <v>7.5</v>
      </c>
    </row>
    <row r="93" spans="1:17" ht="15.9" x14ac:dyDescent="0.65">
      <c r="A93" s="146">
        <v>2016000000</v>
      </c>
      <c r="B93" s="146" t="s">
        <v>128</v>
      </c>
      <c r="C93" s="146">
        <v>470</v>
      </c>
      <c r="D93" s="146" t="s">
        <v>126</v>
      </c>
      <c r="F93" s="146">
        <v>726</v>
      </c>
      <c r="G93" s="146">
        <v>162.4</v>
      </c>
      <c r="H93" s="146">
        <v>5.4</v>
      </c>
      <c r="I93" s="146">
        <v>726</v>
      </c>
      <c r="J93" s="146">
        <v>61.9</v>
      </c>
      <c r="K93" s="146">
        <v>8.6999999999999993</v>
      </c>
      <c r="L93" s="146">
        <v>908</v>
      </c>
      <c r="M93" s="146">
        <v>149.4</v>
      </c>
      <c r="N93" s="146">
        <v>5.0999999999999996</v>
      </c>
      <c r="O93" s="146">
        <v>911</v>
      </c>
      <c r="P93" s="146">
        <v>51</v>
      </c>
      <c r="Q93" s="146">
        <v>8.1</v>
      </c>
    </row>
    <row r="94" spans="1:17" ht="15.9" x14ac:dyDescent="0.65">
      <c r="A94" s="146">
        <v>2016000000</v>
      </c>
      <c r="B94" s="146" t="s">
        <v>128</v>
      </c>
      <c r="C94" s="146">
        <v>480</v>
      </c>
      <c r="D94" s="146" t="s">
        <v>127</v>
      </c>
      <c r="F94" s="146">
        <v>771</v>
      </c>
      <c r="G94" s="146">
        <v>159.6</v>
      </c>
      <c r="H94" s="146">
        <v>5.7</v>
      </c>
      <c r="I94" s="146">
        <v>774</v>
      </c>
      <c r="J94" s="146">
        <v>58.1</v>
      </c>
      <c r="K94" s="146">
        <v>8.5</v>
      </c>
      <c r="L94" s="147">
        <v>1125</v>
      </c>
      <c r="M94" s="146">
        <v>146.1</v>
      </c>
      <c r="N94" s="146">
        <v>6</v>
      </c>
      <c r="O94" s="147">
        <v>1130</v>
      </c>
      <c r="P94" s="146">
        <v>48</v>
      </c>
      <c r="Q94" s="146">
        <v>8.1999999999999993</v>
      </c>
    </row>
    <row r="95" spans="1:17" ht="15.9" x14ac:dyDescent="0.65">
      <c r="A95" s="146">
        <v>2015000000</v>
      </c>
      <c r="B95" s="146" t="s">
        <v>129</v>
      </c>
      <c r="C95" s="146">
        <v>100</v>
      </c>
      <c r="D95" s="146" t="s">
        <v>89</v>
      </c>
      <c r="F95" s="147">
        <v>3045</v>
      </c>
      <c r="G95" s="146">
        <v>161.69999999999999</v>
      </c>
      <c r="H95" s="146">
        <v>18.600000000000001</v>
      </c>
      <c r="I95" s="147">
        <v>3033</v>
      </c>
      <c r="J95" s="146">
        <v>60.8</v>
      </c>
      <c r="K95" s="146">
        <v>17.8</v>
      </c>
      <c r="L95" s="147">
        <v>3576</v>
      </c>
      <c r="M95" s="146">
        <v>151.1</v>
      </c>
      <c r="N95" s="146">
        <v>14</v>
      </c>
      <c r="O95" s="147">
        <v>3552</v>
      </c>
      <c r="P95" s="146">
        <v>50</v>
      </c>
      <c r="Q95" s="146">
        <v>12.4</v>
      </c>
    </row>
    <row r="96" spans="1:17" ht="15.9" x14ac:dyDescent="0.65">
      <c r="A96" s="146">
        <v>2015000000</v>
      </c>
      <c r="B96" s="146" t="s">
        <v>129</v>
      </c>
      <c r="C96" s="146">
        <v>110</v>
      </c>
      <c r="D96" s="146" t="s">
        <v>90</v>
      </c>
      <c r="F96" s="146">
        <v>20</v>
      </c>
      <c r="G96" s="146">
        <v>77.8</v>
      </c>
      <c r="H96" s="146">
        <v>5.2</v>
      </c>
      <c r="I96" s="146">
        <v>20</v>
      </c>
      <c r="J96" s="146">
        <v>10.1</v>
      </c>
      <c r="K96" s="146">
        <v>0.9</v>
      </c>
      <c r="L96" s="146">
        <v>27</v>
      </c>
      <c r="M96" s="146">
        <v>78.400000000000006</v>
      </c>
      <c r="N96" s="146">
        <v>4.0999999999999996</v>
      </c>
      <c r="O96" s="146">
        <v>28</v>
      </c>
      <c r="P96" s="146">
        <v>10</v>
      </c>
      <c r="Q96" s="146">
        <v>1.3</v>
      </c>
    </row>
    <row r="97" spans="1:17" ht="15.9" x14ac:dyDescent="0.65">
      <c r="A97" s="146">
        <v>2015000000</v>
      </c>
      <c r="B97" s="146" t="s">
        <v>129</v>
      </c>
      <c r="C97" s="146">
        <v>120</v>
      </c>
      <c r="D97" s="146" t="s">
        <v>91</v>
      </c>
      <c r="F97" s="146">
        <v>24</v>
      </c>
      <c r="G97" s="146">
        <v>88.7</v>
      </c>
      <c r="H97" s="146">
        <v>3.6</v>
      </c>
      <c r="I97" s="146">
        <v>24</v>
      </c>
      <c r="J97" s="146">
        <v>12.5</v>
      </c>
      <c r="K97" s="146">
        <v>0.9</v>
      </c>
      <c r="L97" s="146">
        <v>19</v>
      </c>
      <c r="M97" s="146">
        <v>87.2</v>
      </c>
      <c r="N97" s="146">
        <v>4.7</v>
      </c>
      <c r="O97" s="146">
        <v>19</v>
      </c>
      <c r="P97" s="146">
        <v>12.1</v>
      </c>
      <c r="Q97" s="146">
        <v>0.9</v>
      </c>
    </row>
    <row r="98" spans="1:17" ht="15.9" x14ac:dyDescent="0.65">
      <c r="A98" s="146">
        <v>2015000000</v>
      </c>
      <c r="B98" s="146" t="s">
        <v>129</v>
      </c>
      <c r="C98" s="146">
        <v>130</v>
      </c>
      <c r="D98" s="146" t="s">
        <v>92</v>
      </c>
      <c r="F98" s="146">
        <v>28</v>
      </c>
      <c r="G98" s="146">
        <v>96.7</v>
      </c>
      <c r="H98" s="146">
        <v>5</v>
      </c>
      <c r="I98" s="146">
        <v>28</v>
      </c>
      <c r="J98" s="146">
        <v>14.3</v>
      </c>
      <c r="K98" s="146">
        <v>1.5</v>
      </c>
      <c r="L98" s="146">
        <v>20</v>
      </c>
      <c r="M98" s="146">
        <v>96.2</v>
      </c>
      <c r="N98" s="146">
        <v>4.3</v>
      </c>
      <c r="O98" s="146">
        <v>20</v>
      </c>
      <c r="P98" s="146">
        <v>14.1</v>
      </c>
      <c r="Q98" s="146">
        <v>1.7</v>
      </c>
    </row>
    <row r="99" spans="1:17" ht="15.9" x14ac:dyDescent="0.65">
      <c r="A99" s="146">
        <v>2015000000</v>
      </c>
      <c r="B99" s="146" t="s">
        <v>129</v>
      </c>
      <c r="C99" s="146">
        <v>140</v>
      </c>
      <c r="D99" s="146" t="s">
        <v>93</v>
      </c>
      <c r="F99" s="146">
        <v>46</v>
      </c>
      <c r="G99" s="146">
        <v>103.2</v>
      </c>
      <c r="H99" s="146">
        <v>4.5999999999999996</v>
      </c>
      <c r="I99" s="146">
        <v>46</v>
      </c>
      <c r="J99" s="146">
        <v>16.600000000000001</v>
      </c>
      <c r="K99" s="146">
        <v>2.2000000000000002</v>
      </c>
      <c r="L99" s="146">
        <v>23</v>
      </c>
      <c r="M99" s="146">
        <v>101.2</v>
      </c>
      <c r="N99" s="146">
        <v>3.8</v>
      </c>
      <c r="O99" s="146">
        <v>23</v>
      </c>
      <c r="P99" s="146">
        <v>15.6</v>
      </c>
      <c r="Q99" s="146">
        <v>1.5</v>
      </c>
    </row>
    <row r="100" spans="1:17" ht="15.9" x14ac:dyDescent="0.65">
      <c r="A100" s="146">
        <v>2015000000</v>
      </c>
      <c r="B100" s="146" t="s">
        <v>129</v>
      </c>
      <c r="C100" s="146">
        <v>150</v>
      </c>
      <c r="D100" s="146" t="s">
        <v>94</v>
      </c>
      <c r="F100" s="146">
        <v>24</v>
      </c>
      <c r="G100" s="146">
        <v>110.9</v>
      </c>
      <c r="H100" s="146">
        <v>4.5</v>
      </c>
      <c r="I100" s="146">
        <v>24</v>
      </c>
      <c r="J100" s="146">
        <v>18.7</v>
      </c>
      <c r="K100" s="146">
        <v>2.4</v>
      </c>
      <c r="L100" s="146">
        <v>30</v>
      </c>
      <c r="M100" s="146">
        <v>108.3</v>
      </c>
      <c r="N100" s="146">
        <v>5</v>
      </c>
      <c r="O100" s="146">
        <v>30</v>
      </c>
      <c r="P100" s="146">
        <v>17.2</v>
      </c>
      <c r="Q100" s="146">
        <v>2.6</v>
      </c>
    </row>
    <row r="101" spans="1:17" ht="15.9" x14ac:dyDescent="0.65">
      <c r="A101" s="146">
        <v>2015000000</v>
      </c>
      <c r="B101" s="146" t="s">
        <v>129</v>
      </c>
      <c r="C101" s="146">
        <v>160</v>
      </c>
      <c r="D101" s="146" t="s">
        <v>95</v>
      </c>
      <c r="F101" s="146">
        <v>34</v>
      </c>
      <c r="G101" s="146">
        <v>115.3</v>
      </c>
      <c r="H101" s="146">
        <v>3.5</v>
      </c>
      <c r="I101" s="146">
        <v>34</v>
      </c>
      <c r="J101" s="146">
        <v>20.5</v>
      </c>
      <c r="K101" s="146">
        <v>2.9</v>
      </c>
      <c r="L101" s="146">
        <v>30</v>
      </c>
      <c r="M101" s="146">
        <v>113.1</v>
      </c>
      <c r="N101" s="146">
        <v>6</v>
      </c>
      <c r="O101" s="146">
        <v>30</v>
      </c>
      <c r="P101" s="146">
        <v>20.2</v>
      </c>
      <c r="Q101" s="146">
        <v>3.6</v>
      </c>
    </row>
    <row r="102" spans="1:17" ht="15.9" x14ac:dyDescent="0.65">
      <c r="A102" s="146">
        <v>2015000000</v>
      </c>
      <c r="B102" s="146" t="s">
        <v>129</v>
      </c>
      <c r="C102" s="146">
        <v>170</v>
      </c>
      <c r="D102" s="146" t="s">
        <v>96</v>
      </c>
      <c r="F102" s="146">
        <v>29</v>
      </c>
      <c r="G102" s="146">
        <v>121.6</v>
      </c>
      <c r="H102" s="146">
        <v>5.7</v>
      </c>
      <c r="I102" s="146">
        <v>29</v>
      </c>
      <c r="J102" s="146">
        <v>23.4</v>
      </c>
      <c r="K102" s="146">
        <v>4.4000000000000004</v>
      </c>
      <c r="L102" s="146">
        <v>20</v>
      </c>
      <c r="M102" s="146">
        <v>121.1</v>
      </c>
      <c r="N102" s="146">
        <v>4.7</v>
      </c>
      <c r="O102" s="146">
        <v>20</v>
      </c>
      <c r="P102" s="146">
        <v>22</v>
      </c>
      <c r="Q102" s="146">
        <v>3.7</v>
      </c>
    </row>
    <row r="103" spans="1:17" ht="15.9" x14ac:dyDescent="0.65">
      <c r="A103" s="146">
        <v>2015000000</v>
      </c>
      <c r="B103" s="146" t="s">
        <v>129</v>
      </c>
      <c r="C103" s="146">
        <v>180</v>
      </c>
      <c r="D103" s="146" t="s">
        <v>97</v>
      </c>
      <c r="F103" s="146">
        <v>29</v>
      </c>
      <c r="G103" s="146">
        <v>127.4</v>
      </c>
      <c r="H103" s="146">
        <v>4.4000000000000004</v>
      </c>
      <c r="I103" s="146">
        <v>29</v>
      </c>
      <c r="J103" s="146">
        <v>25.9</v>
      </c>
      <c r="K103" s="146">
        <v>4.2</v>
      </c>
      <c r="L103" s="146">
        <v>43</v>
      </c>
      <c r="M103" s="146">
        <v>127.1</v>
      </c>
      <c r="N103" s="146">
        <v>5.5</v>
      </c>
      <c r="O103" s="146">
        <v>43</v>
      </c>
      <c r="P103" s="146">
        <v>25.4</v>
      </c>
      <c r="Q103" s="146">
        <v>4</v>
      </c>
    </row>
    <row r="104" spans="1:17" ht="15.9" x14ac:dyDescent="0.65">
      <c r="A104" s="146">
        <v>2015000000</v>
      </c>
      <c r="B104" s="146" t="s">
        <v>129</v>
      </c>
      <c r="C104" s="146">
        <v>190</v>
      </c>
      <c r="D104" s="146" t="s">
        <v>98</v>
      </c>
      <c r="F104" s="146">
        <v>23</v>
      </c>
      <c r="G104" s="146">
        <v>133.6</v>
      </c>
      <c r="H104" s="146">
        <v>6.4</v>
      </c>
      <c r="I104" s="146">
        <v>23</v>
      </c>
      <c r="J104" s="146">
        <v>29.6</v>
      </c>
      <c r="K104" s="146">
        <v>6.2</v>
      </c>
      <c r="L104" s="146">
        <v>39</v>
      </c>
      <c r="M104" s="146">
        <v>133.1</v>
      </c>
      <c r="N104" s="146">
        <v>7.4</v>
      </c>
      <c r="O104" s="146">
        <v>39</v>
      </c>
      <c r="P104" s="146">
        <v>29.9</v>
      </c>
      <c r="Q104" s="146">
        <v>6.6</v>
      </c>
    </row>
    <row r="105" spans="1:17" ht="15.9" x14ac:dyDescent="0.65">
      <c r="A105" s="146">
        <v>2015000000</v>
      </c>
      <c r="B105" s="146" t="s">
        <v>129</v>
      </c>
      <c r="C105" s="146">
        <v>200</v>
      </c>
      <c r="D105" s="146" t="s">
        <v>99</v>
      </c>
      <c r="F105" s="146">
        <v>32</v>
      </c>
      <c r="G105" s="146">
        <v>137.30000000000001</v>
      </c>
      <c r="H105" s="146">
        <v>6.5</v>
      </c>
      <c r="I105" s="146">
        <v>32</v>
      </c>
      <c r="J105" s="146">
        <v>32.700000000000003</v>
      </c>
      <c r="K105" s="146">
        <v>6.2</v>
      </c>
      <c r="L105" s="146">
        <v>17</v>
      </c>
      <c r="M105" s="146">
        <v>138.5</v>
      </c>
      <c r="N105" s="146">
        <v>5.6</v>
      </c>
      <c r="O105" s="146">
        <v>17</v>
      </c>
      <c r="P105" s="146">
        <v>32.6</v>
      </c>
      <c r="Q105" s="146">
        <v>6.6</v>
      </c>
    </row>
    <row r="106" spans="1:17" ht="15.9" x14ac:dyDescent="0.65">
      <c r="A106" s="146">
        <v>2015000000</v>
      </c>
      <c r="B106" s="146" t="s">
        <v>129</v>
      </c>
      <c r="C106" s="146">
        <v>210</v>
      </c>
      <c r="D106" s="146" t="s">
        <v>100</v>
      </c>
      <c r="F106" s="146">
        <v>41</v>
      </c>
      <c r="G106" s="146">
        <v>145.69999999999999</v>
      </c>
      <c r="H106" s="146">
        <v>6.6</v>
      </c>
      <c r="I106" s="146">
        <v>41</v>
      </c>
      <c r="J106" s="146">
        <v>38</v>
      </c>
      <c r="K106" s="146">
        <v>8.4</v>
      </c>
      <c r="L106" s="146">
        <v>33</v>
      </c>
      <c r="M106" s="146">
        <v>146.80000000000001</v>
      </c>
      <c r="N106" s="146">
        <v>7.2</v>
      </c>
      <c r="O106" s="146">
        <v>33</v>
      </c>
      <c r="P106" s="146">
        <v>38</v>
      </c>
      <c r="Q106" s="146">
        <v>6.6</v>
      </c>
    </row>
    <row r="107" spans="1:17" ht="15.9" x14ac:dyDescent="0.65">
      <c r="A107" s="146">
        <v>2015000000</v>
      </c>
      <c r="B107" s="146" t="s">
        <v>129</v>
      </c>
      <c r="C107" s="146">
        <v>220</v>
      </c>
      <c r="D107" s="146" t="s">
        <v>101</v>
      </c>
      <c r="F107" s="146">
        <v>39</v>
      </c>
      <c r="G107" s="146">
        <v>152.30000000000001</v>
      </c>
      <c r="H107" s="146">
        <v>7.5</v>
      </c>
      <c r="I107" s="146">
        <v>39</v>
      </c>
      <c r="J107" s="146">
        <v>42.9</v>
      </c>
      <c r="K107" s="146">
        <v>11.5</v>
      </c>
      <c r="L107" s="146">
        <v>33</v>
      </c>
      <c r="M107" s="146">
        <v>150.80000000000001</v>
      </c>
      <c r="N107" s="146">
        <v>5.5</v>
      </c>
      <c r="O107" s="146">
        <v>33</v>
      </c>
      <c r="P107" s="146">
        <v>39.700000000000003</v>
      </c>
      <c r="Q107" s="146">
        <v>6.4</v>
      </c>
    </row>
    <row r="108" spans="1:17" ht="15.9" x14ac:dyDescent="0.65">
      <c r="A108" s="146">
        <v>2015000000</v>
      </c>
      <c r="B108" s="146" t="s">
        <v>129</v>
      </c>
      <c r="C108" s="146">
        <v>230</v>
      </c>
      <c r="D108" s="146" t="s">
        <v>102</v>
      </c>
      <c r="F108" s="146">
        <v>31</v>
      </c>
      <c r="G108" s="146">
        <v>159.30000000000001</v>
      </c>
      <c r="H108" s="146">
        <v>7</v>
      </c>
      <c r="I108" s="146">
        <v>30</v>
      </c>
      <c r="J108" s="146">
        <v>47.6</v>
      </c>
      <c r="K108" s="146">
        <v>9.4</v>
      </c>
      <c r="L108" s="146">
        <v>31</v>
      </c>
      <c r="M108" s="146">
        <v>155.5</v>
      </c>
      <c r="N108" s="146">
        <v>5.8</v>
      </c>
      <c r="O108" s="146">
        <v>31</v>
      </c>
      <c r="P108" s="146">
        <v>46.1</v>
      </c>
      <c r="Q108" s="146">
        <v>6.2</v>
      </c>
    </row>
    <row r="109" spans="1:17" ht="15.9" x14ac:dyDescent="0.65">
      <c r="A109" s="146">
        <v>2015000000</v>
      </c>
      <c r="B109" s="146" t="s">
        <v>129</v>
      </c>
      <c r="C109" s="146">
        <v>240</v>
      </c>
      <c r="D109" s="146" t="s">
        <v>103</v>
      </c>
      <c r="F109" s="146">
        <v>35</v>
      </c>
      <c r="G109" s="146">
        <v>164.3</v>
      </c>
      <c r="H109" s="146">
        <v>5.6</v>
      </c>
      <c r="I109" s="146">
        <v>35</v>
      </c>
      <c r="J109" s="146">
        <v>51.2</v>
      </c>
      <c r="K109" s="146">
        <v>5.8</v>
      </c>
      <c r="L109" s="146">
        <v>26</v>
      </c>
      <c r="M109" s="146">
        <v>157.19999999999999</v>
      </c>
      <c r="N109" s="146">
        <v>6.6</v>
      </c>
      <c r="O109" s="146">
        <v>26</v>
      </c>
      <c r="P109" s="146">
        <v>47.2</v>
      </c>
      <c r="Q109" s="146">
        <v>6.4</v>
      </c>
    </row>
    <row r="110" spans="1:17" ht="15.9" x14ac:dyDescent="0.65">
      <c r="A110" s="146">
        <v>2015000000</v>
      </c>
      <c r="B110" s="146" t="s">
        <v>129</v>
      </c>
      <c r="C110" s="146">
        <v>250</v>
      </c>
      <c r="D110" s="146" t="s">
        <v>104</v>
      </c>
      <c r="F110" s="146">
        <v>31</v>
      </c>
      <c r="G110" s="146">
        <v>167.5</v>
      </c>
      <c r="H110" s="146">
        <v>5.0999999999999996</v>
      </c>
      <c r="I110" s="146">
        <v>30</v>
      </c>
      <c r="J110" s="146">
        <v>55.6</v>
      </c>
      <c r="K110" s="146">
        <v>8.1999999999999993</v>
      </c>
      <c r="L110" s="146">
        <v>31</v>
      </c>
      <c r="M110" s="146">
        <v>155.9</v>
      </c>
      <c r="N110" s="146">
        <v>4.9000000000000004</v>
      </c>
      <c r="O110" s="146">
        <v>31</v>
      </c>
      <c r="P110" s="146">
        <v>48.1</v>
      </c>
      <c r="Q110" s="146">
        <v>6.3</v>
      </c>
    </row>
    <row r="111" spans="1:17" ht="15.9" x14ac:dyDescent="0.65">
      <c r="A111" s="146">
        <v>2015000000</v>
      </c>
      <c r="B111" s="146" t="s">
        <v>129</v>
      </c>
      <c r="C111" s="146">
        <v>260</v>
      </c>
      <c r="D111" s="146" t="s">
        <v>105</v>
      </c>
      <c r="F111" s="146">
        <v>25</v>
      </c>
      <c r="G111" s="146">
        <v>168.9</v>
      </c>
      <c r="H111" s="146">
        <v>7.3</v>
      </c>
      <c r="I111" s="146">
        <v>25</v>
      </c>
      <c r="J111" s="146">
        <v>58.2</v>
      </c>
      <c r="K111" s="146">
        <v>7.3</v>
      </c>
      <c r="L111" s="146">
        <v>22</v>
      </c>
      <c r="M111" s="146">
        <v>157.80000000000001</v>
      </c>
      <c r="N111" s="146">
        <v>5.5</v>
      </c>
      <c r="O111" s="146">
        <v>22</v>
      </c>
      <c r="P111" s="146">
        <v>50.5</v>
      </c>
      <c r="Q111" s="146">
        <v>7</v>
      </c>
    </row>
    <row r="112" spans="1:17" ht="15.9" x14ac:dyDescent="0.65">
      <c r="A112" s="146">
        <v>2015000000</v>
      </c>
      <c r="B112" s="146" t="s">
        <v>129</v>
      </c>
      <c r="C112" s="146">
        <v>270</v>
      </c>
      <c r="D112" s="146" t="s">
        <v>106</v>
      </c>
      <c r="F112" s="146">
        <v>25</v>
      </c>
      <c r="G112" s="146">
        <v>172.4</v>
      </c>
      <c r="H112" s="146">
        <v>6.7</v>
      </c>
      <c r="I112" s="146">
        <v>25</v>
      </c>
      <c r="J112" s="146">
        <v>64.599999999999994</v>
      </c>
      <c r="K112" s="146">
        <v>15.5</v>
      </c>
      <c r="L112" s="146">
        <v>31</v>
      </c>
      <c r="M112" s="146">
        <v>155</v>
      </c>
      <c r="N112" s="146">
        <v>4.9000000000000004</v>
      </c>
      <c r="O112" s="146">
        <v>31</v>
      </c>
      <c r="P112" s="146">
        <v>49.6</v>
      </c>
      <c r="Q112" s="146">
        <v>7.3</v>
      </c>
    </row>
    <row r="113" spans="1:17" ht="15.9" x14ac:dyDescent="0.65">
      <c r="A113" s="146">
        <v>2015000000</v>
      </c>
      <c r="B113" s="146" t="s">
        <v>129</v>
      </c>
      <c r="C113" s="146">
        <v>280</v>
      </c>
      <c r="D113" s="146" t="s">
        <v>107</v>
      </c>
      <c r="F113" s="146">
        <v>22</v>
      </c>
      <c r="G113" s="146">
        <v>170.5</v>
      </c>
      <c r="H113" s="146">
        <v>7.7</v>
      </c>
      <c r="I113" s="146">
        <v>22</v>
      </c>
      <c r="J113" s="146">
        <v>60.7</v>
      </c>
      <c r="K113" s="146">
        <v>9</v>
      </c>
      <c r="L113" s="146">
        <v>17</v>
      </c>
      <c r="M113" s="146">
        <v>158.80000000000001</v>
      </c>
      <c r="N113" s="146">
        <v>5.3</v>
      </c>
      <c r="O113" s="146">
        <v>16</v>
      </c>
      <c r="P113" s="146">
        <v>53.4</v>
      </c>
      <c r="Q113" s="146">
        <v>4.4000000000000004</v>
      </c>
    </row>
    <row r="114" spans="1:17" ht="15.9" x14ac:dyDescent="0.65">
      <c r="A114" s="146">
        <v>2015000000</v>
      </c>
      <c r="B114" s="146" t="s">
        <v>129</v>
      </c>
      <c r="C114" s="146">
        <v>290</v>
      </c>
      <c r="D114" s="146" t="s">
        <v>108</v>
      </c>
      <c r="F114" s="146">
        <v>19</v>
      </c>
      <c r="G114" s="146">
        <v>174.9</v>
      </c>
      <c r="H114" s="146">
        <v>6.1</v>
      </c>
      <c r="I114" s="146">
        <v>19</v>
      </c>
      <c r="J114" s="146">
        <v>68</v>
      </c>
      <c r="K114" s="146">
        <v>11.5</v>
      </c>
      <c r="L114" s="146">
        <v>16</v>
      </c>
      <c r="M114" s="146">
        <v>157</v>
      </c>
      <c r="N114" s="146">
        <v>5</v>
      </c>
      <c r="O114" s="146">
        <v>16</v>
      </c>
      <c r="P114" s="146">
        <v>50.5</v>
      </c>
      <c r="Q114" s="146">
        <v>10.9</v>
      </c>
    </row>
    <row r="115" spans="1:17" ht="15.9" x14ac:dyDescent="0.65">
      <c r="A115" s="146">
        <v>2015000000</v>
      </c>
      <c r="B115" s="146" t="s">
        <v>129</v>
      </c>
      <c r="C115" s="146">
        <v>300</v>
      </c>
      <c r="D115" s="146" t="s">
        <v>109</v>
      </c>
      <c r="F115" s="146">
        <v>15</v>
      </c>
      <c r="G115" s="146">
        <v>173.2</v>
      </c>
      <c r="H115" s="146">
        <v>4.8</v>
      </c>
      <c r="I115" s="146">
        <v>13</v>
      </c>
      <c r="J115" s="146">
        <v>64.599999999999994</v>
      </c>
      <c r="K115" s="146">
        <v>7.1</v>
      </c>
      <c r="L115" s="146">
        <v>22</v>
      </c>
      <c r="M115" s="146">
        <v>156.4</v>
      </c>
      <c r="N115" s="146">
        <v>4.4000000000000004</v>
      </c>
      <c r="O115" s="146">
        <v>22</v>
      </c>
      <c r="P115" s="146">
        <v>50</v>
      </c>
      <c r="Q115" s="146">
        <v>7</v>
      </c>
    </row>
    <row r="116" spans="1:17" ht="15.9" x14ac:dyDescent="0.65">
      <c r="A116" s="146">
        <v>2015000000</v>
      </c>
      <c r="B116" s="146" t="s">
        <v>129</v>
      </c>
      <c r="C116" s="146">
        <v>310</v>
      </c>
      <c r="D116" s="146" t="s">
        <v>110</v>
      </c>
      <c r="F116" s="146">
        <v>14</v>
      </c>
      <c r="G116" s="146">
        <v>170.7</v>
      </c>
      <c r="H116" s="146">
        <v>9.1</v>
      </c>
      <c r="I116" s="146">
        <v>14</v>
      </c>
      <c r="J116" s="146">
        <v>68.5</v>
      </c>
      <c r="K116" s="146">
        <v>14.7</v>
      </c>
      <c r="L116" s="146">
        <v>19</v>
      </c>
      <c r="M116" s="146">
        <v>156.6</v>
      </c>
      <c r="N116" s="146">
        <v>6.4</v>
      </c>
      <c r="O116" s="146">
        <v>18</v>
      </c>
      <c r="P116" s="146">
        <v>50.2</v>
      </c>
      <c r="Q116" s="146">
        <v>9.1999999999999993</v>
      </c>
    </row>
    <row r="117" spans="1:17" ht="15.9" x14ac:dyDescent="0.65">
      <c r="A117" s="146">
        <v>2015000000</v>
      </c>
      <c r="B117" s="146" t="s">
        <v>129</v>
      </c>
      <c r="C117" s="146">
        <v>320</v>
      </c>
      <c r="D117" s="146" t="s">
        <v>111</v>
      </c>
      <c r="F117" s="146">
        <v>13</v>
      </c>
      <c r="G117" s="146">
        <v>170.7</v>
      </c>
      <c r="H117" s="146">
        <v>10.5</v>
      </c>
      <c r="I117" s="146">
        <v>12</v>
      </c>
      <c r="J117" s="146">
        <v>66.099999999999994</v>
      </c>
      <c r="K117" s="146">
        <v>16.100000000000001</v>
      </c>
      <c r="L117" s="146">
        <v>20</v>
      </c>
      <c r="M117" s="146">
        <v>158.1</v>
      </c>
      <c r="N117" s="146">
        <v>6.6</v>
      </c>
      <c r="O117" s="146">
        <v>20</v>
      </c>
      <c r="P117" s="146">
        <v>51</v>
      </c>
      <c r="Q117" s="146">
        <v>6.9</v>
      </c>
    </row>
    <row r="118" spans="1:17" ht="15.9" x14ac:dyDescent="0.65">
      <c r="A118" s="146">
        <v>2015000000</v>
      </c>
      <c r="B118" s="146" t="s">
        <v>129</v>
      </c>
      <c r="C118" s="146">
        <v>330</v>
      </c>
      <c r="D118" s="146" t="s">
        <v>112</v>
      </c>
      <c r="F118" s="146">
        <v>20</v>
      </c>
      <c r="G118" s="146">
        <v>172.9</v>
      </c>
      <c r="H118" s="146">
        <v>5.8</v>
      </c>
      <c r="I118" s="146">
        <v>20</v>
      </c>
      <c r="J118" s="146">
        <v>71.3</v>
      </c>
      <c r="K118" s="146">
        <v>16.5</v>
      </c>
      <c r="L118" s="146">
        <v>21</v>
      </c>
      <c r="M118" s="146">
        <v>156.1</v>
      </c>
      <c r="N118" s="146">
        <v>5.5</v>
      </c>
      <c r="O118" s="146">
        <v>20</v>
      </c>
      <c r="P118" s="146">
        <v>52.5</v>
      </c>
      <c r="Q118" s="146">
        <v>9.6999999999999993</v>
      </c>
    </row>
    <row r="119" spans="1:17" ht="15.9" x14ac:dyDescent="0.65">
      <c r="A119" s="146">
        <v>2015000000</v>
      </c>
      <c r="B119" s="146" t="s">
        <v>129</v>
      </c>
      <c r="C119" s="146">
        <v>340</v>
      </c>
      <c r="D119" s="146" t="s">
        <v>113</v>
      </c>
      <c r="F119" s="146">
        <v>15</v>
      </c>
      <c r="G119" s="146">
        <v>171.3</v>
      </c>
      <c r="H119" s="146">
        <v>5.8</v>
      </c>
      <c r="I119" s="146">
        <v>14</v>
      </c>
      <c r="J119" s="146">
        <v>64.099999999999994</v>
      </c>
      <c r="K119" s="146">
        <v>13.7</v>
      </c>
      <c r="L119" s="146">
        <v>12</v>
      </c>
      <c r="M119" s="146">
        <v>159.5</v>
      </c>
      <c r="N119" s="146">
        <v>4.2</v>
      </c>
      <c r="O119" s="146">
        <v>12</v>
      </c>
      <c r="P119" s="146">
        <v>51.5</v>
      </c>
      <c r="Q119" s="146">
        <v>8</v>
      </c>
    </row>
    <row r="120" spans="1:17" ht="15.9" x14ac:dyDescent="0.65">
      <c r="A120" s="146">
        <v>2015000000</v>
      </c>
      <c r="B120" s="146" t="s">
        <v>129</v>
      </c>
      <c r="C120" s="146">
        <v>350</v>
      </c>
      <c r="D120" s="146" t="s">
        <v>114</v>
      </c>
      <c r="F120" s="146">
        <v>13</v>
      </c>
      <c r="G120" s="146">
        <v>170.9</v>
      </c>
      <c r="H120" s="146">
        <v>6.7</v>
      </c>
      <c r="I120" s="146">
        <v>13</v>
      </c>
      <c r="J120" s="146">
        <v>61.1</v>
      </c>
      <c r="K120" s="146">
        <v>12.7</v>
      </c>
      <c r="L120" s="146">
        <v>26</v>
      </c>
      <c r="M120" s="146">
        <v>160.4</v>
      </c>
      <c r="N120" s="146">
        <v>5.6</v>
      </c>
      <c r="O120" s="146">
        <v>26</v>
      </c>
      <c r="P120" s="146">
        <v>53.1</v>
      </c>
      <c r="Q120" s="146">
        <v>8.9</v>
      </c>
    </row>
    <row r="121" spans="1:17" ht="15.9" x14ac:dyDescent="0.65">
      <c r="A121" s="146">
        <v>2015000000</v>
      </c>
      <c r="B121" s="146" t="s">
        <v>129</v>
      </c>
      <c r="C121" s="146">
        <v>360</v>
      </c>
      <c r="D121" s="146" t="s">
        <v>115</v>
      </c>
      <c r="F121" s="146">
        <v>83</v>
      </c>
      <c r="G121" s="146">
        <v>171.7</v>
      </c>
      <c r="H121" s="146">
        <v>6</v>
      </c>
      <c r="I121" s="146">
        <v>83</v>
      </c>
      <c r="J121" s="146">
        <v>70.3</v>
      </c>
      <c r="K121" s="146">
        <v>13.2</v>
      </c>
      <c r="L121" s="146">
        <v>93</v>
      </c>
      <c r="M121" s="146">
        <v>159</v>
      </c>
      <c r="N121" s="146">
        <v>5.7</v>
      </c>
      <c r="O121" s="146">
        <v>88</v>
      </c>
      <c r="P121" s="146">
        <v>53.1</v>
      </c>
      <c r="Q121" s="146">
        <v>10.199999999999999</v>
      </c>
    </row>
    <row r="122" spans="1:17" ht="15.9" x14ac:dyDescent="0.65">
      <c r="A122" s="146">
        <v>2015000000</v>
      </c>
      <c r="B122" s="146" t="s">
        <v>129</v>
      </c>
      <c r="C122" s="146">
        <v>370</v>
      </c>
      <c r="D122" s="146" t="s">
        <v>116</v>
      </c>
      <c r="F122" s="146">
        <v>296</v>
      </c>
      <c r="G122" s="146">
        <v>172</v>
      </c>
      <c r="H122" s="146">
        <v>6</v>
      </c>
      <c r="I122" s="146">
        <v>295</v>
      </c>
      <c r="J122" s="146">
        <v>71.2</v>
      </c>
      <c r="K122" s="146">
        <v>14</v>
      </c>
      <c r="L122" s="146">
        <v>332</v>
      </c>
      <c r="M122" s="146">
        <v>158.19999999999999</v>
      </c>
      <c r="N122" s="146">
        <v>5.9</v>
      </c>
      <c r="O122" s="146">
        <v>316</v>
      </c>
      <c r="P122" s="146">
        <v>52</v>
      </c>
      <c r="Q122" s="146">
        <v>7.1</v>
      </c>
    </row>
    <row r="123" spans="1:17" ht="15.9" x14ac:dyDescent="0.65">
      <c r="A123" s="146">
        <v>2015000000</v>
      </c>
      <c r="B123" s="146" t="s">
        <v>129</v>
      </c>
      <c r="C123" s="146">
        <v>380</v>
      </c>
      <c r="D123" s="146" t="s">
        <v>117</v>
      </c>
      <c r="F123" s="146">
        <v>378</v>
      </c>
      <c r="G123" s="146">
        <v>170.8</v>
      </c>
      <c r="H123" s="146">
        <v>5.4</v>
      </c>
      <c r="I123" s="146">
        <v>375</v>
      </c>
      <c r="J123" s="146">
        <v>70.599999999999994</v>
      </c>
      <c r="K123" s="146">
        <v>11.8</v>
      </c>
      <c r="L123" s="146">
        <v>535</v>
      </c>
      <c r="M123" s="146">
        <v>158</v>
      </c>
      <c r="N123" s="146">
        <v>5.5</v>
      </c>
      <c r="O123" s="146">
        <v>531</v>
      </c>
      <c r="P123" s="146">
        <v>55.5</v>
      </c>
      <c r="Q123" s="146">
        <v>10.1</v>
      </c>
    </row>
    <row r="124" spans="1:17" ht="15.9" x14ac:dyDescent="0.65">
      <c r="A124" s="146">
        <v>2015000000</v>
      </c>
      <c r="B124" s="146" t="s">
        <v>129</v>
      </c>
      <c r="C124" s="146">
        <v>390</v>
      </c>
      <c r="D124" s="146" t="s">
        <v>118</v>
      </c>
      <c r="F124" s="146">
        <v>374</v>
      </c>
      <c r="G124" s="146">
        <v>169.2</v>
      </c>
      <c r="H124" s="146">
        <v>5.9</v>
      </c>
      <c r="I124" s="146">
        <v>373</v>
      </c>
      <c r="J124" s="146">
        <v>68.099999999999994</v>
      </c>
      <c r="K124" s="146">
        <v>10.3</v>
      </c>
      <c r="L124" s="146">
        <v>476</v>
      </c>
      <c r="M124" s="146">
        <v>156.6</v>
      </c>
      <c r="N124" s="146">
        <v>5.0999999999999996</v>
      </c>
      <c r="O124" s="146">
        <v>476</v>
      </c>
      <c r="P124" s="146">
        <v>55</v>
      </c>
      <c r="Q124" s="146">
        <v>9.9</v>
      </c>
    </row>
    <row r="125" spans="1:17" ht="15.9" x14ac:dyDescent="0.65">
      <c r="A125" s="146">
        <v>2015000000</v>
      </c>
      <c r="B125" s="146" t="s">
        <v>129</v>
      </c>
      <c r="C125" s="146">
        <v>400</v>
      </c>
      <c r="D125" s="146" t="s">
        <v>119</v>
      </c>
      <c r="F125" s="146">
        <v>585</v>
      </c>
      <c r="G125" s="146">
        <v>167</v>
      </c>
      <c r="H125" s="146">
        <v>5.8</v>
      </c>
      <c r="I125" s="146">
        <v>585</v>
      </c>
      <c r="J125" s="146">
        <v>66.3</v>
      </c>
      <c r="K125" s="146">
        <v>9.8000000000000007</v>
      </c>
      <c r="L125" s="146">
        <v>701</v>
      </c>
      <c r="M125" s="146">
        <v>153.30000000000001</v>
      </c>
      <c r="N125" s="146">
        <v>5.4</v>
      </c>
      <c r="O125" s="146">
        <v>700</v>
      </c>
      <c r="P125" s="146">
        <v>53.3</v>
      </c>
      <c r="Q125" s="146">
        <v>8</v>
      </c>
    </row>
    <row r="126" spans="1:17" ht="15.9" x14ac:dyDescent="0.65">
      <c r="A126" s="146">
        <v>2015000000</v>
      </c>
      <c r="B126" s="146" t="s">
        <v>129</v>
      </c>
      <c r="C126" s="146">
        <v>410</v>
      </c>
      <c r="D126" s="146" t="s">
        <v>120</v>
      </c>
      <c r="F126" s="146">
        <v>682</v>
      </c>
      <c r="G126" s="146">
        <v>162</v>
      </c>
      <c r="H126" s="146">
        <v>6.4</v>
      </c>
      <c r="I126" s="146">
        <v>681</v>
      </c>
      <c r="J126" s="146">
        <v>61</v>
      </c>
      <c r="K126" s="146">
        <v>9.4</v>
      </c>
      <c r="L126" s="146">
        <v>811</v>
      </c>
      <c r="M126" s="146">
        <v>148.5</v>
      </c>
      <c r="N126" s="146">
        <v>6.7</v>
      </c>
      <c r="O126" s="146">
        <v>815</v>
      </c>
      <c r="P126" s="146">
        <v>50.3</v>
      </c>
      <c r="Q126" s="146">
        <v>8.8000000000000007</v>
      </c>
    </row>
    <row r="127" spans="1:17" ht="15.9" x14ac:dyDescent="0.65">
      <c r="A127" s="146">
        <v>2015000000</v>
      </c>
      <c r="B127" s="146" t="s">
        <v>129</v>
      </c>
      <c r="C127" s="146">
        <v>420</v>
      </c>
      <c r="D127" s="146" t="s">
        <v>121</v>
      </c>
      <c r="F127" s="147">
        <v>2488</v>
      </c>
      <c r="G127" s="146">
        <v>167.5</v>
      </c>
      <c r="H127" s="146">
        <v>7.1</v>
      </c>
      <c r="I127" s="147">
        <v>2478</v>
      </c>
      <c r="J127" s="146">
        <v>66.5</v>
      </c>
      <c r="K127" s="146">
        <v>11.6</v>
      </c>
      <c r="L127" s="147">
        <v>3068</v>
      </c>
      <c r="M127" s="146">
        <v>154.19999999999999</v>
      </c>
      <c r="N127" s="146">
        <v>7</v>
      </c>
      <c r="O127" s="147">
        <v>3044</v>
      </c>
      <c r="P127" s="146">
        <v>52.9</v>
      </c>
      <c r="Q127" s="146">
        <v>9.1</v>
      </c>
    </row>
    <row r="128" spans="1:17" ht="15.9" x14ac:dyDescent="0.65">
      <c r="A128" s="146">
        <v>2015000000</v>
      </c>
      <c r="B128" s="146" t="s">
        <v>129</v>
      </c>
      <c r="C128" s="146">
        <v>430</v>
      </c>
      <c r="D128" s="146" t="s">
        <v>122</v>
      </c>
      <c r="F128" s="146">
        <v>173</v>
      </c>
      <c r="G128" s="146">
        <v>171.7</v>
      </c>
      <c r="H128" s="146">
        <v>6.6</v>
      </c>
      <c r="I128" s="146">
        <v>169</v>
      </c>
      <c r="J128" s="146">
        <v>68.3</v>
      </c>
      <c r="K128" s="146">
        <v>13.8</v>
      </c>
      <c r="L128" s="146">
        <v>213</v>
      </c>
      <c r="M128" s="146">
        <v>158.30000000000001</v>
      </c>
      <c r="N128" s="146">
        <v>5.7</v>
      </c>
      <c r="O128" s="146">
        <v>206</v>
      </c>
      <c r="P128" s="146">
        <v>52.2</v>
      </c>
      <c r="Q128" s="146">
        <v>9.1999999999999993</v>
      </c>
    </row>
    <row r="129" spans="1:17" ht="15.9" x14ac:dyDescent="0.65">
      <c r="A129" s="146">
        <v>2015000000</v>
      </c>
      <c r="B129" s="146" t="s">
        <v>129</v>
      </c>
      <c r="C129" s="146">
        <v>440</v>
      </c>
      <c r="D129" s="146" t="s">
        <v>123</v>
      </c>
      <c r="F129" s="146">
        <v>264</v>
      </c>
      <c r="G129" s="146">
        <v>167.2</v>
      </c>
      <c r="H129" s="146">
        <v>6</v>
      </c>
      <c r="I129" s="146">
        <v>264</v>
      </c>
      <c r="J129" s="146">
        <v>66.7</v>
      </c>
      <c r="K129" s="146">
        <v>10.4</v>
      </c>
      <c r="L129" s="146">
        <v>317</v>
      </c>
      <c r="M129" s="146">
        <v>154</v>
      </c>
      <c r="N129" s="146">
        <v>5.4</v>
      </c>
      <c r="O129" s="146">
        <v>316</v>
      </c>
      <c r="P129" s="146">
        <v>53.3</v>
      </c>
      <c r="Q129" s="146">
        <v>7.7</v>
      </c>
    </row>
    <row r="130" spans="1:17" ht="15.9" x14ac:dyDescent="0.65">
      <c r="A130" s="146">
        <v>2015000000</v>
      </c>
      <c r="B130" s="146" t="s">
        <v>129</v>
      </c>
      <c r="C130" s="146">
        <v>450</v>
      </c>
      <c r="D130" s="146" t="s">
        <v>124</v>
      </c>
      <c r="F130" s="146">
        <v>321</v>
      </c>
      <c r="G130" s="146">
        <v>166.7</v>
      </c>
      <c r="H130" s="146">
        <v>5.7</v>
      </c>
      <c r="I130" s="146">
        <v>321</v>
      </c>
      <c r="J130" s="146">
        <v>65.900000000000006</v>
      </c>
      <c r="K130" s="146">
        <v>9.1999999999999993</v>
      </c>
      <c r="L130" s="146">
        <v>384</v>
      </c>
      <c r="M130" s="146">
        <v>152.6</v>
      </c>
      <c r="N130" s="146">
        <v>5.3</v>
      </c>
      <c r="O130" s="146">
        <v>384</v>
      </c>
      <c r="P130" s="146">
        <v>53.3</v>
      </c>
      <c r="Q130" s="146">
        <v>8.4</v>
      </c>
    </row>
    <row r="131" spans="1:17" ht="15.9" x14ac:dyDescent="0.65">
      <c r="A131" s="146">
        <v>2015000000</v>
      </c>
      <c r="B131" s="146" t="s">
        <v>129</v>
      </c>
      <c r="C131" s="146">
        <v>460</v>
      </c>
      <c r="D131" s="146" t="s">
        <v>125</v>
      </c>
      <c r="F131" s="146">
        <v>262</v>
      </c>
      <c r="G131" s="146">
        <v>163.80000000000001</v>
      </c>
      <c r="H131" s="146">
        <v>5.9</v>
      </c>
      <c r="I131" s="146">
        <v>262</v>
      </c>
      <c r="J131" s="146">
        <v>63.1</v>
      </c>
      <c r="K131" s="146">
        <v>8.6999999999999993</v>
      </c>
      <c r="L131" s="146">
        <v>283</v>
      </c>
      <c r="M131" s="146">
        <v>151.19999999999999</v>
      </c>
      <c r="N131" s="146">
        <v>5.7</v>
      </c>
      <c r="O131" s="146">
        <v>283</v>
      </c>
      <c r="P131" s="146">
        <v>52.6</v>
      </c>
      <c r="Q131" s="146">
        <v>8.4</v>
      </c>
    </row>
    <row r="132" spans="1:17" ht="15.9" x14ac:dyDescent="0.65">
      <c r="A132" s="146">
        <v>2015000000</v>
      </c>
      <c r="B132" s="146" t="s">
        <v>129</v>
      </c>
      <c r="C132" s="146">
        <v>470</v>
      </c>
      <c r="D132" s="146" t="s">
        <v>126</v>
      </c>
      <c r="F132" s="146">
        <v>202</v>
      </c>
      <c r="G132" s="146">
        <v>162.9</v>
      </c>
      <c r="H132" s="146">
        <v>5.4</v>
      </c>
      <c r="I132" s="146">
        <v>202</v>
      </c>
      <c r="J132" s="146">
        <v>62.4</v>
      </c>
      <c r="K132" s="146">
        <v>9.6</v>
      </c>
      <c r="L132" s="146">
        <v>248</v>
      </c>
      <c r="M132" s="146">
        <v>149.30000000000001</v>
      </c>
      <c r="N132" s="146">
        <v>6.1</v>
      </c>
      <c r="O132" s="146">
        <v>249</v>
      </c>
      <c r="P132" s="146">
        <v>51.5</v>
      </c>
      <c r="Q132" s="146">
        <v>8.6</v>
      </c>
    </row>
    <row r="133" spans="1:17" ht="15.9" x14ac:dyDescent="0.65">
      <c r="A133" s="146">
        <v>2015000000</v>
      </c>
      <c r="B133" s="146" t="s">
        <v>129</v>
      </c>
      <c r="C133" s="146">
        <v>480</v>
      </c>
      <c r="D133" s="146" t="s">
        <v>127</v>
      </c>
      <c r="F133" s="146">
        <v>218</v>
      </c>
      <c r="G133" s="146">
        <v>159</v>
      </c>
      <c r="H133" s="146">
        <v>6.8</v>
      </c>
      <c r="I133" s="146">
        <v>217</v>
      </c>
      <c r="J133" s="146">
        <v>57</v>
      </c>
      <c r="K133" s="146">
        <v>8.8000000000000007</v>
      </c>
      <c r="L133" s="146">
        <v>280</v>
      </c>
      <c r="M133" s="146">
        <v>145</v>
      </c>
      <c r="N133" s="146">
        <v>6.8</v>
      </c>
      <c r="O133" s="146">
        <v>283</v>
      </c>
      <c r="P133" s="146">
        <v>47</v>
      </c>
      <c r="Q133" s="146">
        <v>8.5</v>
      </c>
    </row>
    <row r="134" spans="1:17" ht="15.9" x14ac:dyDescent="0.65">
      <c r="A134" s="146">
        <v>2014000000</v>
      </c>
      <c r="B134" s="146" t="s">
        <v>130</v>
      </c>
      <c r="C134" s="146">
        <v>100</v>
      </c>
      <c r="D134" s="146" t="s">
        <v>89</v>
      </c>
      <c r="F134" s="147">
        <v>3310</v>
      </c>
      <c r="G134" s="146">
        <v>162.19999999999999</v>
      </c>
      <c r="H134" s="146">
        <v>17.600000000000001</v>
      </c>
      <c r="I134" s="147">
        <v>3305</v>
      </c>
      <c r="J134" s="146">
        <v>60.9</v>
      </c>
      <c r="K134" s="146">
        <v>16.899999999999999</v>
      </c>
      <c r="L134" s="147">
        <v>3788</v>
      </c>
      <c r="M134" s="146">
        <v>151</v>
      </c>
      <c r="N134" s="146">
        <v>13.6</v>
      </c>
      <c r="O134" s="147">
        <v>3761</v>
      </c>
      <c r="P134" s="146">
        <v>50.4</v>
      </c>
      <c r="Q134" s="146">
        <v>12.4</v>
      </c>
    </row>
    <row r="135" spans="1:17" ht="15.9" x14ac:dyDescent="0.65">
      <c r="A135" s="146">
        <v>2014000000</v>
      </c>
      <c r="B135" s="146" t="s">
        <v>130</v>
      </c>
      <c r="C135" s="146">
        <v>110</v>
      </c>
      <c r="D135" s="146" t="s">
        <v>90</v>
      </c>
      <c r="F135" s="146">
        <v>25</v>
      </c>
      <c r="G135" s="146">
        <v>80.2</v>
      </c>
      <c r="H135" s="146">
        <v>4.5</v>
      </c>
      <c r="I135" s="146">
        <v>25</v>
      </c>
      <c r="J135" s="146">
        <v>10.7</v>
      </c>
      <c r="K135" s="146">
        <v>1.4</v>
      </c>
      <c r="L135" s="146">
        <v>24</v>
      </c>
      <c r="M135" s="146">
        <v>77.400000000000006</v>
      </c>
      <c r="N135" s="146">
        <v>2.9</v>
      </c>
      <c r="O135" s="146">
        <v>25</v>
      </c>
      <c r="P135" s="146">
        <v>9.9</v>
      </c>
      <c r="Q135" s="146">
        <v>0.9</v>
      </c>
    </row>
    <row r="136" spans="1:17" ht="15.9" x14ac:dyDescent="0.65">
      <c r="A136" s="146">
        <v>2014000000</v>
      </c>
      <c r="B136" s="146" t="s">
        <v>130</v>
      </c>
      <c r="C136" s="146">
        <v>120</v>
      </c>
      <c r="D136" s="146" t="s">
        <v>91</v>
      </c>
      <c r="F136" s="146">
        <v>23</v>
      </c>
      <c r="G136" s="146">
        <v>87.5</v>
      </c>
      <c r="H136" s="146">
        <v>4</v>
      </c>
      <c r="I136" s="146">
        <v>23</v>
      </c>
      <c r="J136" s="146">
        <v>12.3</v>
      </c>
      <c r="K136" s="146">
        <v>1.1000000000000001</v>
      </c>
      <c r="L136" s="146">
        <v>28</v>
      </c>
      <c r="M136" s="146">
        <v>85.8</v>
      </c>
      <c r="N136" s="146">
        <v>4.9000000000000004</v>
      </c>
      <c r="O136" s="146">
        <v>29</v>
      </c>
      <c r="P136" s="146">
        <v>11.9</v>
      </c>
      <c r="Q136" s="146">
        <v>1.5</v>
      </c>
    </row>
    <row r="137" spans="1:17" ht="15.9" x14ac:dyDescent="0.65">
      <c r="A137" s="146">
        <v>2014000000</v>
      </c>
      <c r="B137" s="146" t="s">
        <v>130</v>
      </c>
      <c r="C137" s="146">
        <v>130</v>
      </c>
      <c r="D137" s="146" t="s">
        <v>92</v>
      </c>
      <c r="F137" s="146">
        <v>23</v>
      </c>
      <c r="G137" s="146">
        <v>96.2</v>
      </c>
      <c r="H137" s="146">
        <v>3</v>
      </c>
      <c r="I137" s="146">
        <v>23</v>
      </c>
      <c r="J137" s="146">
        <v>14.3</v>
      </c>
      <c r="K137" s="146">
        <v>1.5</v>
      </c>
      <c r="L137" s="146">
        <v>22</v>
      </c>
      <c r="M137" s="146">
        <v>96.2</v>
      </c>
      <c r="N137" s="146">
        <v>5.3</v>
      </c>
      <c r="O137" s="146">
        <v>22</v>
      </c>
      <c r="P137" s="146">
        <v>14.2</v>
      </c>
      <c r="Q137" s="146">
        <v>2.2000000000000002</v>
      </c>
    </row>
    <row r="138" spans="1:17" ht="15.9" x14ac:dyDescent="0.65">
      <c r="A138" s="146">
        <v>2014000000</v>
      </c>
      <c r="B138" s="146" t="s">
        <v>130</v>
      </c>
      <c r="C138" s="146">
        <v>140</v>
      </c>
      <c r="D138" s="146" t="s">
        <v>93</v>
      </c>
      <c r="F138" s="146">
        <v>23</v>
      </c>
      <c r="G138" s="146">
        <v>102</v>
      </c>
      <c r="H138" s="146">
        <v>3.6</v>
      </c>
      <c r="I138" s="146">
        <v>23</v>
      </c>
      <c r="J138" s="146">
        <v>16.2</v>
      </c>
      <c r="K138" s="146">
        <v>1.8</v>
      </c>
      <c r="L138" s="146">
        <v>26</v>
      </c>
      <c r="M138" s="146">
        <v>103.7</v>
      </c>
      <c r="N138" s="146">
        <v>3.3</v>
      </c>
      <c r="O138" s="146">
        <v>26</v>
      </c>
      <c r="P138" s="146">
        <v>16.2</v>
      </c>
      <c r="Q138" s="146">
        <v>1.9</v>
      </c>
    </row>
    <row r="139" spans="1:17" ht="15.9" x14ac:dyDescent="0.65">
      <c r="A139" s="146">
        <v>2014000000</v>
      </c>
      <c r="B139" s="146" t="s">
        <v>130</v>
      </c>
      <c r="C139" s="146">
        <v>150</v>
      </c>
      <c r="D139" s="146" t="s">
        <v>94</v>
      </c>
      <c r="F139" s="146">
        <v>33</v>
      </c>
      <c r="G139" s="146">
        <v>110.1</v>
      </c>
      <c r="H139" s="146">
        <v>6.1</v>
      </c>
      <c r="I139" s="146">
        <v>33</v>
      </c>
      <c r="J139" s="146">
        <v>18.600000000000001</v>
      </c>
      <c r="K139" s="146">
        <v>2.7</v>
      </c>
      <c r="L139" s="146">
        <v>18</v>
      </c>
      <c r="M139" s="146">
        <v>107.8</v>
      </c>
      <c r="N139" s="146">
        <v>5.4</v>
      </c>
      <c r="O139" s="146">
        <v>18</v>
      </c>
      <c r="P139" s="146">
        <v>17.600000000000001</v>
      </c>
      <c r="Q139" s="146">
        <v>2.4</v>
      </c>
    </row>
    <row r="140" spans="1:17" ht="15.9" x14ac:dyDescent="0.65">
      <c r="A140" s="146">
        <v>2014000000</v>
      </c>
      <c r="B140" s="146" t="s">
        <v>130</v>
      </c>
      <c r="C140" s="146">
        <v>160</v>
      </c>
      <c r="D140" s="146" t="s">
        <v>95</v>
      </c>
      <c r="F140" s="146">
        <v>31</v>
      </c>
      <c r="G140" s="146">
        <v>117.4</v>
      </c>
      <c r="H140" s="146">
        <v>6</v>
      </c>
      <c r="I140" s="146">
        <v>31</v>
      </c>
      <c r="J140" s="146">
        <v>21</v>
      </c>
      <c r="K140" s="146">
        <v>2.9</v>
      </c>
      <c r="L140" s="146">
        <v>27</v>
      </c>
      <c r="M140" s="146">
        <v>114.4</v>
      </c>
      <c r="N140" s="146">
        <v>4.3</v>
      </c>
      <c r="O140" s="146">
        <v>27</v>
      </c>
      <c r="P140" s="146">
        <v>19.8</v>
      </c>
      <c r="Q140" s="146">
        <v>2.5</v>
      </c>
    </row>
    <row r="141" spans="1:17" ht="15.9" x14ac:dyDescent="0.65">
      <c r="A141" s="146">
        <v>2014000000</v>
      </c>
      <c r="B141" s="146" t="s">
        <v>130</v>
      </c>
      <c r="C141" s="146">
        <v>170</v>
      </c>
      <c r="D141" s="146" t="s">
        <v>96</v>
      </c>
      <c r="F141" s="146">
        <v>41</v>
      </c>
      <c r="G141" s="146">
        <v>122</v>
      </c>
      <c r="H141" s="146">
        <v>6</v>
      </c>
      <c r="I141" s="146">
        <v>41</v>
      </c>
      <c r="J141" s="146">
        <v>23.7</v>
      </c>
      <c r="K141" s="146">
        <v>5.0999999999999996</v>
      </c>
      <c r="L141" s="146">
        <v>22</v>
      </c>
      <c r="M141" s="146">
        <v>119.3</v>
      </c>
      <c r="N141" s="146">
        <v>5.4</v>
      </c>
      <c r="O141" s="146">
        <v>23</v>
      </c>
      <c r="P141" s="146">
        <v>21.8</v>
      </c>
      <c r="Q141" s="146">
        <v>2.6</v>
      </c>
    </row>
    <row r="142" spans="1:17" ht="15.9" x14ac:dyDescent="0.65">
      <c r="A142" s="146">
        <v>2014000000</v>
      </c>
      <c r="B142" s="146" t="s">
        <v>130</v>
      </c>
      <c r="C142" s="146">
        <v>180</v>
      </c>
      <c r="D142" s="146" t="s">
        <v>97</v>
      </c>
      <c r="F142" s="146">
        <v>34</v>
      </c>
      <c r="G142" s="146">
        <v>126.3</v>
      </c>
      <c r="H142" s="146">
        <v>5.2</v>
      </c>
      <c r="I142" s="146">
        <v>34</v>
      </c>
      <c r="J142" s="146">
        <v>25.7</v>
      </c>
      <c r="K142" s="146">
        <v>4.7</v>
      </c>
      <c r="L142" s="146">
        <v>33</v>
      </c>
      <c r="M142" s="146">
        <v>125.7</v>
      </c>
      <c r="N142" s="146">
        <v>6</v>
      </c>
      <c r="O142" s="146">
        <v>33</v>
      </c>
      <c r="P142" s="146">
        <v>24.7</v>
      </c>
      <c r="Q142" s="146">
        <v>4.4000000000000004</v>
      </c>
    </row>
    <row r="143" spans="1:17" ht="15.9" x14ac:dyDescent="0.65">
      <c r="A143" s="146">
        <v>2014000000</v>
      </c>
      <c r="B143" s="146" t="s">
        <v>130</v>
      </c>
      <c r="C143" s="146">
        <v>190</v>
      </c>
      <c r="D143" s="146" t="s">
        <v>98</v>
      </c>
      <c r="F143" s="146">
        <v>20</v>
      </c>
      <c r="G143" s="146">
        <v>134.6</v>
      </c>
      <c r="H143" s="146">
        <v>6.4</v>
      </c>
      <c r="I143" s="146">
        <v>21</v>
      </c>
      <c r="J143" s="146">
        <v>28.7</v>
      </c>
      <c r="K143" s="146">
        <v>5.7</v>
      </c>
      <c r="L143" s="146">
        <v>33</v>
      </c>
      <c r="M143" s="146">
        <v>133.69999999999999</v>
      </c>
      <c r="N143" s="146">
        <v>6.2</v>
      </c>
      <c r="O143" s="146">
        <v>33</v>
      </c>
      <c r="P143" s="146">
        <v>30.3</v>
      </c>
      <c r="Q143" s="146">
        <v>6.9</v>
      </c>
    </row>
    <row r="144" spans="1:17" ht="15.9" x14ac:dyDescent="0.65">
      <c r="A144" s="146">
        <v>2014000000</v>
      </c>
      <c r="B144" s="146" t="s">
        <v>130</v>
      </c>
      <c r="C144" s="146">
        <v>200</v>
      </c>
      <c r="D144" s="146" t="s">
        <v>99</v>
      </c>
      <c r="F144" s="146">
        <v>38</v>
      </c>
      <c r="G144" s="146">
        <v>139.19999999999999</v>
      </c>
      <c r="H144" s="146">
        <v>7.2</v>
      </c>
      <c r="I144" s="146">
        <v>39</v>
      </c>
      <c r="J144" s="146">
        <v>34.4</v>
      </c>
      <c r="K144" s="146">
        <v>6.5</v>
      </c>
      <c r="L144" s="146">
        <v>37</v>
      </c>
      <c r="M144" s="146">
        <v>139.30000000000001</v>
      </c>
      <c r="N144" s="146">
        <v>7.1</v>
      </c>
      <c r="O144" s="146">
        <v>37</v>
      </c>
      <c r="P144" s="146">
        <v>32.700000000000003</v>
      </c>
      <c r="Q144" s="146">
        <v>5.8</v>
      </c>
    </row>
    <row r="145" spans="1:17" ht="15.9" x14ac:dyDescent="0.65">
      <c r="A145" s="146">
        <v>2014000000</v>
      </c>
      <c r="B145" s="146" t="s">
        <v>130</v>
      </c>
      <c r="C145" s="146">
        <v>210</v>
      </c>
      <c r="D145" s="146" t="s">
        <v>100</v>
      </c>
      <c r="F145" s="146">
        <v>21</v>
      </c>
      <c r="G145" s="146">
        <v>145.1</v>
      </c>
      <c r="H145" s="146">
        <v>7.3</v>
      </c>
      <c r="I145" s="146">
        <v>20</v>
      </c>
      <c r="J145" s="146">
        <v>36.700000000000003</v>
      </c>
      <c r="K145" s="146">
        <v>8.8000000000000007</v>
      </c>
      <c r="L145" s="146">
        <v>35</v>
      </c>
      <c r="M145" s="146">
        <v>146.80000000000001</v>
      </c>
      <c r="N145" s="146">
        <v>5.9</v>
      </c>
      <c r="O145" s="146">
        <v>36</v>
      </c>
      <c r="P145" s="146">
        <v>36.299999999999997</v>
      </c>
      <c r="Q145" s="146">
        <v>5.4</v>
      </c>
    </row>
    <row r="146" spans="1:17" ht="15.9" x14ac:dyDescent="0.65">
      <c r="A146" s="146">
        <v>2014000000</v>
      </c>
      <c r="B146" s="146" t="s">
        <v>130</v>
      </c>
      <c r="C146" s="146">
        <v>220</v>
      </c>
      <c r="D146" s="146" t="s">
        <v>101</v>
      </c>
      <c r="F146" s="146">
        <v>34</v>
      </c>
      <c r="G146" s="146">
        <v>152.6</v>
      </c>
      <c r="H146" s="146">
        <v>7.2</v>
      </c>
      <c r="I146" s="146">
        <v>34</v>
      </c>
      <c r="J146" s="146">
        <v>43.8</v>
      </c>
      <c r="K146" s="146">
        <v>8.8000000000000007</v>
      </c>
      <c r="L146" s="146">
        <v>28</v>
      </c>
      <c r="M146" s="146">
        <v>150.80000000000001</v>
      </c>
      <c r="N146" s="146">
        <v>6.1</v>
      </c>
      <c r="O146" s="146">
        <v>28</v>
      </c>
      <c r="P146" s="146">
        <v>43</v>
      </c>
      <c r="Q146" s="146">
        <v>8.4</v>
      </c>
    </row>
    <row r="147" spans="1:17" ht="15.9" x14ac:dyDescent="0.65">
      <c r="A147" s="146">
        <v>2014000000</v>
      </c>
      <c r="B147" s="146" t="s">
        <v>130</v>
      </c>
      <c r="C147" s="146">
        <v>230</v>
      </c>
      <c r="D147" s="146" t="s">
        <v>102</v>
      </c>
      <c r="F147" s="146">
        <v>39</v>
      </c>
      <c r="G147" s="146">
        <v>158.1</v>
      </c>
      <c r="H147" s="146">
        <v>8.4</v>
      </c>
      <c r="I147" s="146">
        <v>39</v>
      </c>
      <c r="J147" s="146">
        <v>49.5</v>
      </c>
      <c r="K147" s="146">
        <v>12.2</v>
      </c>
      <c r="L147" s="146">
        <v>33</v>
      </c>
      <c r="M147" s="146">
        <v>155.19999999999999</v>
      </c>
      <c r="N147" s="146">
        <v>4.8</v>
      </c>
      <c r="O147" s="146">
        <v>33</v>
      </c>
      <c r="P147" s="146">
        <v>44.1</v>
      </c>
      <c r="Q147" s="146">
        <v>5.8</v>
      </c>
    </row>
    <row r="148" spans="1:17" ht="15.9" x14ac:dyDescent="0.65">
      <c r="A148" s="146">
        <v>2014000000</v>
      </c>
      <c r="B148" s="146" t="s">
        <v>130</v>
      </c>
      <c r="C148" s="146">
        <v>240</v>
      </c>
      <c r="D148" s="146" t="s">
        <v>103</v>
      </c>
      <c r="F148" s="146">
        <v>42</v>
      </c>
      <c r="G148" s="146">
        <v>164.1</v>
      </c>
      <c r="H148" s="146">
        <v>6</v>
      </c>
      <c r="I148" s="146">
        <v>42</v>
      </c>
      <c r="J148" s="146">
        <v>53.1</v>
      </c>
      <c r="K148" s="146">
        <v>7.8</v>
      </c>
      <c r="L148" s="146">
        <v>36</v>
      </c>
      <c r="M148" s="146">
        <v>156.4</v>
      </c>
      <c r="N148" s="146">
        <v>4.4000000000000004</v>
      </c>
      <c r="O148" s="146">
        <v>35</v>
      </c>
      <c r="P148" s="146">
        <v>48.6</v>
      </c>
      <c r="Q148" s="146">
        <v>6.2</v>
      </c>
    </row>
    <row r="149" spans="1:17" ht="15.9" x14ac:dyDescent="0.65">
      <c r="A149" s="146">
        <v>2014000000</v>
      </c>
      <c r="B149" s="146" t="s">
        <v>130</v>
      </c>
      <c r="C149" s="146">
        <v>250</v>
      </c>
      <c r="D149" s="146" t="s">
        <v>104</v>
      </c>
      <c r="F149" s="146">
        <v>29</v>
      </c>
      <c r="G149" s="146">
        <v>165.6</v>
      </c>
      <c r="H149" s="146">
        <v>7.6</v>
      </c>
      <c r="I149" s="146">
        <v>29</v>
      </c>
      <c r="J149" s="146">
        <v>55.3</v>
      </c>
      <c r="K149" s="146">
        <v>13.5</v>
      </c>
      <c r="L149" s="146">
        <v>31</v>
      </c>
      <c r="M149" s="146">
        <v>155.80000000000001</v>
      </c>
      <c r="N149" s="146">
        <v>5</v>
      </c>
      <c r="O149" s="146">
        <v>31</v>
      </c>
      <c r="P149" s="146">
        <v>49</v>
      </c>
      <c r="Q149" s="146">
        <v>6</v>
      </c>
    </row>
    <row r="150" spans="1:17" ht="15.9" x14ac:dyDescent="0.65">
      <c r="A150" s="146">
        <v>2014000000</v>
      </c>
      <c r="B150" s="146" t="s">
        <v>130</v>
      </c>
      <c r="C150" s="146">
        <v>260</v>
      </c>
      <c r="D150" s="146" t="s">
        <v>105</v>
      </c>
      <c r="F150" s="146">
        <v>23</v>
      </c>
      <c r="G150" s="146">
        <v>169.4</v>
      </c>
      <c r="H150" s="146">
        <v>5.0999999999999996</v>
      </c>
      <c r="I150" s="146">
        <v>23</v>
      </c>
      <c r="J150" s="146">
        <v>56.4</v>
      </c>
      <c r="K150" s="146">
        <v>8</v>
      </c>
      <c r="L150" s="146">
        <v>28</v>
      </c>
      <c r="M150" s="146">
        <v>158.69999999999999</v>
      </c>
      <c r="N150" s="146">
        <v>4.5</v>
      </c>
      <c r="O150" s="146">
        <v>28</v>
      </c>
      <c r="P150" s="146">
        <v>52.6</v>
      </c>
      <c r="Q150" s="146">
        <v>5.9</v>
      </c>
    </row>
    <row r="151" spans="1:17" ht="15.9" x14ac:dyDescent="0.65">
      <c r="A151" s="146">
        <v>2014000000</v>
      </c>
      <c r="B151" s="146" t="s">
        <v>130</v>
      </c>
      <c r="C151" s="146">
        <v>270</v>
      </c>
      <c r="D151" s="146" t="s">
        <v>106</v>
      </c>
      <c r="F151" s="146">
        <v>22</v>
      </c>
      <c r="G151" s="146">
        <v>170.9</v>
      </c>
      <c r="H151" s="146">
        <v>5.2</v>
      </c>
      <c r="I151" s="146">
        <v>22</v>
      </c>
      <c r="J151" s="146">
        <v>59.4</v>
      </c>
      <c r="K151" s="146">
        <v>8.8000000000000007</v>
      </c>
      <c r="L151" s="146">
        <v>29</v>
      </c>
      <c r="M151" s="146">
        <v>156.1</v>
      </c>
      <c r="N151" s="146">
        <v>4.3</v>
      </c>
      <c r="O151" s="146">
        <v>29</v>
      </c>
      <c r="P151" s="146">
        <v>50.6</v>
      </c>
      <c r="Q151" s="146">
        <v>6.1</v>
      </c>
    </row>
    <row r="152" spans="1:17" ht="15.9" x14ac:dyDescent="0.65">
      <c r="A152" s="146">
        <v>2014000000</v>
      </c>
      <c r="B152" s="146" t="s">
        <v>130</v>
      </c>
      <c r="C152" s="146">
        <v>280</v>
      </c>
      <c r="D152" s="146" t="s">
        <v>107</v>
      </c>
      <c r="F152" s="146">
        <v>28</v>
      </c>
      <c r="G152" s="146">
        <v>172.1</v>
      </c>
      <c r="H152" s="146">
        <v>6.4</v>
      </c>
      <c r="I152" s="146">
        <v>26</v>
      </c>
      <c r="J152" s="146">
        <v>64.3</v>
      </c>
      <c r="K152" s="146">
        <v>11.7</v>
      </c>
      <c r="L152" s="146">
        <v>29</v>
      </c>
      <c r="M152" s="146">
        <v>157.30000000000001</v>
      </c>
      <c r="N152" s="146">
        <v>4.4000000000000004</v>
      </c>
      <c r="O152" s="146">
        <v>29</v>
      </c>
      <c r="P152" s="146">
        <v>49.5</v>
      </c>
      <c r="Q152" s="146">
        <v>6.4</v>
      </c>
    </row>
    <row r="153" spans="1:17" ht="15.9" x14ac:dyDescent="0.65">
      <c r="A153" s="146">
        <v>2014000000</v>
      </c>
      <c r="B153" s="146" t="s">
        <v>130</v>
      </c>
      <c r="C153" s="146">
        <v>290</v>
      </c>
      <c r="D153" s="146" t="s">
        <v>108</v>
      </c>
      <c r="F153" s="146">
        <v>30</v>
      </c>
      <c r="G153" s="146">
        <v>172.4</v>
      </c>
      <c r="H153" s="146">
        <v>6.8</v>
      </c>
      <c r="I153" s="146">
        <v>30</v>
      </c>
      <c r="J153" s="146">
        <v>66.900000000000006</v>
      </c>
      <c r="K153" s="146">
        <v>14.1</v>
      </c>
      <c r="L153" s="146">
        <v>23</v>
      </c>
      <c r="M153" s="146">
        <v>155.9</v>
      </c>
      <c r="N153" s="146">
        <v>4.5</v>
      </c>
      <c r="O153" s="146">
        <v>23</v>
      </c>
      <c r="P153" s="146">
        <v>49.5</v>
      </c>
      <c r="Q153" s="146">
        <v>5.7</v>
      </c>
    </row>
    <row r="154" spans="1:17" ht="15.9" x14ac:dyDescent="0.65">
      <c r="A154" s="146">
        <v>2014000000</v>
      </c>
      <c r="B154" s="146" t="s">
        <v>130</v>
      </c>
      <c r="C154" s="146">
        <v>300</v>
      </c>
      <c r="D154" s="146" t="s">
        <v>109</v>
      </c>
      <c r="F154" s="146">
        <v>18</v>
      </c>
      <c r="G154" s="146">
        <v>171.8</v>
      </c>
      <c r="H154" s="146">
        <v>7.8</v>
      </c>
      <c r="I154" s="146">
        <v>18</v>
      </c>
      <c r="J154" s="146">
        <v>61.8</v>
      </c>
      <c r="K154" s="146">
        <v>9.3000000000000007</v>
      </c>
      <c r="L154" s="146">
        <v>27</v>
      </c>
      <c r="M154" s="146">
        <v>158.30000000000001</v>
      </c>
      <c r="N154" s="146">
        <v>5.2</v>
      </c>
      <c r="O154" s="146">
        <v>27</v>
      </c>
      <c r="P154" s="146">
        <v>51.7</v>
      </c>
      <c r="Q154" s="146">
        <v>7.3</v>
      </c>
    </row>
    <row r="155" spans="1:17" ht="15.9" x14ac:dyDescent="0.65">
      <c r="A155" s="146">
        <v>2014000000</v>
      </c>
      <c r="B155" s="146" t="s">
        <v>130</v>
      </c>
      <c r="C155" s="146">
        <v>310</v>
      </c>
      <c r="D155" s="146" t="s">
        <v>110</v>
      </c>
      <c r="F155" s="146">
        <v>18</v>
      </c>
      <c r="G155" s="146">
        <v>171.4</v>
      </c>
      <c r="H155" s="146">
        <v>6</v>
      </c>
      <c r="I155" s="146">
        <v>18</v>
      </c>
      <c r="J155" s="146">
        <v>65.5</v>
      </c>
      <c r="K155" s="146">
        <v>15.6</v>
      </c>
      <c r="L155" s="146">
        <v>18</v>
      </c>
      <c r="M155" s="146">
        <v>158.5</v>
      </c>
      <c r="N155" s="146">
        <v>5</v>
      </c>
      <c r="O155" s="146">
        <v>18</v>
      </c>
      <c r="P155" s="146">
        <v>50.5</v>
      </c>
      <c r="Q155" s="146">
        <v>8.4</v>
      </c>
    </row>
    <row r="156" spans="1:17" ht="15.9" x14ac:dyDescent="0.65">
      <c r="A156" s="146">
        <v>2014000000</v>
      </c>
      <c r="B156" s="146" t="s">
        <v>130</v>
      </c>
      <c r="C156" s="146">
        <v>320</v>
      </c>
      <c r="D156" s="146" t="s">
        <v>111</v>
      </c>
      <c r="F156" s="146">
        <v>21</v>
      </c>
      <c r="G156" s="146">
        <v>172.6</v>
      </c>
      <c r="H156" s="146">
        <v>5.2</v>
      </c>
      <c r="I156" s="146">
        <v>21</v>
      </c>
      <c r="J156" s="146">
        <v>64.3</v>
      </c>
      <c r="K156" s="146">
        <v>14.5</v>
      </c>
      <c r="L156" s="146">
        <v>28</v>
      </c>
      <c r="M156" s="146">
        <v>156.1</v>
      </c>
      <c r="N156" s="146">
        <v>5.4</v>
      </c>
      <c r="O156" s="146">
        <v>28</v>
      </c>
      <c r="P156" s="146">
        <v>48.9</v>
      </c>
      <c r="Q156" s="146">
        <v>6.1</v>
      </c>
    </row>
    <row r="157" spans="1:17" ht="15.9" x14ac:dyDescent="0.65">
      <c r="A157" s="146">
        <v>2014000000</v>
      </c>
      <c r="B157" s="146" t="s">
        <v>130</v>
      </c>
      <c r="C157" s="146">
        <v>330</v>
      </c>
      <c r="D157" s="146" t="s">
        <v>112</v>
      </c>
      <c r="F157" s="146">
        <v>18</v>
      </c>
      <c r="G157" s="146">
        <v>170.9</v>
      </c>
      <c r="H157" s="146">
        <v>6.6</v>
      </c>
      <c r="I157" s="146">
        <v>18</v>
      </c>
      <c r="J157" s="146">
        <v>65</v>
      </c>
      <c r="K157" s="146">
        <v>9.4</v>
      </c>
      <c r="L157" s="146">
        <v>15</v>
      </c>
      <c r="M157" s="146">
        <v>157.4</v>
      </c>
      <c r="N157" s="146">
        <v>5</v>
      </c>
      <c r="O157" s="146">
        <v>15</v>
      </c>
      <c r="P157" s="146">
        <v>53.2</v>
      </c>
      <c r="Q157" s="146">
        <v>9.1999999999999993</v>
      </c>
    </row>
    <row r="158" spans="1:17" ht="15.9" x14ac:dyDescent="0.65">
      <c r="A158" s="146">
        <v>2014000000</v>
      </c>
      <c r="B158" s="146" t="s">
        <v>130</v>
      </c>
      <c r="C158" s="146">
        <v>340</v>
      </c>
      <c r="D158" s="146" t="s">
        <v>113</v>
      </c>
      <c r="F158" s="146">
        <v>18</v>
      </c>
      <c r="G158" s="146">
        <v>172.9</v>
      </c>
      <c r="H158" s="146">
        <v>6.3</v>
      </c>
      <c r="I158" s="146">
        <v>18</v>
      </c>
      <c r="J158" s="146">
        <v>69.400000000000006</v>
      </c>
      <c r="K158" s="146">
        <v>16.5</v>
      </c>
      <c r="L158" s="146">
        <v>26</v>
      </c>
      <c r="M158" s="146">
        <v>157.9</v>
      </c>
      <c r="N158" s="146">
        <v>6.1</v>
      </c>
      <c r="O158" s="146">
        <v>25</v>
      </c>
      <c r="P158" s="146">
        <v>51.5</v>
      </c>
      <c r="Q158" s="146">
        <v>7.4</v>
      </c>
    </row>
    <row r="159" spans="1:17" ht="15.9" x14ac:dyDescent="0.65">
      <c r="A159" s="146">
        <v>2014000000</v>
      </c>
      <c r="B159" s="146" t="s">
        <v>130</v>
      </c>
      <c r="C159" s="146">
        <v>350</v>
      </c>
      <c r="D159" s="146" t="s">
        <v>114</v>
      </c>
      <c r="F159" s="146">
        <v>18</v>
      </c>
      <c r="G159" s="146">
        <v>173.7</v>
      </c>
      <c r="H159" s="146">
        <v>4.4000000000000004</v>
      </c>
      <c r="I159" s="146">
        <v>18</v>
      </c>
      <c r="J159" s="146">
        <v>71.3</v>
      </c>
      <c r="K159" s="146">
        <v>20.3</v>
      </c>
      <c r="L159" s="146">
        <v>19</v>
      </c>
      <c r="M159" s="146">
        <v>159.6</v>
      </c>
      <c r="N159" s="146">
        <v>5.4</v>
      </c>
      <c r="O159" s="146">
        <v>19</v>
      </c>
      <c r="P159" s="146">
        <v>54.8</v>
      </c>
      <c r="Q159" s="146">
        <v>8</v>
      </c>
    </row>
    <row r="160" spans="1:17" ht="15.9" x14ac:dyDescent="0.65">
      <c r="A160" s="146">
        <v>2014000000</v>
      </c>
      <c r="B160" s="146" t="s">
        <v>130</v>
      </c>
      <c r="C160" s="146">
        <v>360</v>
      </c>
      <c r="D160" s="146" t="s">
        <v>115</v>
      </c>
      <c r="F160" s="146">
        <v>66</v>
      </c>
      <c r="G160" s="146">
        <v>172</v>
      </c>
      <c r="H160" s="146">
        <v>5.5</v>
      </c>
      <c r="I160" s="146">
        <v>66</v>
      </c>
      <c r="J160" s="146">
        <v>66.599999999999994</v>
      </c>
      <c r="K160" s="146">
        <v>10.4</v>
      </c>
      <c r="L160" s="146">
        <v>103</v>
      </c>
      <c r="M160" s="146">
        <v>157.80000000000001</v>
      </c>
      <c r="N160" s="146">
        <v>5.3</v>
      </c>
      <c r="O160" s="146">
        <v>98</v>
      </c>
      <c r="P160" s="146">
        <v>53.9</v>
      </c>
      <c r="Q160" s="146">
        <v>11.5</v>
      </c>
    </row>
    <row r="161" spans="1:17" ht="15.9" x14ac:dyDescent="0.65">
      <c r="A161" s="146">
        <v>2014000000</v>
      </c>
      <c r="B161" s="146" t="s">
        <v>130</v>
      </c>
      <c r="C161" s="146">
        <v>370</v>
      </c>
      <c r="D161" s="146" t="s">
        <v>116</v>
      </c>
      <c r="F161" s="146">
        <v>325</v>
      </c>
      <c r="G161" s="146">
        <v>171.5</v>
      </c>
      <c r="H161" s="146">
        <v>5.8</v>
      </c>
      <c r="I161" s="146">
        <v>323</v>
      </c>
      <c r="J161" s="146">
        <v>69.2</v>
      </c>
      <c r="K161" s="146">
        <v>12</v>
      </c>
      <c r="L161" s="146">
        <v>367</v>
      </c>
      <c r="M161" s="146">
        <v>158.30000000000001</v>
      </c>
      <c r="N161" s="146">
        <v>5.0999999999999996</v>
      </c>
      <c r="O161" s="146">
        <v>353</v>
      </c>
      <c r="P161" s="146">
        <v>54.6</v>
      </c>
      <c r="Q161" s="146">
        <v>9.9</v>
      </c>
    </row>
    <row r="162" spans="1:17" ht="15.9" x14ac:dyDescent="0.65">
      <c r="A162" s="146">
        <v>2014000000</v>
      </c>
      <c r="B162" s="146" t="s">
        <v>130</v>
      </c>
      <c r="C162" s="146">
        <v>380</v>
      </c>
      <c r="D162" s="146" t="s">
        <v>117</v>
      </c>
      <c r="F162" s="146">
        <v>390</v>
      </c>
      <c r="G162" s="146">
        <v>171</v>
      </c>
      <c r="H162" s="146">
        <v>5.6</v>
      </c>
      <c r="I162" s="146">
        <v>388</v>
      </c>
      <c r="J162" s="146">
        <v>70.400000000000006</v>
      </c>
      <c r="K162" s="146">
        <v>11.5</v>
      </c>
      <c r="L162" s="146">
        <v>477</v>
      </c>
      <c r="M162" s="146">
        <v>158</v>
      </c>
      <c r="N162" s="146">
        <v>5.2</v>
      </c>
      <c r="O162" s="146">
        <v>470</v>
      </c>
      <c r="P162" s="146">
        <v>55.3</v>
      </c>
      <c r="Q162" s="146">
        <v>9.3000000000000007</v>
      </c>
    </row>
    <row r="163" spans="1:17" ht="15.9" x14ac:dyDescent="0.65">
      <c r="A163" s="146">
        <v>2014000000</v>
      </c>
      <c r="B163" s="146" t="s">
        <v>130</v>
      </c>
      <c r="C163" s="146">
        <v>390</v>
      </c>
      <c r="D163" s="146" t="s">
        <v>118</v>
      </c>
      <c r="F163" s="146">
        <v>425</v>
      </c>
      <c r="G163" s="146">
        <v>169.4</v>
      </c>
      <c r="H163" s="146">
        <v>5.7</v>
      </c>
      <c r="I163" s="146">
        <v>425</v>
      </c>
      <c r="J163" s="146">
        <v>68.8</v>
      </c>
      <c r="K163" s="146">
        <v>10.3</v>
      </c>
      <c r="L163" s="146">
        <v>515</v>
      </c>
      <c r="M163" s="146">
        <v>156.19999999999999</v>
      </c>
      <c r="N163" s="146">
        <v>5.2</v>
      </c>
      <c r="O163" s="146">
        <v>514</v>
      </c>
      <c r="P163" s="146">
        <v>55.2</v>
      </c>
      <c r="Q163" s="146">
        <v>9</v>
      </c>
    </row>
    <row r="164" spans="1:17" ht="15.9" x14ac:dyDescent="0.65">
      <c r="A164" s="146">
        <v>2014000000</v>
      </c>
      <c r="B164" s="146" t="s">
        <v>130</v>
      </c>
      <c r="C164" s="146">
        <v>400</v>
      </c>
      <c r="D164" s="146" t="s">
        <v>119</v>
      </c>
      <c r="F164" s="146">
        <v>664</v>
      </c>
      <c r="G164" s="146">
        <v>166.1</v>
      </c>
      <c r="H164" s="146">
        <v>6.1</v>
      </c>
      <c r="I164" s="146">
        <v>664</v>
      </c>
      <c r="J164" s="146">
        <v>65.3</v>
      </c>
      <c r="K164" s="146">
        <v>9.6999999999999993</v>
      </c>
      <c r="L164" s="146">
        <v>750</v>
      </c>
      <c r="M164" s="146">
        <v>153.19999999999999</v>
      </c>
      <c r="N164" s="146">
        <v>5.4</v>
      </c>
      <c r="O164" s="146">
        <v>750</v>
      </c>
      <c r="P164" s="146">
        <v>53.5</v>
      </c>
      <c r="Q164" s="146">
        <v>8.6999999999999993</v>
      </c>
    </row>
    <row r="165" spans="1:17" ht="15.9" x14ac:dyDescent="0.65">
      <c r="A165" s="146">
        <v>2014000000</v>
      </c>
      <c r="B165" s="146" t="s">
        <v>130</v>
      </c>
      <c r="C165" s="146">
        <v>410</v>
      </c>
      <c r="D165" s="146" t="s">
        <v>120</v>
      </c>
      <c r="F165" s="146">
        <v>770</v>
      </c>
      <c r="G165" s="146">
        <v>161.9</v>
      </c>
      <c r="H165" s="146">
        <v>6.3</v>
      </c>
      <c r="I165" s="146">
        <v>770</v>
      </c>
      <c r="J165" s="146">
        <v>60.7</v>
      </c>
      <c r="K165" s="146">
        <v>9.4</v>
      </c>
      <c r="L165" s="146">
        <v>901</v>
      </c>
      <c r="M165" s="146">
        <v>148.30000000000001</v>
      </c>
      <c r="N165" s="146">
        <v>6.2</v>
      </c>
      <c r="O165" s="146">
        <v>899</v>
      </c>
      <c r="P165" s="146">
        <v>50.1</v>
      </c>
      <c r="Q165" s="146">
        <v>8.6999999999999993</v>
      </c>
    </row>
    <row r="166" spans="1:17" ht="15.9" x14ac:dyDescent="0.65">
      <c r="A166" s="146">
        <v>2014000000</v>
      </c>
      <c r="B166" s="146" t="s">
        <v>130</v>
      </c>
      <c r="C166" s="146">
        <v>420</v>
      </c>
      <c r="D166" s="146" t="s">
        <v>121</v>
      </c>
      <c r="F166" s="147">
        <v>2751</v>
      </c>
      <c r="G166" s="146">
        <v>167.2</v>
      </c>
      <c r="H166" s="146">
        <v>7.1</v>
      </c>
      <c r="I166" s="147">
        <v>2747</v>
      </c>
      <c r="J166" s="146">
        <v>65.8</v>
      </c>
      <c r="K166" s="146">
        <v>11.1</v>
      </c>
      <c r="L166" s="147">
        <v>3246</v>
      </c>
      <c r="M166" s="146">
        <v>153.9</v>
      </c>
      <c r="N166" s="146">
        <v>6.8</v>
      </c>
      <c r="O166" s="147">
        <v>3216</v>
      </c>
      <c r="P166" s="146">
        <v>53.2</v>
      </c>
      <c r="Q166" s="146">
        <v>9.3000000000000007</v>
      </c>
    </row>
    <row r="167" spans="1:17" ht="15.9" x14ac:dyDescent="0.65">
      <c r="A167" s="146">
        <v>2014000000</v>
      </c>
      <c r="B167" s="146" t="s">
        <v>130</v>
      </c>
      <c r="C167" s="146">
        <v>430</v>
      </c>
      <c r="D167" s="146" t="s">
        <v>122</v>
      </c>
      <c r="F167" s="146">
        <v>177</v>
      </c>
      <c r="G167" s="146">
        <v>172.1</v>
      </c>
      <c r="H167" s="146">
        <v>5.9</v>
      </c>
      <c r="I167" s="146">
        <v>177</v>
      </c>
      <c r="J167" s="146">
        <v>66.3</v>
      </c>
      <c r="K167" s="146">
        <v>13.3</v>
      </c>
      <c r="L167" s="146">
        <v>236</v>
      </c>
      <c r="M167" s="146">
        <v>157.80000000000001</v>
      </c>
      <c r="N167" s="146">
        <v>5.4</v>
      </c>
      <c r="O167" s="146">
        <v>230</v>
      </c>
      <c r="P167" s="146">
        <v>52.5</v>
      </c>
      <c r="Q167" s="146">
        <v>9.5</v>
      </c>
    </row>
    <row r="168" spans="1:17" ht="15.9" x14ac:dyDescent="0.65">
      <c r="A168" s="146">
        <v>2014000000</v>
      </c>
      <c r="B168" s="146" t="s">
        <v>130</v>
      </c>
      <c r="C168" s="146">
        <v>440</v>
      </c>
      <c r="D168" s="146" t="s">
        <v>123</v>
      </c>
      <c r="F168" s="146">
        <v>295</v>
      </c>
      <c r="G168" s="146">
        <v>166.8</v>
      </c>
      <c r="H168" s="146">
        <v>5.8</v>
      </c>
      <c r="I168" s="146">
        <v>295</v>
      </c>
      <c r="J168" s="146">
        <v>65.8</v>
      </c>
      <c r="K168" s="146">
        <v>9.6</v>
      </c>
      <c r="L168" s="146">
        <v>368</v>
      </c>
      <c r="M168" s="146">
        <v>153.80000000000001</v>
      </c>
      <c r="N168" s="146">
        <v>5.4</v>
      </c>
      <c r="O168" s="146">
        <v>368</v>
      </c>
      <c r="P168" s="146">
        <v>53.7</v>
      </c>
      <c r="Q168" s="146">
        <v>9</v>
      </c>
    </row>
    <row r="169" spans="1:17" ht="15.9" x14ac:dyDescent="0.65">
      <c r="A169" s="146">
        <v>2014000000</v>
      </c>
      <c r="B169" s="146" t="s">
        <v>130</v>
      </c>
      <c r="C169" s="146">
        <v>450</v>
      </c>
      <c r="D169" s="146" t="s">
        <v>124</v>
      </c>
      <c r="F169" s="146">
        <v>369</v>
      </c>
      <c r="G169" s="146">
        <v>165.5</v>
      </c>
      <c r="H169" s="146">
        <v>6.3</v>
      </c>
      <c r="I169" s="146">
        <v>369</v>
      </c>
      <c r="J169" s="146">
        <v>64.8</v>
      </c>
      <c r="K169" s="146">
        <v>9.6999999999999993</v>
      </c>
      <c r="L169" s="146">
        <v>382</v>
      </c>
      <c r="M169" s="146">
        <v>152.6</v>
      </c>
      <c r="N169" s="146">
        <v>5.2</v>
      </c>
      <c r="O169" s="146">
        <v>382</v>
      </c>
      <c r="P169" s="146">
        <v>53.4</v>
      </c>
      <c r="Q169" s="146">
        <v>8.3000000000000007</v>
      </c>
    </row>
    <row r="170" spans="1:17" ht="15.9" x14ac:dyDescent="0.65">
      <c r="A170" s="146">
        <v>2014000000</v>
      </c>
      <c r="B170" s="146" t="s">
        <v>130</v>
      </c>
      <c r="C170" s="146">
        <v>460</v>
      </c>
      <c r="D170" s="146" t="s">
        <v>125</v>
      </c>
      <c r="F170" s="146">
        <v>295</v>
      </c>
      <c r="G170" s="146">
        <v>163.6</v>
      </c>
      <c r="H170" s="146">
        <v>5.6</v>
      </c>
      <c r="I170" s="146">
        <v>296</v>
      </c>
      <c r="J170" s="146">
        <v>62.3</v>
      </c>
      <c r="K170" s="146">
        <v>9.4</v>
      </c>
      <c r="L170" s="146">
        <v>351</v>
      </c>
      <c r="M170" s="146">
        <v>150.6</v>
      </c>
      <c r="N170" s="146">
        <v>5.4</v>
      </c>
      <c r="O170" s="146">
        <v>351</v>
      </c>
      <c r="P170" s="146">
        <v>51</v>
      </c>
      <c r="Q170" s="146">
        <v>8.3000000000000007</v>
      </c>
    </row>
    <row r="171" spans="1:17" ht="15.9" x14ac:dyDescent="0.65">
      <c r="A171" s="146">
        <v>2014000000</v>
      </c>
      <c r="B171" s="146" t="s">
        <v>130</v>
      </c>
      <c r="C171" s="146">
        <v>470</v>
      </c>
      <c r="D171" s="146" t="s">
        <v>126</v>
      </c>
      <c r="F171" s="146">
        <v>242</v>
      </c>
      <c r="G171" s="146">
        <v>161.9</v>
      </c>
      <c r="H171" s="146">
        <v>6.3</v>
      </c>
      <c r="I171" s="146">
        <v>242</v>
      </c>
      <c r="J171" s="146">
        <v>61.5</v>
      </c>
      <c r="K171" s="146">
        <v>9</v>
      </c>
      <c r="L171" s="146">
        <v>249</v>
      </c>
      <c r="M171" s="146">
        <v>148.80000000000001</v>
      </c>
      <c r="N171" s="146">
        <v>5.5</v>
      </c>
      <c r="O171" s="146">
        <v>248</v>
      </c>
      <c r="P171" s="146">
        <v>51.9</v>
      </c>
      <c r="Q171" s="146">
        <v>8.6</v>
      </c>
    </row>
    <row r="172" spans="1:17" ht="15.9" x14ac:dyDescent="0.65">
      <c r="A172" s="146">
        <v>2014000000</v>
      </c>
      <c r="B172" s="146" t="s">
        <v>130</v>
      </c>
      <c r="C172" s="146">
        <v>480</v>
      </c>
      <c r="D172" s="146" t="s">
        <v>127</v>
      </c>
      <c r="F172" s="146">
        <v>233</v>
      </c>
      <c r="G172" s="146">
        <v>159.69999999999999</v>
      </c>
      <c r="H172" s="146">
        <v>6.4</v>
      </c>
      <c r="I172" s="146">
        <v>232</v>
      </c>
      <c r="J172" s="146">
        <v>58</v>
      </c>
      <c r="K172" s="146">
        <v>9.3000000000000007</v>
      </c>
      <c r="L172" s="146">
        <v>301</v>
      </c>
      <c r="M172" s="146">
        <v>145</v>
      </c>
      <c r="N172" s="146">
        <v>6.3</v>
      </c>
      <c r="O172" s="146">
        <v>300</v>
      </c>
      <c r="P172" s="146">
        <v>47.7</v>
      </c>
      <c r="Q172" s="146">
        <v>8.8000000000000007</v>
      </c>
    </row>
    <row r="173" spans="1:17" ht="15.9" x14ac:dyDescent="0.65">
      <c r="A173" s="146">
        <v>2013000000</v>
      </c>
      <c r="B173" s="146" t="s">
        <v>131</v>
      </c>
      <c r="C173" s="146">
        <v>100</v>
      </c>
      <c r="D173" s="146" t="s">
        <v>89</v>
      </c>
      <c r="F173" s="147">
        <v>3322</v>
      </c>
      <c r="G173" s="146">
        <v>161.5</v>
      </c>
      <c r="H173" s="146">
        <v>18.600000000000001</v>
      </c>
      <c r="I173" s="147">
        <v>3315</v>
      </c>
      <c r="J173" s="146">
        <v>60.4</v>
      </c>
      <c r="K173" s="146">
        <v>17.2</v>
      </c>
      <c r="L173" s="147">
        <v>3783</v>
      </c>
      <c r="M173" s="146">
        <v>150.9</v>
      </c>
      <c r="N173" s="146">
        <v>13.8</v>
      </c>
      <c r="O173" s="147">
        <v>3738</v>
      </c>
      <c r="P173" s="146">
        <v>50.1</v>
      </c>
      <c r="Q173" s="146">
        <v>12.5</v>
      </c>
    </row>
    <row r="174" spans="1:17" ht="15.9" x14ac:dyDescent="0.65">
      <c r="A174" s="146">
        <v>2013000000</v>
      </c>
      <c r="B174" s="146" t="s">
        <v>131</v>
      </c>
      <c r="C174" s="146">
        <v>110</v>
      </c>
      <c r="D174" s="146" t="s">
        <v>90</v>
      </c>
      <c r="F174" s="146">
        <v>34</v>
      </c>
      <c r="G174" s="146">
        <v>78.099999999999994</v>
      </c>
      <c r="H174" s="146">
        <v>4.9000000000000004</v>
      </c>
      <c r="I174" s="146">
        <v>35</v>
      </c>
      <c r="J174" s="146">
        <v>10.4</v>
      </c>
      <c r="K174" s="146">
        <v>1.4</v>
      </c>
      <c r="L174" s="146">
        <v>24</v>
      </c>
      <c r="M174" s="146">
        <v>77.7</v>
      </c>
      <c r="N174" s="146">
        <v>4.9000000000000004</v>
      </c>
      <c r="O174" s="146">
        <v>24</v>
      </c>
      <c r="P174" s="146">
        <v>9.6999999999999993</v>
      </c>
      <c r="Q174" s="146">
        <v>1.2</v>
      </c>
    </row>
    <row r="175" spans="1:17" ht="15.9" x14ac:dyDescent="0.65">
      <c r="A175" s="146">
        <v>2013000000</v>
      </c>
      <c r="B175" s="146" t="s">
        <v>131</v>
      </c>
      <c r="C175" s="146">
        <v>120</v>
      </c>
      <c r="D175" s="146" t="s">
        <v>91</v>
      </c>
      <c r="F175" s="146">
        <v>22</v>
      </c>
      <c r="G175" s="146">
        <v>88.2</v>
      </c>
      <c r="H175" s="146">
        <v>4.7</v>
      </c>
      <c r="I175" s="146">
        <v>22</v>
      </c>
      <c r="J175" s="146">
        <v>12.4</v>
      </c>
      <c r="K175" s="146">
        <v>1.8</v>
      </c>
      <c r="L175" s="146">
        <v>20</v>
      </c>
      <c r="M175" s="146">
        <v>89.9</v>
      </c>
      <c r="N175" s="146">
        <v>6.9</v>
      </c>
      <c r="O175" s="146">
        <v>20</v>
      </c>
      <c r="P175" s="146">
        <v>12.5</v>
      </c>
      <c r="Q175" s="146">
        <v>1.5</v>
      </c>
    </row>
    <row r="176" spans="1:17" ht="15.9" x14ac:dyDescent="0.65">
      <c r="A176" s="146">
        <v>2013000000</v>
      </c>
      <c r="B176" s="146" t="s">
        <v>131</v>
      </c>
      <c r="C176" s="146">
        <v>130</v>
      </c>
      <c r="D176" s="146" t="s">
        <v>92</v>
      </c>
      <c r="F176" s="146">
        <v>24</v>
      </c>
      <c r="G176" s="146">
        <v>95.4</v>
      </c>
      <c r="H176" s="146">
        <v>4.7</v>
      </c>
      <c r="I176" s="146">
        <v>24</v>
      </c>
      <c r="J176" s="146">
        <v>14</v>
      </c>
      <c r="K176" s="146">
        <v>1.8</v>
      </c>
      <c r="L176" s="146">
        <v>21</v>
      </c>
      <c r="M176" s="146">
        <v>94.1</v>
      </c>
      <c r="N176" s="146">
        <v>5.2</v>
      </c>
      <c r="O176" s="146">
        <v>21</v>
      </c>
      <c r="P176" s="146">
        <v>13.6</v>
      </c>
      <c r="Q176" s="146">
        <v>1.4</v>
      </c>
    </row>
    <row r="177" spans="1:17" ht="15.9" x14ac:dyDescent="0.65">
      <c r="A177" s="146">
        <v>2013000000</v>
      </c>
      <c r="B177" s="146" t="s">
        <v>131</v>
      </c>
      <c r="C177" s="146">
        <v>140</v>
      </c>
      <c r="D177" s="146" t="s">
        <v>93</v>
      </c>
      <c r="F177" s="146">
        <v>33</v>
      </c>
      <c r="G177" s="146">
        <v>102.8</v>
      </c>
      <c r="H177" s="146">
        <v>5.2</v>
      </c>
      <c r="I177" s="146">
        <v>33</v>
      </c>
      <c r="J177" s="146">
        <v>16.3</v>
      </c>
      <c r="K177" s="146">
        <v>2.1</v>
      </c>
      <c r="L177" s="146">
        <v>31</v>
      </c>
      <c r="M177" s="146">
        <v>101.8</v>
      </c>
      <c r="N177" s="146">
        <v>4.3</v>
      </c>
      <c r="O177" s="146">
        <v>31</v>
      </c>
      <c r="P177" s="146">
        <v>15.7</v>
      </c>
      <c r="Q177" s="146">
        <v>1.6</v>
      </c>
    </row>
    <row r="178" spans="1:17" ht="15.9" x14ac:dyDescent="0.65">
      <c r="A178" s="146">
        <v>2013000000</v>
      </c>
      <c r="B178" s="146" t="s">
        <v>131</v>
      </c>
      <c r="C178" s="146">
        <v>150</v>
      </c>
      <c r="D178" s="146" t="s">
        <v>94</v>
      </c>
      <c r="F178" s="146">
        <v>36</v>
      </c>
      <c r="G178" s="146">
        <v>110</v>
      </c>
      <c r="H178" s="146">
        <v>6.4</v>
      </c>
      <c r="I178" s="146">
        <v>36</v>
      </c>
      <c r="J178" s="146">
        <v>18.7</v>
      </c>
      <c r="K178" s="146">
        <v>3.3</v>
      </c>
      <c r="L178" s="146">
        <v>32</v>
      </c>
      <c r="M178" s="146">
        <v>109.3</v>
      </c>
      <c r="N178" s="146">
        <v>5.6</v>
      </c>
      <c r="O178" s="146">
        <v>32</v>
      </c>
      <c r="P178" s="146">
        <v>18.5</v>
      </c>
      <c r="Q178" s="146">
        <v>3.5</v>
      </c>
    </row>
    <row r="179" spans="1:17" ht="15.9" x14ac:dyDescent="0.65">
      <c r="A179" s="146">
        <v>2013000000</v>
      </c>
      <c r="B179" s="146" t="s">
        <v>131</v>
      </c>
      <c r="C179" s="146">
        <v>160</v>
      </c>
      <c r="D179" s="146" t="s">
        <v>95</v>
      </c>
      <c r="F179" s="146">
        <v>29</v>
      </c>
      <c r="G179" s="146">
        <v>114.6</v>
      </c>
      <c r="H179" s="146">
        <v>5.7</v>
      </c>
      <c r="I179" s="146">
        <v>29</v>
      </c>
      <c r="J179" s="146">
        <v>20.399999999999999</v>
      </c>
      <c r="K179" s="146">
        <v>3.7</v>
      </c>
      <c r="L179" s="146">
        <v>34</v>
      </c>
      <c r="M179" s="146">
        <v>115.4</v>
      </c>
      <c r="N179" s="146">
        <v>4.7</v>
      </c>
      <c r="O179" s="146">
        <v>34</v>
      </c>
      <c r="P179" s="146">
        <v>20.9</v>
      </c>
      <c r="Q179" s="146">
        <v>3.3</v>
      </c>
    </row>
    <row r="180" spans="1:17" ht="15.9" x14ac:dyDescent="0.65">
      <c r="A180" s="146">
        <v>2013000000</v>
      </c>
      <c r="B180" s="146" t="s">
        <v>131</v>
      </c>
      <c r="C180" s="146">
        <v>170</v>
      </c>
      <c r="D180" s="146" t="s">
        <v>96</v>
      </c>
      <c r="F180" s="146">
        <v>38</v>
      </c>
      <c r="G180" s="146">
        <v>121</v>
      </c>
      <c r="H180" s="146">
        <v>6</v>
      </c>
      <c r="I180" s="146">
        <v>39</v>
      </c>
      <c r="J180" s="146">
        <v>23.3</v>
      </c>
      <c r="K180" s="146">
        <v>3.8</v>
      </c>
      <c r="L180" s="146">
        <v>35</v>
      </c>
      <c r="M180" s="146">
        <v>120.8</v>
      </c>
      <c r="N180" s="146">
        <v>5.5</v>
      </c>
      <c r="O180" s="146">
        <v>35</v>
      </c>
      <c r="P180" s="146">
        <v>23.2</v>
      </c>
      <c r="Q180" s="146">
        <v>4.0999999999999996</v>
      </c>
    </row>
    <row r="181" spans="1:17" ht="15.9" x14ac:dyDescent="0.65">
      <c r="A181" s="146">
        <v>2013000000</v>
      </c>
      <c r="B181" s="146" t="s">
        <v>131</v>
      </c>
      <c r="C181" s="146">
        <v>180</v>
      </c>
      <c r="D181" s="146" t="s">
        <v>97</v>
      </c>
      <c r="F181" s="146">
        <v>42</v>
      </c>
      <c r="G181" s="146">
        <v>127</v>
      </c>
      <c r="H181" s="146">
        <v>6</v>
      </c>
      <c r="I181" s="146">
        <v>42</v>
      </c>
      <c r="J181" s="146">
        <v>26.6</v>
      </c>
      <c r="K181" s="146">
        <v>4.8</v>
      </c>
      <c r="L181" s="146">
        <v>26</v>
      </c>
      <c r="M181" s="146">
        <v>126.3</v>
      </c>
      <c r="N181" s="146">
        <v>6.4</v>
      </c>
      <c r="O181" s="146">
        <v>26</v>
      </c>
      <c r="P181" s="146">
        <v>26</v>
      </c>
      <c r="Q181" s="146">
        <v>5.2</v>
      </c>
    </row>
    <row r="182" spans="1:17" ht="15.9" x14ac:dyDescent="0.65">
      <c r="A182" s="146">
        <v>2013000000</v>
      </c>
      <c r="B182" s="146" t="s">
        <v>131</v>
      </c>
      <c r="C182" s="146">
        <v>190</v>
      </c>
      <c r="D182" s="146" t="s">
        <v>98</v>
      </c>
      <c r="F182" s="146">
        <v>28</v>
      </c>
      <c r="G182" s="146">
        <v>132.6</v>
      </c>
      <c r="H182" s="146">
        <v>7</v>
      </c>
      <c r="I182" s="146">
        <v>28</v>
      </c>
      <c r="J182" s="146">
        <v>29.6</v>
      </c>
      <c r="K182" s="146">
        <v>6.2</v>
      </c>
      <c r="L182" s="146">
        <v>31</v>
      </c>
      <c r="M182" s="146">
        <v>132.9</v>
      </c>
      <c r="N182" s="146">
        <v>5.6</v>
      </c>
      <c r="O182" s="146">
        <v>31</v>
      </c>
      <c r="P182" s="146">
        <v>30.7</v>
      </c>
      <c r="Q182" s="146">
        <v>6.6</v>
      </c>
    </row>
    <row r="183" spans="1:17" ht="15.9" x14ac:dyDescent="0.65">
      <c r="A183" s="146">
        <v>2013000000</v>
      </c>
      <c r="B183" s="146" t="s">
        <v>131</v>
      </c>
      <c r="C183" s="146">
        <v>200</v>
      </c>
      <c r="D183" s="146" t="s">
        <v>99</v>
      </c>
      <c r="F183" s="146">
        <v>29</v>
      </c>
      <c r="G183" s="146">
        <v>137.9</v>
      </c>
      <c r="H183" s="146">
        <v>6.3</v>
      </c>
      <c r="I183" s="146">
        <v>29</v>
      </c>
      <c r="J183" s="146">
        <v>32.4</v>
      </c>
      <c r="K183" s="146">
        <v>5.9</v>
      </c>
      <c r="L183" s="146">
        <v>25</v>
      </c>
      <c r="M183" s="146">
        <v>137</v>
      </c>
      <c r="N183" s="146">
        <v>6.6</v>
      </c>
      <c r="O183" s="146">
        <v>25</v>
      </c>
      <c r="P183" s="146">
        <v>31.2</v>
      </c>
      <c r="Q183" s="146">
        <v>6.7</v>
      </c>
    </row>
    <row r="184" spans="1:17" ht="15.9" x14ac:dyDescent="0.65">
      <c r="A184" s="146">
        <v>2013000000</v>
      </c>
      <c r="B184" s="146" t="s">
        <v>131</v>
      </c>
      <c r="C184" s="146">
        <v>210</v>
      </c>
      <c r="D184" s="146" t="s">
        <v>100</v>
      </c>
      <c r="F184" s="146">
        <v>31</v>
      </c>
      <c r="G184" s="146">
        <v>145.5</v>
      </c>
      <c r="H184" s="146">
        <v>7.2</v>
      </c>
      <c r="I184" s="146">
        <v>31</v>
      </c>
      <c r="J184" s="146">
        <v>38.200000000000003</v>
      </c>
      <c r="K184" s="146">
        <v>9.1999999999999993</v>
      </c>
      <c r="L184" s="146">
        <v>40</v>
      </c>
      <c r="M184" s="146">
        <v>146.19999999999999</v>
      </c>
      <c r="N184" s="146">
        <v>6.3</v>
      </c>
      <c r="O184" s="146">
        <v>38</v>
      </c>
      <c r="P184" s="146">
        <v>37.200000000000003</v>
      </c>
      <c r="Q184" s="146">
        <v>7.4</v>
      </c>
    </row>
    <row r="185" spans="1:17" ht="15.9" x14ac:dyDescent="0.65">
      <c r="A185" s="146">
        <v>2013000000</v>
      </c>
      <c r="B185" s="146" t="s">
        <v>131</v>
      </c>
      <c r="C185" s="146">
        <v>220</v>
      </c>
      <c r="D185" s="146" t="s">
        <v>101</v>
      </c>
      <c r="F185" s="146">
        <v>41</v>
      </c>
      <c r="G185" s="146">
        <v>150.80000000000001</v>
      </c>
      <c r="H185" s="146">
        <v>9.1999999999999993</v>
      </c>
      <c r="I185" s="146">
        <v>41</v>
      </c>
      <c r="J185" s="146">
        <v>41.2</v>
      </c>
      <c r="K185" s="146">
        <v>10.3</v>
      </c>
      <c r="L185" s="146">
        <v>36</v>
      </c>
      <c r="M185" s="146">
        <v>150.9</v>
      </c>
      <c r="N185" s="146">
        <v>5.7</v>
      </c>
      <c r="O185" s="146">
        <v>36</v>
      </c>
      <c r="P185" s="146">
        <v>42.8</v>
      </c>
      <c r="Q185" s="146">
        <v>7</v>
      </c>
    </row>
    <row r="186" spans="1:17" ht="15.9" x14ac:dyDescent="0.65">
      <c r="A186" s="146">
        <v>2013000000</v>
      </c>
      <c r="B186" s="146" t="s">
        <v>131</v>
      </c>
      <c r="C186" s="146">
        <v>230</v>
      </c>
      <c r="D186" s="146" t="s">
        <v>102</v>
      </c>
      <c r="F186" s="146">
        <v>34</v>
      </c>
      <c r="G186" s="146">
        <v>160.19999999999999</v>
      </c>
      <c r="H186" s="146">
        <v>8</v>
      </c>
      <c r="I186" s="146">
        <v>34</v>
      </c>
      <c r="J186" s="146">
        <v>49.9</v>
      </c>
      <c r="K186" s="146">
        <v>8.8000000000000007</v>
      </c>
      <c r="L186" s="146">
        <v>28</v>
      </c>
      <c r="M186" s="146">
        <v>153.19999999999999</v>
      </c>
      <c r="N186" s="146">
        <v>4.8</v>
      </c>
      <c r="O186" s="146">
        <v>27</v>
      </c>
      <c r="P186" s="146">
        <v>43</v>
      </c>
      <c r="Q186" s="146">
        <v>6.7</v>
      </c>
    </row>
    <row r="187" spans="1:17" ht="15.9" x14ac:dyDescent="0.65">
      <c r="A187" s="146">
        <v>2013000000</v>
      </c>
      <c r="B187" s="146" t="s">
        <v>131</v>
      </c>
      <c r="C187" s="146">
        <v>240</v>
      </c>
      <c r="D187" s="146" t="s">
        <v>103</v>
      </c>
      <c r="F187" s="146">
        <v>30</v>
      </c>
      <c r="G187" s="146">
        <v>164</v>
      </c>
      <c r="H187" s="146">
        <v>7.8</v>
      </c>
      <c r="I187" s="146">
        <v>30</v>
      </c>
      <c r="J187" s="146">
        <v>55.1</v>
      </c>
      <c r="K187" s="146">
        <v>10.6</v>
      </c>
      <c r="L187" s="146">
        <v>34</v>
      </c>
      <c r="M187" s="146">
        <v>155.9</v>
      </c>
      <c r="N187" s="146">
        <v>5.5</v>
      </c>
      <c r="O187" s="146">
        <v>34</v>
      </c>
      <c r="P187" s="146">
        <v>48.5</v>
      </c>
      <c r="Q187" s="146">
        <v>6.9</v>
      </c>
    </row>
    <row r="188" spans="1:17" ht="15.9" x14ac:dyDescent="0.65">
      <c r="A188" s="146">
        <v>2013000000</v>
      </c>
      <c r="B188" s="146" t="s">
        <v>131</v>
      </c>
      <c r="C188" s="146">
        <v>250</v>
      </c>
      <c r="D188" s="146" t="s">
        <v>104</v>
      </c>
      <c r="F188" s="146">
        <v>23</v>
      </c>
      <c r="G188" s="146">
        <v>168.8</v>
      </c>
      <c r="H188" s="146">
        <v>6</v>
      </c>
      <c r="I188" s="146">
        <v>23</v>
      </c>
      <c r="J188" s="146">
        <v>58</v>
      </c>
      <c r="K188" s="146">
        <v>11.6</v>
      </c>
      <c r="L188" s="146">
        <v>27</v>
      </c>
      <c r="M188" s="146">
        <v>157.9</v>
      </c>
      <c r="N188" s="146">
        <v>4.7</v>
      </c>
      <c r="O188" s="146">
        <v>27</v>
      </c>
      <c r="P188" s="146">
        <v>48.6</v>
      </c>
      <c r="Q188" s="146">
        <v>6.2</v>
      </c>
    </row>
    <row r="189" spans="1:17" ht="15.9" x14ac:dyDescent="0.65">
      <c r="A189" s="146">
        <v>2013000000</v>
      </c>
      <c r="B189" s="146" t="s">
        <v>131</v>
      </c>
      <c r="C189" s="146">
        <v>260</v>
      </c>
      <c r="D189" s="146" t="s">
        <v>105</v>
      </c>
      <c r="F189" s="146">
        <v>26</v>
      </c>
      <c r="G189" s="146">
        <v>169.1</v>
      </c>
      <c r="H189" s="146">
        <v>5</v>
      </c>
      <c r="I189" s="146">
        <v>26</v>
      </c>
      <c r="J189" s="146">
        <v>58.3</v>
      </c>
      <c r="K189" s="146">
        <v>8.3000000000000007</v>
      </c>
      <c r="L189" s="146">
        <v>24</v>
      </c>
      <c r="M189" s="146">
        <v>157.6</v>
      </c>
      <c r="N189" s="146">
        <v>4.0999999999999996</v>
      </c>
      <c r="O189" s="146">
        <v>22</v>
      </c>
      <c r="P189" s="146">
        <v>52.6</v>
      </c>
      <c r="Q189" s="146">
        <v>5.9</v>
      </c>
    </row>
    <row r="190" spans="1:17" ht="15.9" x14ac:dyDescent="0.65">
      <c r="A190" s="146">
        <v>2013000000</v>
      </c>
      <c r="B190" s="146" t="s">
        <v>131</v>
      </c>
      <c r="C190" s="146">
        <v>270</v>
      </c>
      <c r="D190" s="146" t="s">
        <v>106</v>
      </c>
      <c r="F190" s="146">
        <v>36</v>
      </c>
      <c r="G190" s="146">
        <v>169.8</v>
      </c>
      <c r="H190" s="146">
        <v>5.7</v>
      </c>
      <c r="I190" s="146">
        <v>35</v>
      </c>
      <c r="J190" s="146">
        <v>59.5</v>
      </c>
      <c r="K190" s="146">
        <v>9</v>
      </c>
      <c r="L190" s="146">
        <v>20</v>
      </c>
      <c r="M190" s="146">
        <v>158</v>
      </c>
      <c r="N190" s="146">
        <v>5</v>
      </c>
      <c r="O190" s="146">
        <v>20</v>
      </c>
      <c r="P190" s="146">
        <v>51.4</v>
      </c>
      <c r="Q190" s="146">
        <v>7.2</v>
      </c>
    </row>
    <row r="191" spans="1:17" ht="15.9" x14ac:dyDescent="0.65">
      <c r="A191" s="146">
        <v>2013000000</v>
      </c>
      <c r="B191" s="146" t="s">
        <v>131</v>
      </c>
      <c r="C191" s="146">
        <v>280</v>
      </c>
      <c r="D191" s="146" t="s">
        <v>107</v>
      </c>
      <c r="F191" s="146">
        <v>18</v>
      </c>
      <c r="G191" s="146">
        <v>171.2</v>
      </c>
      <c r="H191" s="146">
        <v>3.7</v>
      </c>
      <c r="I191" s="146">
        <v>18</v>
      </c>
      <c r="J191" s="146">
        <v>62</v>
      </c>
      <c r="K191" s="146">
        <v>9.5</v>
      </c>
      <c r="L191" s="146">
        <v>23</v>
      </c>
      <c r="M191" s="146">
        <v>158.1</v>
      </c>
      <c r="N191" s="146">
        <v>6</v>
      </c>
      <c r="O191" s="146">
        <v>23</v>
      </c>
      <c r="P191" s="146">
        <v>50.4</v>
      </c>
      <c r="Q191" s="146">
        <v>5.2</v>
      </c>
    </row>
    <row r="192" spans="1:17" ht="15.9" x14ac:dyDescent="0.65">
      <c r="A192" s="146">
        <v>2013000000</v>
      </c>
      <c r="B192" s="146" t="s">
        <v>131</v>
      </c>
      <c r="C192" s="146">
        <v>290</v>
      </c>
      <c r="D192" s="146" t="s">
        <v>108</v>
      </c>
      <c r="F192" s="146">
        <v>20</v>
      </c>
      <c r="G192" s="146">
        <v>169.6</v>
      </c>
      <c r="H192" s="146">
        <v>3.6</v>
      </c>
      <c r="I192" s="146">
        <v>20</v>
      </c>
      <c r="J192" s="146">
        <v>60.2</v>
      </c>
      <c r="K192" s="146">
        <v>12.2</v>
      </c>
      <c r="L192" s="146">
        <v>29</v>
      </c>
      <c r="M192" s="146">
        <v>158.9</v>
      </c>
      <c r="N192" s="146">
        <v>4.8</v>
      </c>
      <c r="O192" s="146">
        <v>28</v>
      </c>
      <c r="P192" s="146">
        <v>52.7</v>
      </c>
      <c r="Q192" s="146">
        <v>7.1</v>
      </c>
    </row>
    <row r="193" spans="1:17" ht="15.9" x14ac:dyDescent="0.65">
      <c r="A193" s="146">
        <v>2013000000</v>
      </c>
      <c r="B193" s="146" t="s">
        <v>131</v>
      </c>
      <c r="C193" s="146">
        <v>300</v>
      </c>
      <c r="D193" s="146" t="s">
        <v>109</v>
      </c>
      <c r="F193" s="146">
        <v>25</v>
      </c>
      <c r="G193" s="146">
        <v>171.6</v>
      </c>
      <c r="H193" s="146">
        <v>6.8</v>
      </c>
      <c r="I193" s="146">
        <v>24</v>
      </c>
      <c r="J193" s="146">
        <v>67.7</v>
      </c>
      <c r="K193" s="146">
        <v>13.5</v>
      </c>
      <c r="L193" s="146">
        <v>29</v>
      </c>
      <c r="M193" s="146">
        <v>158.1</v>
      </c>
      <c r="N193" s="146">
        <v>5.8</v>
      </c>
      <c r="O193" s="146">
        <v>27</v>
      </c>
      <c r="P193" s="146">
        <v>51.2</v>
      </c>
      <c r="Q193" s="146">
        <v>8</v>
      </c>
    </row>
    <row r="194" spans="1:17" ht="15.9" x14ac:dyDescent="0.65">
      <c r="A194" s="146">
        <v>2013000000</v>
      </c>
      <c r="B194" s="146" t="s">
        <v>131</v>
      </c>
      <c r="C194" s="146">
        <v>310</v>
      </c>
      <c r="D194" s="146" t="s">
        <v>110</v>
      </c>
      <c r="F194" s="146">
        <v>22</v>
      </c>
      <c r="G194" s="146">
        <v>172.5</v>
      </c>
      <c r="H194" s="146">
        <v>5.0999999999999996</v>
      </c>
      <c r="I194" s="146">
        <v>22</v>
      </c>
      <c r="J194" s="146">
        <v>63.6</v>
      </c>
      <c r="K194" s="146">
        <v>8.9</v>
      </c>
      <c r="L194" s="146">
        <v>21</v>
      </c>
      <c r="M194" s="146">
        <v>155.5</v>
      </c>
      <c r="N194" s="146">
        <v>6.1</v>
      </c>
      <c r="O194" s="146">
        <v>20</v>
      </c>
      <c r="P194" s="146">
        <v>50.9</v>
      </c>
      <c r="Q194" s="146">
        <v>8.8000000000000007</v>
      </c>
    </row>
    <row r="195" spans="1:17" ht="15.9" x14ac:dyDescent="0.65">
      <c r="A195" s="146">
        <v>2013000000</v>
      </c>
      <c r="B195" s="146" t="s">
        <v>131</v>
      </c>
      <c r="C195" s="146">
        <v>320</v>
      </c>
      <c r="D195" s="146" t="s">
        <v>111</v>
      </c>
      <c r="F195" s="146">
        <v>28</v>
      </c>
      <c r="G195" s="146">
        <v>171.3</v>
      </c>
      <c r="H195" s="146">
        <v>4.7</v>
      </c>
      <c r="I195" s="146">
        <v>28</v>
      </c>
      <c r="J195" s="146">
        <v>65</v>
      </c>
      <c r="K195" s="146">
        <v>10.7</v>
      </c>
      <c r="L195" s="146">
        <v>29</v>
      </c>
      <c r="M195" s="146">
        <v>158.6</v>
      </c>
      <c r="N195" s="146">
        <v>5.3</v>
      </c>
      <c r="O195" s="146">
        <v>25</v>
      </c>
      <c r="P195" s="146">
        <v>50.7</v>
      </c>
      <c r="Q195" s="146">
        <v>7.3</v>
      </c>
    </row>
    <row r="196" spans="1:17" ht="15.9" x14ac:dyDescent="0.65">
      <c r="A196" s="146">
        <v>2013000000</v>
      </c>
      <c r="B196" s="146" t="s">
        <v>131</v>
      </c>
      <c r="C196" s="146">
        <v>330</v>
      </c>
      <c r="D196" s="146" t="s">
        <v>112</v>
      </c>
      <c r="F196" s="146">
        <v>23</v>
      </c>
      <c r="G196" s="146">
        <v>168.3</v>
      </c>
      <c r="H196" s="146">
        <v>6.1</v>
      </c>
      <c r="I196" s="146">
        <v>22</v>
      </c>
      <c r="J196" s="146">
        <v>62.1</v>
      </c>
      <c r="K196" s="146">
        <v>11.4</v>
      </c>
      <c r="L196" s="146">
        <v>13</v>
      </c>
      <c r="M196" s="146">
        <v>154.9</v>
      </c>
      <c r="N196" s="146">
        <v>6.2</v>
      </c>
      <c r="O196" s="146">
        <v>13</v>
      </c>
      <c r="P196" s="146">
        <v>50.1</v>
      </c>
      <c r="Q196" s="146">
        <v>9.6999999999999993</v>
      </c>
    </row>
    <row r="197" spans="1:17" ht="15.9" x14ac:dyDescent="0.65">
      <c r="A197" s="146">
        <v>2013000000</v>
      </c>
      <c r="B197" s="146" t="s">
        <v>131</v>
      </c>
      <c r="C197" s="146">
        <v>340</v>
      </c>
      <c r="D197" s="146" t="s">
        <v>113</v>
      </c>
      <c r="F197" s="146">
        <v>37</v>
      </c>
      <c r="G197" s="146">
        <v>171.7</v>
      </c>
      <c r="H197" s="146">
        <v>5.4</v>
      </c>
      <c r="I197" s="146">
        <v>37</v>
      </c>
      <c r="J197" s="146">
        <v>65.099999999999994</v>
      </c>
      <c r="K197" s="146">
        <v>11.7</v>
      </c>
      <c r="L197" s="146">
        <v>23</v>
      </c>
      <c r="M197" s="146">
        <v>158.1</v>
      </c>
      <c r="N197" s="146">
        <v>6.5</v>
      </c>
      <c r="O197" s="146">
        <v>22</v>
      </c>
      <c r="P197" s="146">
        <v>53.7</v>
      </c>
      <c r="Q197" s="146">
        <v>7.4</v>
      </c>
    </row>
    <row r="198" spans="1:17" ht="15.9" x14ac:dyDescent="0.65">
      <c r="A198" s="146">
        <v>2013000000</v>
      </c>
      <c r="B198" s="146" t="s">
        <v>131</v>
      </c>
      <c r="C198" s="146">
        <v>350</v>
      </c>
      <c r="D198" s="146" t="s">
        <v>114</v>
      </c>
      <c r="F198" s="146">
        <v>26</v>
      </c>
      <c r="G198" s="146">
        <v>171.4</v>
      </c>
      <c r="H198" s="146">
        <v>6.5</v>
      </c>
      <c r="I198" s="146">
        <v>26</v>
      </c>
      <c r="J198" s="146">
        <v>64.7</v>
      </c>
      <c r="K198" s="146">
        <v>10.5</v>
      </c>
      <c r="L198" s="146">
        <v>27</v>
      </c>
      <c r="M198" s="146">
        <v>159.80000000000001</v>
      </c>
      <c r="N198" s="146">
        <v>4.7</v>
      </c>
      <c r="O198" s="146">
        <v>26</v>
      </c>
      <c r="P198" s="146">
        <v>54.3</v>
      </c>
      <c r="Q198" s="146">
        <v>11.4</v>
      </c>
    </row>
    <row r="199" spans="1:17" ht="15.9" x14ac:dyDescent="0.65">
      <c r="A199" s="146">
        <v>2013000000</v>
      </c>
      <c r="B199" s="146" t="s">
        <v>131</v>
      </c>
      <c r="C199" s="146">
        <v>360</v>
      </c>
      <c r="D199" s="146" t="s">
        <v>115</v>
      </c>
      <c r="F199" s="146">
        <v>99</v>
      </c>
      <c r="G199" s="146">
        <v>170.5</v>
      </c>
      <c r="H199" s="146">
        <v>5.7</v>
      </c>
      <c r="I199" s="146">
        <v>98</v>
      </c>
      <c r="J199" s="146">
        <v>68.3</v>
      </c>
      <c r="K199" s="146">
        <v>13.2</v>
      </c>
      <c r="L199" s="146">
        <v>109</v>
      </c>
      <c r="M199" s="146">
        <v>158</v>
      </c>
      <c r="N199" s="146">
        <v>5</v>
      </c>
      <c r="O199" s="146">
        <v>100</v>
      </c>
      <c r="P199" s="146">
        <v>52.7</v>
      </c>
      <c r="Q199" s="146">
        <v>8.6999999999999993</v>
      </c>
    </row>
    <row r="200" spans="1:17" ht="15.9" x14ac:dyDescent="0.65">
      <c r="A200" s="146">
        <v>2013000000</v>
      </c>
      <c r="B200" s="146" t="s">
        <v>131</v>
      </c>
      <c r="C200" s="146">
        <v>370</v>
      </c>
      <c r="D200" s="146" t="s">
        <v>116</v>
      </c>
      <c r="F200" s="146">
        <v>327</v>
      </c>
      <c r="G200" s="146">
        <v>170.8</v>
      </c>
      <c r="H200" s="146">
        <v>6.1</v>
      </c>
      <c r="I200" s="146">
        <v>327</v>
      </c>
      <c r="J200" s="146">
        <v>68.3</v>
      </c>
      <c r="K200" s="146">
        <v>12.3</v>
      </c>
      <c r="L200" s="146">
        <v>403</v>
      </c>
      <c r="M200" s="146">
        <v>158.30000000000001</v>
      </c>
      <c r="N200" s="146">
        <v>5.6</v>
      </c>
      <c r="O200" s="146">
        <v>392</v>
      </c>
      <c r="P200" s="146">
        <v>53.7</v>
      </c>
      <c r="Q200" s="146">
        <v>10</v>
      </c>
    </row>
    <row r="201" spans="1:17" ht="15.9" x14ac:dyDescent="0.65">
      <c r="A201" s="146">
        <v>2013000000</v>
      </c>
      <c r="B201" s="146" t="s">
        <v>131</v>
      </c>
      <c r="C201" s="146">
        <v>380</v>
      </c>
      <c r="D201" s="146" t="s">
        <v>117</v>
      </c>
      <c r="F201" s="146">
        <v>404</v>
      </c>
      <c r="G201" s="146">
        <v>170.9</v>
      </c>
      <c r="H201" s="146">
        <v>5.7</v>
      </c>
      <c r="I201" s="146">
        <v>401</v>
      </c>
      <c r="J201" s="146">
        <v>70.3</v>
      </c>
      <c r="K201" s="146">
        <v>10.8</v>
      </c>
      <c r="L201" s="146">
        <v>502</v>
      </c>
      <c r="M201" s="146">
        <v>157.80000000000001</v>
      </c>
      <c r="N201" s="146">
        <v>5.2</v>
      </c>
      <c r="O201" s="146">
        <v>493</v>
      </c>
      <c r="P201" s="146">
        <v>54.6</v>
      </c>
      <c r="Q201" s="146">
        <v>9.1999999999999993</v>
      </c>
    </row>
    <row r="202" spans="1:17" ht="15.9" x14ac:dyDescent="0.65">
      <c r="A202" s="146">
        <v>2013000000</v>
      </c>
      <c r="B202" s="146" t="s">
        <v>131</v>
      </c>
      <c r="C202" s="146">
        <v>390</v>
      </c>
      <c r="D202" s="146" t="s">
        <v>118</v>
      </c>
      <c r="F202" s="146">
        <v>398</v>
      </c>
      <c r="G202" s="146">
        <v>169.5</v>
      </c>
      <c r="H202" s="146">
        <v>5.7</v>
      </c>
      <c r="I202" s="146">
        <v>396</v>
      </c>
      <c r="J202" s="146">
        <v>68.7</v>
      </c>
      <c r="K202" s="146">
        <v>11</v>
      </c>
      <c r="L202" s="146">
        <v>459</v>
      </c>
      <c r="M202" s="146">
        <v>155.9</v>
      </c>
      <c r="N202" s="146">
        <v>5.2</v>
      </c>
      <c r="O202" s="146">
        <v>457</v>
      </c>
      <c r="P202" s="146">
        <v>55.2</v>
      </c>
      <c r="Q202" s="146">
        <v>10</v>
      </c>
    </row>
    <row r="203" spans="1:17" ht="15.9" x14ac:dyDescent="0.65">
      <c r="A203" s="146">
        <v>2013000000</v>
      </c>
      <c r="B203" s="146" t="s">
        <v>131</v>
      </c>
      <c r="C203" s="146">
        <v>400</v>
      </c>
      <c r="D203" s="146" t="s">
        <v>119</v>
      </c>
      <c r="F203" s="146">
        <v>601</v>
      </c>
      <c r="G203" s="146">
        <v>165.9</v>
      </c>
      <c r="H203" s="146">
        <v>6.1</v>
      </c>
      <c r="I203" s="146">
        <v>599</v>
      </c>
      <c r="J203" s="146">
        <v>65</v>
      </c>
      <c r="K203" s="146">
        <v>9.5</v>
      </c>
      <c r="L203" s="146">
        <v>732</v>
      </c>
      <c r="M203" s="146">
        <v>153.1</v>
      </c>
      <c r="N203" s="146">
        <v>5.5</v>
      </c>
      <c r="O203" s="146">
        <v>731</v>
      </c>
      <c r="P203" s="146">
        <v>53.1</v>
      </c>
      <c r="Q203" s="146">
        <v>8.5</v>
      </c>
    </row>
    <row r="204" spans="1:17" ht="15.9" x14ac:dyDescent="0.65">
      <c r="A204" s="146">
        <v>2013000000</v>
      </c>
      <c r="B204" s="146" t="s">
        <v>131</v>
      </c>
      <c r="C204" s="146">
        <v>410</v>
      </c>
      <c r="D204" s="146" t="s">
        <v>120</v>
      </c>
      <c r="F204" s="146">
        <v>758</v>
      </c>
      <c r="G204" s="146">
        <v>162.19999999999999</v>
      </c>
      <c r="H204" s="146">
        <v>6.1</v>
      </c>
      <c r="I204" s="146">
        <v>760</v>
      </c>
      <c r="J204" s="146">
        <v>61.4</v>
      </c>
      <c r="K204" s="146">
        <v>9.1999999999999993</v>
      </c>
      <c r="L204" s="146">
        <v>896</v>
      </c>
      <c r="M204" s="146">
        <v>148.19999999999999</v>
      </c>
      <c r="N204" s="146">
        <v>6.5</v>
      </c>
      <c r="O204" s="146">
        <v>898</v>
      </c>
      <c r="P204" s="146">
        <v>50.4</v>
      </c>
      <c r="Q204" s="146">
        <v>8.8000000000000007</v>
      </c>
    </row>
    <row r="205" spans="1:17" ht="15.9" x14ac:dyDescent="0.65">
      <c r="A205" s="146">
        <v>2013000000</v>
      </c>
      <c r="B205" s="146" t="s">
        <v>131</v>
      </c>
      <c r="C205" s="146">
        <v>420</v>
      </c>
      <c r="D205" s="146" t="s">
        <v>121</v>
      </c>
      <c r="F205" s="147">
        <v>2748</v>
      </c>
      <c r="G205" s="146">
        <v>167.2</v>
      </c>
      <c r="H205" s="146">
        <v>7</v>
      </c>
      <c r="I205" s="147">
        <v>2740</v>
      </c>
      <c r="J205" s="146">
        <v>65.8</v>
      </c>
      <c r="K205" s="146">
        <v>10.9</v>
      </c>
      <c r="L205" s="147">
        <v>3243</v>
      </c>
      <c r="M205" s="146">
        <v>153.9</v>
      </c>
      <c r="N205" s="146">
        <v>6.9</v>
      </c>
      <c r="O205" s="147">
        <v>3204</v>
      </c>
      <c r="P205" s="146">
        <v>52.9</v>
      </c>
      <c r="Q205" s="146">
        <v>9.3000000000000007</v>
      </c>
    </row>
    <row r="206" spans="1:17" ht="15.9" x14ac:dyDescent="0.65">
      <c r="A206" s="146">
        <v>2013000000</v>
      </c>
      <c r="B206" s="146" t="s">
        <v>131</v>
      </c>
      <c r="C206" s="146">
        <v>430</v>
      </c>
      <c r="D206" s="146" t="s">
        <v>122</v>
      </c>
      <c r="F206" s="146">
        <v>260</v>
      </c>
      <c r="G206" s="146">
        <v>170.9</v>
      </c>
      <c r="H206" s="146">
        <v>5.8</v>
      </c>
      <c r="I206" s="146">
        <v>257</v>
      </c>
      <c r="J206" s="146">
        <v>66.099999999999994</v>
      </c>
      <c r="K206" s="146">
        <v>12.1</v>
      </c>
      <c r="L206" s="146">
        <v>251</v>
      </c>
      <c r="M206" s="146">
        <v>157.9</v>
      </c>
      <c r="N206" s="146">
        <v>5.5</v>
      </c>
      <c r="O206" s="146">
        <v>233</v>
      </c>
      <c r="P206" s="146">
        <v>52.3</v>
      </c>
      <c r="Q206" s="146">
        <v>8.8000000000000007</v>
      </c>
    </row>
    <row r="207" spans="1:17" ht="15.9" x14ac:dyDescent="0.65">
      <c r="A207" s="146">
        <v>2013000000</v>
      </c>
      <c r="B207" s="146" t="s">
        <v>131</v>
      </c>
      <c r="C207" s="146">
        <v>440</v>
      </c>
      <c r="D207" s="146" t="s">
        <v>123</v>
      </c>
      <c r="F207" s="146">
        <v>290</v>
      </c>
      <c r="G207" s="146">
        <v>166.7</v>
      </c>
      <c r="H207" s="146">
        <v>6.2</v>
      </c>
      <c r="I207" s="146">
        <v>290</v>
      </c>
      <c r="J207" s="146">
        <v>65.400000000000006</v>
      </c>
      <c r="K207" s="146">
        <v>9.5</v>
      </c>
      <c r="L207" s="146">
        <v>342</v>
      </c>
      <c r="M207" s="146">
        <v>154.19999999999999</v>
      </c>
      <c r="N207" s="146">
        <v>5.4</v>
      </c>
      <c r="O207" s="146">
        <v>342</v>
      </c>
      <c r="P207" s="146">
        <v>53.4</v>
      </c>
      <c r="Q207" s="146">
        <v>8.1999999999999993</v>
      </c>
    </row>
    <row r="208" spans="1:17" ht="15.9" x14ac:dyDescent="0.65">
      <c r="A208" s="146">
        <v>2013000000</v>
      </c>
      <c r="B208" s="146" t="s">
        <v>131</v>
      </c>
      <c r="C208" s="146">
        <v>450</v>
      </c>
      <c r="D208" s="146" t="s">
        <v>124</v>
      </c>
      <c r="F208" s="146">
        <v>311</v>
      </c>
      <c r="G208" s="146">
        <v>165.1</v>
      </c>
      <c r="H208" s="146">
        <v>6</v>
      </c>
      <c r="I208" s="146">
        <v>309</v>
      </c>
      <c r="J208" s="146">
        <v>64.599999999999994</v>
      </c>
      <c r="K208" s="146">
        <v>9.5</v>
      </c>
      <c r="L208" s="146">
        <v>390</v>
      </c>
      <c r="M208" s="146">
        <v>152.19999999999999</v>
      </c>
      <c r="N208" s="146">
        <v>5.4</v>
      </c>
      <c r="O208" s="146">
        <v>389</v>
      </c>
      <c r="P208" s="146">
        <v>52.9</v>
      </c>
      <c r="Q208" s="146">
        <v>8.6999999999999993</v>
      </c>
    </row>
    <row r="209" spans="1:17" ht="15.9" x14ac:dyDescent="0.65">
      <c r="A209" s="146">
        <v>2013000000</v>
      </c>
      <c r="B209" s="146" t="s">
        <v>131</v>
      </c>
      <c r="C209" s="146">
        <v>460</v>
      </c>
      <c r="D209" s="146" t="s">
        <v>125</v>
      </c>
      <c r="F209" s="146">
        <v>314</v>
      </c>
      <c r="G209" s="146">
        <v>163.5</v>
      </c>
      <c r="H209" s="146">
        <v>5.9</v>
      </c>
      <c r="I209" s="146">
        <v>315</v>
      </c>
      <c r="J209" s="146">
        <v>63.2</v>
      </c>
      <c r="K209" s="146">
        <v>9.1</v>
      </c>
      <c r="L209" s="146">
        <v>346</v>
      </c>
      <c r="M209" s="146">
        <v>150.4</v>
      </c>
      <c r="N209" s="146">
        <v>5.8</v>
      </c>
      <c r="O209" s="146">
        <v>345</v>
      </c>
      <c r="P209" s="146">
        <v>52.4</v>
      </c>
      <c r="Q209" s="146">
        <v>8.3000000000000007</v>
      </c>
    </row>
    <row r="210" spans="1:17" ht="15.9" x14ac:dyDescent="0.65">
      <c r="A210" s="146">
        <v>2013000000</v>
      </c>
      <c r="B210" s="146" t="s">
        <v>131</v>
      </c>
      <c r="C210" s="146">
        <v>470</v>
      </c>
      <c r="D210" s="146" t="s">
        <v>126</v>
      </c>
      <c r="F210" s="146">
        <v>244</v>
      </c>
      <c r="G210" s="146">
        <v>162.19999999999999</v>
      </c>
      <c r="H210" s="146">
        <v>5.8</v>
      </c>
      <c r="I210" s="146">
        <v>244</v>
      </c>
      <c r="J210" s="146">
        <v>61</v>
      </c>
      <c r="K210" s="146">
        <v>8.3000000000000007</v>
      </c>
      <c r="L210" s="146">
        <v>269</v>
      </c>
      <c r="M210" s="146">
        <v>148.6</v>
      </c>
      <c r="N210" s="146">
        <v>5.9</v>
      </c>
      <c r="O210" s="146">
        <v>267</v>
      </c>
      <c r="P210" s="146">
        <v>50.8</v>
      </c>
      <c r="Q210" s="146">
        <v>8.9</v>
      </c>
    </row>
    <row r="211" spans="1:17" ht="15.9" x14ac:dyDescent="0.65">
      <c r="A211" s="146">
        <v>2013000000</v>
      </c>
      <c r="B211" s="146" t="s">
        <v>131</v>
      </c>
      <c r="C211" s="146">
        <v>480</v>
      </c>
      <c r="D211" s="146" t="s">
        <v>127</v>
      </c>
      <c r="F211" s="146">
        <v>200</v>
      </c>
      <c r="G211" s="146">
        <v>160.1</v>
      </c>
      <c r="H211" s="146">
        <v>6.3</v>
      </c>
      <c r="I211" s="146">
        <v>201</v>
      </c>
      <c r="J211" s="146">
        <v>59.1</v>
      </c>
      <c r="K211" s="146">
        <v>9.6999999999999993</v>
      </c>
      <c r="L211" s="146">
        <v>281</v>
      </c>
      <c r="M211" s="146">
        <v>145.1</v>
      </c>
      <c r="N211" s="146">
        <v>6.5</v>
      </c>
      <c r="O211" s="146">
        <v>286</v>
      </c>
      <c r="P211" s="146">
        <v>47.6</v>
      </c>
      <c r="Q211" s="146">
        <v>8.5</v>
      </c>
    </row>
    <row r="212" spans="1:17" ht="15.9" x14ac:dyDescent="0.65">
      <c r="A212" s="146">
        <v>2012000000</v>
      </c>
      <c r="B212" s="146" t="s">
        <v>132</v>
      </c>
      <c r="C212" s="146">
        <v>100</v>
      </c>
      <c r="D212" s="146" t="s">
        <v>89</v>
      </c>
      <c r="F212" s="147">
        <v>11803</v>
      </c>
      <c r="G212" s="146">
        <v>161.19999999999999</v>
      </c>
      <c r="H212" s="146">
        <v>19.100000000000001</v>
      </c>
      <c r="I212" s="147">
        <v>11777</v>
      </c>
      <c r="J212" s="146">
        <v>60.2</v>
      </c>
      <c r="K212" s="146">
        <v>17.5</v>
      </c>
      <c r="L212" s="147">
        <v>14273</v>
      </c>
      <c r="M212" s="146">
        <v>150.5</v>
      </c>
      <c r="N212" s="146">
        <v>14.8</v>
      </c>
      <c r="O212" s="147">
        <v>14142</v>
      </c>
      <c r="P212" s="146">
        <v>49.6</v>
      </c>
      <c r="Q212" s="146">
        <v>12.8</v>
      </c>
    </row>
    <row r="213" spans="1:17" ht="15.9" x14ac:dyDescent="0.65">
      <c r="A213" s="146">
        <v>2012000000</v>
      </c>
      <c r="B213" s="146" t="s">
        <v>132</v>
      </c>
      <c r="C213" s="146">
        <v>110</v>
      </c>
      <c r="D213" s="146" t="s">
        <v>90</v>
      </c>
      <c r="F213" s="146">
        <v>114</v>
      </c>
      <c r="G213" s="146">
        <v>78.8</v>
      </c>
      <c r="H213" s="146">
        <v>4.3</v>
      </c>
      <c r="I213" s="146">
        <v>118</v>
      </c>
      <c r="J213" s="146">
        <v>10.4</v>
      </c>
      <c r="K213" s="146">
        <v>1</v>
      </c>
      <c r="L213" s="146">
        <v>100</v>
      </c>
      <c r="M213" s="146">
        <v>78.7</v>
      </c>
      <c r="N213" s="146">
        <v>5.3</v>
      </c>
      <c r="O213" s="146">
        <v>100</v>
      </c>
      <c r="P213" s="146">
        <v>10</v>
      </c>
      <c r="Q213" s="146">
        <v>1.7</v>
      </c>
    </row>
    <row r="214" spans="1:17" ht="15.9" x14ac:dyDescent="0.65">
      <c r="A214" s="146">
        <v>2012000000</v>
      </c>
      <c r="B214" s="146" t="s">
        <v>132</v>
      </c>
      <c r="C214" s="146">
        <v>120</v>
      </c>
      <c r="D214" s="146" t="s">
        <v>91</v>
      </c>
      <c r="F214" s="146">
        <v>113</v>
      </c>
      <c r="G214" s="146">
        <v>89.1</v>
      </c>
      <c r="H214" s="146">
        <v>4.9000000000000004</v>
      </c>
      <c r="I214" s="146">
        <v>113</v>
      </c>
      <c r="J214" s="146">
        <v>12.8</v>
      </c>
      <c r="K214" s="146">
        <v>1.6</v>
      </c>
      <c r="L214" s="146">
        <v>107</v>
      </c>
      <c r="M214" s="146">
        <v>87.3</v>
      </c>
      <c r="N214" s="146">
        <v>4.4000000000000004</v>
      </c>
      <c r="O214" s="146">
        <v>107</v>
      </c>
      <c r="P214" s="146">
        <v>12.1</v>
      </c>
      <c r="Q214" s="146">
        <v>1.3</v>
      </c>
    </row>
    <row r="215" spans="1:17" ht="15.9" x14ac:dyDescent="0.65">
      <c r="A215" s="146">
        <v>2012000000</v>
      </c>
      <c r="B215" s="146" t="s">
        <v>132</v>
      </c>
      <c r="C215" s="146">
        <v>130</v>
      </c>
      <c r="D215" s="146" t="s">
        <v>92</v>
      </c>
      <c r="F215" s="146">
        <v>109</v>
      </c>
      <c r="G215" s="146">
        <v>95.3</v>
      </c>
      <c r="H215" s="146">
        <v>4</v>
      </c>
      <c r="I215" s="146">
        <v>109</v>
      </c>
      <c r="J215" s="146">
        <v>14.2</v>
      </c>
      <c r="K215" s="146">
        <v>1.5</v>
      </c>
      <c r="L215" s="146">
        <v>123</v>
      </c>
      <c r="M215" s="146">
        <v>95.2</v>
      </c>
      <c r="N215" s="146">
        <v>5.2</v>
      </c>
      <c r="O215" s="146">
        <v>125</v>
      </c>
      <c r="P215" s="146">
        <v>13.8</v>
      </c>
      <c r="Q215" s="146">
        <v>1.5</v>
      </c>
    </row>
    <row r="216" spans="1:17" ht="15.9" x14ac:dyDescent="0.65">
      <c r="A216" s="146">
        <v>2012000000</v>
      </c>
      <c r="B216" s="146" t="s">
        <v>132</v>
      </c>
      <c r="C216" s="146">
        <v>140</v>
      </c>
      <c r="D216" s="146" t="s">
        <v>93</v>
      </c>
      <c r="F216" s="146">
        <v>130</v>
      </c>
      <c r="G216" s="146">
        <v>103.2</v>
      </c>
      <c r="H216" s="146">
        <v>4.3</v>
      </c>
      <c r="I216" s="146">
        <v>129</v>
      </c>
      <c r="J216" s="146">
        <v>16.5</v>
      </c>
      <c r="K216" s="146">
        <v>2.1</v>
      </c>
      <c r="L216" s="146">
        <v>114</v>
      </c>
      <c r="M216" s="146">
        <v>102.3</v>
      </c>
      <c r="N216" s="146">
        <v>4</v>
      </c>
      <c r="O216" s="146">
        <v>114</v>
      </c>
      <c r="P216" s="146">
        <v>15.8</v>
      </c>
      <c r="Q216" s="146">
        <v>1.8</v>
      </c>
    </row>
    <row r="217" spans="1:17" ht="15.9" x14ac:dyDescent="0.65">
      <c r="A217" s="146">
        <v>2012000000</v>
      </c>
      <c r="B217" s="146" t="s">
        <v>132</v>
      </c>
      <c r="C217" s="146">
        <v>150</v>
      </c>
      <c r="D217" s="146" t="s">
        <v>94</v>
      </c>
      <c r="F217" s="146">
        <v>111</v>
      </c>
      <c r="G217" s="146">
        <v>109.5</v>
      </c>
      <c r="H217" s="146">
        <v>5.5</v>
      </c>
      <c r="I217" s="146">
        <v>111</v>
      </c>
      <c r="J217" s="146">
        <v>18.5</v>
      </c>
      <c r="K217" s="146">
        <v>2.8</v>
      </c>
      <c r="L217" s="146">
        <v>131</v>
      </c>
      <c r="M217" s="146">
        <v>110.7</v>
      </c>
      <c r="N217" s="146">
        <v>5.4</v>
      </c>
      <c r="O217" s="146">
        <v>131</v>
      </c>
      <c r="P217" s="146">
        <v>18.2</v>
      </c>
      <c r="Q217" s="146">
        <v>2.2000000000000002</v>
      </c>
    </row>
    <row r="218" spans="1:17" ht="15.9" x14ac:dyDescent="0.65">
      <c r="A218" s="146">
        <v>2012000000</v>
      </c>
      <c r="B218" s="146" t="s">
        <v>132</v>
      </c>
      <c r="C218" s="146">
        <v>160</v>
      </c>
      <c r="D218" s="146" t="s">
        <v>95</v>
      </c>
      <c r="F218" s="146">
        <v>122</v>
      </c>
      <c r="G218" s="146">
        <v>115.9</v>
      </c>
      <c r="H218" s="146">
        <v>4.5999999999999996</v>
      </c>
      <c r="I218" s="146">
        <v>122</v>
      </c>
      <c r="J218" s="146">
        <v>20.399999999999999</v>
      </c>
      <c r="K218" s="146">
        <v>2.6</v>
      </c>
      <c r="L218" s="146">
        <v>118</v>
      </c>
      <c r="M218" s="146">
        <v>116.3</v>
      </c>
      <c r="N218" s="146">
        <v>6.3</v>
      </c>
      <c r="O218" s="146">
        <v>118</v>
      </c>
      <c r="P218" s="146">
        <v>20.399999999999999</v>
      </c>
      <c r="Q218" s="146">
        <v>3</v>
      </c>
    </row>
    <row r="219" spans="1:17" ht="15.9" x14ac:dyDescent="0.65">
      <c r="A219" s="146">
        <v>2012000000</v>
      </c>
      <c r="B219" s="146" t="s">
        <v>132</v>
      </c>
      <c r="C219" s="146">
        <v>170</v>
      </c>
      <c r="D219" s="146" t="s">
        <v>96</v>
      </c>
      <c r="F219" s="146">
        <v>121</v>
      </c>
      <c r="G219" s="146">
        <v>121.1</v>
      </c>
      <c r="H219" s="146">
        <v>4.5</v>
      </c>
      <c r="I219" s="146">
        <v>121</v>
      </c>
      <c r="J219" s="146">
        <v>23.4</v>
      </c>
      <c r="K219" s="146">
        <v>3.5</v>
      </c>
      <c r="L219" s="146">
        <v>145</v>
      </c>
      <c r="M219" s="146">
        <v>121.8</v>
      </c>
      <c r="N219" s="146">
        <v>5.4</v>
      </c>
      <c r="O219" s="146">
        <v>145</v>
      </c>
      <c r="P219" s="146">
        <v>23.4</v>
      </c>
      <c r="Q219" s="146">
        <v>4.2</v>
      </c>
    </row>
    <row r="220" spans="1:17" ht="15.9" x14ac:dyDescent="0.65">
      <c r="A220" s="146">
        <v>2012000000</v>
      </c>
      <c r="B220" s="146" t="s">
        <v>132</v>
      </c>
      <c r="C220" s="146">
        <v>180</v>
      </c>
      <c r="D220" s="146" t="s">
        <v>97</v>
      </c>
      <c r="F220" s="146">
        <v>116</v>
      </c>
      <c r="G220" s="146">
        <v>127.3</v>
      </c>
      <c r="H220" s="146">
        <v>5.8</v>
      </c>
      <c r="I220" s="146">
        <v>116</v>
      </c>
      <c r="J220" s="146">
        <v>26.2</v>
      </c>
      <c r="K220" s="146">
        <v>3.9</v>
      </c>
      <c r="L220" s="146">
        <v>141</v>
      </c>
      <c r="M220" s="146">
        <v>125.6</v>
      </c>
      <c r="N220" s="146">
        <v>5.7</v>
      </c>
      <c r="O220" s="146">
        <v>141</v>
      </c>
      <c r="P220" s="146">
        <v>24.8</v>
      </c>
      <c r="Q220" s="146">
        <v>4.7</v>
      </c>
    </row>
    <row r="221" spans="1:17" ht="15.9" x14ac:dyDescent="0.65">
      <c r="A221" s="146">
        <v>2012000000</v>
      </c>
      <c r="B221" s="146" t="s">
        <v>132</v>
      </c>
      <c r="C221" s="146">
        <v>190</v>
      </c>
      <c r="D221" s="146" t="s">
        <v>98</v>
      </c>
      <c r="F221" s="146">
        <v>128</v>
      </c>
      <c r="G221" s="146">
        <v>133.1</v>
      </c>
      <c r="H221" s="146">
        <v>5.3</v>
      </c>
      <c r="I221" s="146">
        <v>128</v>
      </c>
      <c r="J221" s="146">
        <v>29.8</v>
      </c>
      <c r="K221" s="146">
        <v>5.7</v>
      </c>
      <c r="L221" s="146">
        <v>138</v>
      </c>
      <c r="M221" s="146">
        <v>134</v>
      </c>
      <c r="N221" s="146">
        <v>6.2</v>
      </c>
      <c r="O221" s="146">
        <v>137</v>
      </c>
      <c r="P221" s="146">
        <v>29.5</v>
      </c>
      <c r="Q221" s="146">
        <v>5.3</v>
      </c>
    </row>
    <row r="222" spans="1:17" ht="15.9" x14ac:dyDescent="0.65">
      <c r="A222" s="146">
        <v>2012000000</v>
      </c>
      <c r="B222" s="146" t="s">
        <v>132</v>
      </c>
      <c r="C222" s="146">
        <v>200</v>
      </c>
      <c r="D222" s="146" t="s">
        <v>99</v>
      </c>
      <c r="F222" s="146">
        <v>130</v>
      </c>
      <c r="G222" s="146">
        <v>137.5</v>
      </c>
      <c r="H222" s="146">
        <v>5.9</v>
      </c>
      <c r="I222" s="146">
        <v>128</v>
      </c>
      <c r="J222" s="146">
        <v>32.9</v>
      </c>
      <c r="K222" s="146">
        <v>5.9</v>
      </c>
      <c r="L222" s="146">
        <v>126</v>
      </c>
      <c r="M222" s="146">
        <v>139</v>
      </c>
      <c r="N222" s="146">
        <v>6.2</v>
      </c>
      <c r="O222" s="146">
        <v>125</v>
      </c>
      <c r="P222" s="146">
        <v>32.5</v>
      </c>
      <c r="Q222" s="146">
        <v>6.4</v>
      </c>
    </row>
    <row r="223" spans="1:17" ht="15.9" x14ac:dyDescent="0.65">
      <c r="A223" s="146">
        <v>2012000000</v>
      </c>
      <c r="B223" s="146" t="s">
        <v>132</v>
      </c>
      <c r="C223" s="146">
        <v>210</v>
      </c>
      <c r="D223" s="146" t="s">
        <v>100</v>
      </c>
      <c r="F223" s="146">
        <v>121</v>
      </c>
      <c r="G223" s="146">
        <v>145</v>
      </c>
      <c r="H223" s="146">
        <v>7.8</v>
      </c>
      <c r="I223" s="146">
        <v>121</v>
      </c>
      <c r="J223" s="146">
        <v>37.1</v>
      </c>
      <c r="K223" s="146">
        <v>7.3</v>
      </c>
      <c r="L223" s="146">
        <v>125</v>
      </c>
      <c r="M223" s="146">
        <v>145.69999999999999</v>
      </c>
      <c r="N223" s="146">
        <v>7.8</v>
      </c>
      <c r="O223" s="146">
        <v>125</v>
      </c>
      <c r="P223" s="146">
        <v>37.200000000000003</v>
      </c>
      <c r="Q223" s="146">
        <v>7.2</v>
      </c>
    </row>
    <row r="224" spans="1:17" ht="15.9" x14ac:dyDescent="0.65">
      <c r="A224" s="146">
        <v>2012000000</v>
      </c>
      <c r="B224" s="146" t="s">
        <v>132</v>
      </c>
      <c r="C224" s="146">
        <v>220</v>
      </c>
      <c r="D224" s="146" t="s">
        <v>101</v>
      </c>
      <c r="F224" s="146">
        <v>111</v>
      </c>
      <c r="G224" s="146">
        <v>149.9</v>
      </c>
      <c r="H224" s="146">
        <v>7.1</v>
      </c>
      <c r="I224" s="146">
        <v>111</v>
      </c>
      <c r="J224" s="146">
        <v>42.2</v>
      </c>
      <c r="K224" s="146">
        <v>9</v>
      </c>
      <c r="L224" s="146">
        <v>131</v>
      </c>
      <c r="M224" s="146">
        <v>151.1</v>
      </c>
      <c r="N224" s="146">
        <v>6.3</v>
      </c>
      <c r="O224" s="146">
        <v>131</v>
      </c>
      <c r="P224" s="146">
        <v>43.1</v>
      </c>
      <c r="Q224" s="146">
        <v>8.6999999999999993</v>
      </c>
    </row>
    <row r="225" spans="1:17" ht="15.9" x14ac:dyDescent="0.65">
      <c r="A225" s="146">
        <v>2012000000</v>
      </c>
      <c r="B225" s="146" t="s">
        <v>132</v>
      </c>
      <c r="C225" s="146">
        <v>230</v>
      </c>
      <c r="D225" s="146" t="s">
        <v>102</v>
      </c>
      <c r="F225" s="146">
        <v>123</v>
      </c>
      <c r="G225" s="146">
        <v>158.80000000000001</v>
      </c>
      <c r="H225" s="146">
        <v>7.7</v>
      </c>
      <c r="I225" s="146">
        <v>122</v>
      </c>
      <c r="J225" s="146">
        <v>45.8</v>
      </c>
      <c r="K225" s="146">
        <v>7.1</v>
      </c>
      <c r="L225" s="146">
        <v>100</v>
      </c>
      <c r="M225" s="146">
        <v>156.4</v>
      </c>
      <c r="N225" s="146">
        <v>5.6</v>
      </c>
      <c r="O225" s="146">
        <v>98</v>
      </c>
      <c r="P225" s="146">
        <v>45.9</v>
      </c>
      <c r="Q225" s="146">
        <v>7.2</v>
      </c>
    </row>
    <row r="226" spans="1:17" ht="15.9" x14ac:dyDescent="0.65">
      <c r="A226" s="146">
        <v>2012000000</v>
      </c>
      <c r="B226" s="146" t="s">
        <v>132</v>
      </c>
      <c r="C226" s="146">
        <v>240</v>
      </c>
      <c r="D226" s="146" t="s">
        <v>103</v>
      </c>
      <c r="F226" s="146">
        <v>111</v>
      </c>
      <c r="G226" s="146">
        <v>164.1</v>
      </c>
      <c r="H226" s="146">
        <v>7</v>
      </c>
      <c r="I226" s="146">
        <v>111</v>
      </c>
      <c r="J226" s="146">
        <v>51.9</v>
      </c>
      <c r="K226" s="146">
        <v>9.4</v>
      </c>
      <c r="L226" s="146">
        <v>97</v>
      </c>
      <c r="M226" s="146">
        <v>155.30000000000001</v>
      </c>
      <c r="N226" s="146">
        <v>5</v>
      </c>
      <c r="O226" s="146">
        <v>94</v>
      </c>
      <c r="P226" s="146">
        <v>47.2</v>
      </c>
      <c r="Q226" s="146">
        <v>5.0999999999999996</v>
      </c>
    </row>
    <row r="227" spans="1:17" ht="15.9" x14ac:dyDescent="0.65">
      <c r="A227" s="146">
        <v>2012000000</v>
      </c>
      <c r="B227" s="146" t="s">
        <v>132</v>
      </c>
      <c r="C227" s="146">
        <v>250</v>
      </c>
      <c r="D227" s="146" t="s">
        <v>104</v>
      </c>
      <c r="F227" s="146">
        <v>107</v>
      </c>
      <c r="G227" s="146">
        <v>169.2</v>
      </c>
      <c r="H227" s="146">
        <v>5.7</v>
      </c>
      <c r="I227" s="146">
        <v>106</v>
      </c>
      <c r="J227" s="146">
        <v>57.2</v>
      </c>
      <c r="K227" s="146">
        <v>7.5</v>
      </c>
      <c r="L227" s="146">
        <v>100</v>
      </c>
      <c r="M227" s="146">
        <v>157.30000000000001</v>
      </c>
      <c r="N227" s="146">
        <v>4.9000000000000004</v>
      </c>
      <c r="O227" s="146">
        <v>100</v>
      </c>
      <c r="P227" s="146">
        <v>49</v>
      </c>
      <c r="Q227" s="146">
        <v>6.8</v>
      </c>
    </row>
    <row r="228" spans="1:17" ht="15.9" x14ac:dyDescent="0.65">
      <c r="A228" s="146">
        <v>2012000000</v>
      </c>
      <c r="B228" s="146" t="s">
        <v>132</v>
      </c>
      <c r="C228" s="146">
        <v>260</v>
      </c>
      <c r="D228" s="146" t="s">
        <v>105</v>
      </c>
      <c r="F228" s="146">
        <v>82</v>
      </c>
      <c r="G228" s="146">
        <v>169.4</v>
      </c>
      <c r="H228" s="146">
        <v>5.8</v>
      </c>
      <c r="I228" s="146">
        <v>82</v>
      </c>
      <c r="J228" s="146">
        <v>58.1</v>
      </c>
      <c r="K228" s="146">
        <v>8.9</v>
      </c>
      <c r="L228" s="146">
        <v>77</v>
      </c>
      <c r="M228" s="146">
        <v>158.30000000000001</v>
      </c>
      <c r="N228" s="146">
        <v>5.7</v>
      </c>
      <c r="O228" s="146">
        <v>75</v>
      </c>
      <c r="P228" s="146">
        <v>49.1</v>
      </c>
      <c r="Q228" s="146">
        <v>8.1999999999999993</v>
      </c>
    </row>
    <row r="229" spans="1:17" ht="15.9" x14ac:dyDescent="0.65">
      <c r="A229" s="146">
        <v>2012000000</v>
      </c>
      <c r="B229" s="146" t="s">
        <v>132</v>
      </c>
      <c r="C229" s="146">
        <v>270</v>
      </c>
      <c r="D229" s="146" t="s">
        <v>106</v>
      </c>
      <c r="F229" s="146">
        <v>104</v>
      </c>
      <c r="G229" s="146">
        <v>170</v>
      </c>
      <c r="H229" s="146">
        <v>5.3</v>
      </c>
      <c r="I229" s="146">
        <v>102</v>
      </c>
      <c r="J229" s="146">
        <v>61</v>
      </c>
      <c r="K229" s="146">
        <v>10.3</v>
      </c>
      <c r="L229" s="146">
        <v>78</v>
      </c>
      <c r="M229" s="146">
        <v>160.80000000000001</v>
      </c>
      <c r="N229" s="146">
        <v>5.7</v>
      </c>
      <c r="O229" s="146">
        <v>74</v>
      </c>
      <c r="P229" s="146">
        <v>53.8</v>
      </c>
      <c r="Q229" s="146">
        <v>7.5</v>
      </c>
    </row>
    <row r="230" spans="1:17" ht="15.9" x14ac:dyDescent="0.65">
      <c r="A230" s="146">
        <v>2012000000</v>
      </c>
      <c r="B230" s="146" t="s">
        <v>132</v>
      </c>
      <c r="C230" s="146">
        <v>280</v>
      </c>
      <c r="D230" s="146" t="s">
        <v>107</v>
      </c>
      <c r="F230" s="146">
        <v>76</v>
      </c>
      <c r="G230" s="146">
        <v>170.6</v>
      </c>
      <c r="H230" s="146">
        <v>7.8</v>
      </c>
      <c r="I230" s="146">
        <v>75</v>
      </c>
      <c r="J230" s="146">
        <v>61.2</v>
      </c>
      <c r="K230" s="146">
        <v>12.4</v>
      </c>
      <c r="L230" s="146">
        <v>68</v>
      </c>
      <c r="M230" s="146">
        <v>159</v>
      </c>
      <c r="N230" s="146">
        <v>5.7</v>
      </c>
      <c r="O230" s="146">
        <v>64</v>
      </c>
      <c r="P230" s="146">
        <v>50.9</v>
      </c>
      <c r="Q230" s="146">
        <v>6.4</v>
      </c>
    </row>
    <row r="231" spans="1:17" ht="15.9" x14ac:dyDescent="0.65">
      <c r="A231" s="146">
        <v>2012000000</v>
      </c>
      <c r="B231" s="146" t="s">
        <v>132</v>
      </c>
      <c r="C231" s="146">
        <v>290</v>
      </c>
      <c r="D231" s="146" t="s">
        <v>108</v>
      </c>
      <c r="F231" s="146">
        <v>54</v>
      </c>
      <c r="G231" s="146">
        <v>169.8</v>
      </c>
      <c r="H231" s="146">
        <v>6.1</v>
      </c>
      <c r="I231" s="146">
        <v>54</v>
      </c>
      <c r="J231" s="146">
        <v>62.4</v>
      </c>
      <c r="K231" s="146">
        <v>9.6999999999999993</v>
      </c>
      <c r="L231" s="146">
        <v>47</v>
      </c>
      <c r="M231" s="146">
        <v>157.69999999999999</v>
      </c>
      <c r="N231" s="146">
        <v>5.2</v>
      </c>
      <c r="O231" s="146">
        <v>46</v>
      </c>
      <c r="P231" s="146">
        <v>47.1</v>
      </c>
      <c r="Q231" s="146">
        <v>5.5</v>
      </c>
    </row>
    <row r="232" spans="1:17" ht="15.9" x14ac:dyDescent="0.65">
      <c r="A232" s="146">
        <v>2012000000</v>
      </c>
      <c r="B232" s="146" t="s">
        <v>132</v>
      </c>
      <c r="C232" s="146">
        <v>300</v>
      </c>
      <c r="D232" s="146" t="s">
        <v>109</v>
      </c>
      <c r="F232" s="146">
        <v>76</v>
      </c>
      <c r="G232" s="146">
        <v>170.9</v>
      </c>
      <c r="H232" s="146">
        <v>5.2</v>
      </c>
      <c r="I232" s="146">
        <v>75</v>
      </c>
      <c r="J232" s="146">
        <v>64.599999999999994</v>
      </c>
      <c r="K232" s="146">
        <v>10.1</v>
      </c>
      <c r="L232" s="146">
        <v>68</v>
      </c>
      <c r="M232" s="146">
        <v>157.80000000000001</v>
      </c>
      <c r="N232" s="146">
        <v>5.6</v>
      </c>
      <c r="O232" s="146">
        <v>66</v>
      </c>
      <c r="P232" s="146">
        <v>51.6</v>
      </c>
      <c r="Q232" s="146">
        <v>6.5</v>
      </c>
    </row>
    <row r="233" spans="1:17" ht="15.9" x14ac:dyDescent="0.65">
      <c r="A233" s="146">
        <v>2012000000</v>
      </c>
      <c r="B233" s="146" t="s">
        <v>132</v>
      </c>
      <c r="C233" s="146">
        <v>310</v>
      </c>
      <c r="D233" s="146" t="s">
        <v>110</v>
      </c>
      <c r="F233" s="146">
        <v>84</v>
      </c>
      <c r="G233" s="146">
        <v>171.9</v>
      </c>
      <c r="H233" s="146">
        <v>5.2</v>
      </c>
      <c r="I233" s="146">
        <v>84</v>
      </c>
      <c r="J233" s="146">
        <v>64.3</v>
      </c>
      <c r="K233" s="146">
        <v>10.3</v>
      </c>
      <c r="L233" s="146">
        <v>71</v>
      </c>
      <c r="M233" s="146">
        <v>157.9</v>
      </c>
      <c r="N233" s="146">
        <v>4.8</v>
      </c>
      <c r="O233" s="146">
        <v>70</v>
      </c>
      <c r="P233" s="146">
        <v>51.9</v>
      </c>
      <c r="Q233" s="146">
        <v>10.4</v>
      </c>
    </row>
    <row r="234" spans="1:17" ht="15.9" x14ac:dyDescent="0.65">
      <c r="A234" s="146">
        <v>2012000000</v>
      </c>
      <c r="B234" s="146" t="s">
        <v>132</v>
      </c>
      <c r="C234" s="146">
        <v>320</v>
      </c>
      <c r="D234" s="146" t="s">
        <v>111</v>
      </c>
      <c r="F234" s="146">
        <v>63</v>
      </c>
      <c r="G234" s="146">
        <v>171.5</v>
      </c>
      <c r="H234" s="146">
        <v>6.3</v>
      </c>
      <c r="I234" s="146">
        <v>63</v>
      </c>
      <c r="J234" s="146">
        <v>65</v>
      </c>
      <c r="K234" s="146">
        <v>9.9</v>
      </c>
      <c r="L234" s="146">
        <v>72</v>
      </c>
      <c r="M234" s="146">
        <v>157.4</v>
      </c>
      <c r="N234" s="146">
        <v>5.0999999999999996</v>
      </c>
      <c r="O234" s="146">
        <v>69</v>
      </c>
      <c r="P234" s="146">
        <v>51.1</v>
      </c>
      <c r="Q234" s="146">
        <v>8.3000000000000007</v>
      </c>
    </row>
    <row r="235" spans="1:17" ht="15.9" x14ac:dyDescent="0.65">
      <c r="A235" s="146">
        <v>2012000000</v>
      </c>
      <c r="B235" s="146" t="s">
        <v>132</v>
      </c>
      <c r="C235" s="146">
        <v>330</v>
      </c>
      <c r="D235" s="146" t="s">
        <v>112</v>
      </c>
      <c r="F235" s="146">
        <v>66</v>
      </c>
      <c r="G235" s="146">
        <v>171.6</v>
      </c>
      <c r="H235" s="146">
        <v>7.6</v>
      </c>
      <c r="I235" s="146">
        <v>66</v>
      </c>
      <c r="J235" s="146">
        <v>64.3</v>
      </c>
      <c r="K235" s="146">
        <v>10.9</v>
      </c>
      <c r="L235" s="146">
        <v>77</v>
      </c>
      <c r="M235" s="146">
        <v>158.19999999999999</v>
      </c>
      <c r="N235" s="146">
        <v>4.8</v>
      </c>
      <c r="O235" s="146">
        <v>76</v>
      </c>
      <c r="P235" s="146">
        <v>51.5</v>
      </c>
      <c r="Q235" s="146">
        <v>7.5</v>
      </c>
    </row>
    <row r="236" spans="1:17" ht="15.9" x14ac:dyDescent="0.65">
      <c r="A236" s="146">
        <v>2012000000</v>
      </c>
      <c r="B236" s="146" t="s">
        <v>132</v>
      </c>
      <c r="C236" s="146">
        <v>340</v>
      </c>
      <c r="D236" s="146" t="s">
        <v>113</v>
      </c>
      <c r="F236" s="146">
        <v>62</v>
      </c>
      <c r="G236" s="146">
        <v>171.2</v>
      </c>
      <c r="H236" s="146">
        <v>3.9</v>
      </c>
      <c r="I236" s="146">
        <v>62</v>
      </c>
      <c r="J236" s="146">
        <v>64.900000000000006</v>
      </c>
      <c r="K236" s="146">
        <v>11.1</v>
      </c>
      <c r="L236" s="146">
        <v>78</v>
      </c>
      <c r="M236" s="146">
        <v>157.69999999999999</v>
      </c>
      <c r="N236" s="146">
        <v>6.2</v>
      </c>
      <c r="O236" s="146">
        <v>78</v>
      </c>
      <c r="P236" s="146">
        <v>50.6</v>
      </c>
      <c r="Q236" s="146">
        <v>7.3</v>
      </c>
    </row>
    <row r="237" spans="1:17" ht="15.9" x14ac:dyDescent="0.65">
      <c r="A237" s="146">
        <v>2012000000</v>
      </c>
      <c r="B237" s="146" t="s">
        <v>132</v>
      </c>
      <c r="C237" s="146">
        <v>350</v>
      </c>
      <c r="D237" s="146" t="s">
        <v>114</v>
      </c>
      <c r="F237" s="146">
        <v>78</v>
      </c>
      <c r="G237" s="146">
        <v>172.1</v>
      </c>
      <c r="H237" s="146">
        <v>7.2</v>
      </c>
      <c r="I237" s="146">
        <v>77</v>
      </c>
      <c r="J237" s="146">
        <v>67.3</v>
      </c>
      <c r="K237" s="146">
        <v>9.9</v>
      </c>
      <c r="L237" s="146">
        <v>62</v>
      </c>
      <c r="M237" s="146">
        <v>159.6</v>
      </c>
      <c r="N237" s="146">
        <v>4.8</v>
      </c>
      <c r="O237" s="146">
        <v>59</v>
      </c>
      <c r="P237" s="146">
        <v>54.5</v>
      </c>
      <c r="Q237" s="146">
        <v>10.1</v>
      </c>
    </row>
    <row r="238" spans="1:17" ht="15.9" x14ac:dyDescent="0.65">
      <c r="A238" s="146">
        <v>2012000000</v>
      </c>
      <c r="B238" s="146" t="s">
        <v>132</v>
      </c>
      <c r="C238" s="146">
        <v>360</v>
      </c>
      <c r="D238" s="146" t="s">
        <v>115</v>
      </c>
      <c r="F238" s="146">
        <v>334</v>
      </c>
      <c r="G238" s="146">
        <v>171.6</v>
      </c>
      <c r="H238" s="146">
        <v>5.9</v>
      </c>
      <c r="I238" s="146">
        <v>333</v>
      </c>
      <c r="J238" s="146">
        <v>66.5</v>
      </c>
      <c r="K238" s="146">
        <v>10.7</v>
      </c>
      <c r="L238" s="146">
        <v>435</v>
      </c>
      <c r="M238" s="146">
        <v>157.80000000000001</v>
      </c>
      <c r="N238" s="146">
        <v>5.5</v>
      </c>
      <c r="O238" s="146">
        <v>401</v>
      </c>
      <c r="P238" s="146">
        <v>52</v>
      </c>
      <c r="Q238" s="146">
        <v>9.3000000000000007</v>
      </c>
    </row>
    <row r="239" spans="1:17" ht="15.9" x14ac:dyDescent="0.65">
      <c r="A239" s="146">
        <v>2012000000</v>
      </c>
      <c r="B239" s="146" t="s">
        <v>132</v>
      </c>
      <c r="C239" s="146">
        <v>370</v>
      </c>
      <c r="D239" s="146" t="s">
        <v>116</v>
      </c>
      <c r="F239" s="147">
        <v>1334</v>
      </c>
      <c r="G239" s="146">
        <v>171.2</v>
      </c>
      <c r="H239" s="146">
        <v>5.8</v>
      </c>
      <c r="I239" s="147">
        <v>1328</v>
      </c>
      <c r="J239" s="146">
        <v>69.2</v>
      </c>
      <c r="K239" s="146">
        <v>12</v>
      </c>
      <c r="L239" s="147">
        <v>1634</v>
      </c>
      <c r="M239" s="146">
        <v>158.4</v>
      </c>
      <c r="N239" s="146">
        <v>5.3</v>
      </c>
      <c r="O239" s="147">
        <v>1573</v>
      </c>
      <c r="P239" s="146">
        <v>53.5</v>
      </c>
      <c r="Q239" s="146">
        <v>8.8000000000000007</v>
      </c>
    </row>
    <row r="240" spans="1:17" ht="15.9" x14ac:dyDescent="0.65">
      <c r="A240" s="146">
        <v>2012000000</v>
      </c>
      <c r="B240" s="146" t="s">
        <v>132</v>
      </c>
      <c r="C240" s="146">
        <v>380</v>
      </c>
      <c r="D240" s="146" t="s">
        <v>117</v>
      </c>
      <c r="F240" s="147">
        <v>1403</v>
      </c>
      <c r="G240" s="146">
        <v>170.9</v>
      </c>
      <c r="H240" s="146">
        <v>6</v>
      </c>
      <c r="I240" s="147">
        <v>1399</v>
      </c>
      <c r="J240" s="146">
        <v>70.5</v>
      </c>
      <c r="K240" s="146">
        <v>11</v>
      </c>
      <c r="L240" s="147">
        <v>1751</v>
      </c>
      <c r="M240" s="146">
        <v>157.9</v>
      </c>
      <c r="N240" s="146">
        <v>5</v>
      </c>
      <c r="O240" s="147">
        <v>1738</v>
      </c>
      <c r="P240" s="146">
        <v>54.7</v>
      </c>
      <c r="Q240" s="146">
        <v>9.1</v>
      </c>
    </row>
    <row r="241" spans="1:17" ht="15.9" x14ac:dyDescent="0.65">
      <c r="A241" s="146">
        <v>2012000000</v>
      </c>
      <c r="B241" s="146" t="s">
        <v>132</v>
      </c>
      <c r="C241" s="146">
        <v>390</v>
      </c>
      <c r="D241" s="146" t="s">
        <v>118</v>
      </c>
      <c r="F241" s="147">
        <v>1437</v>
      </c>
      <c r="G241" s="146">
        <v>168.6</v>
      </c>
      <c r="H241" s="146">
        <v>5.7</v>
      </c>
      <c r="I241" s="147">
        <v>1431</v>
      </c>
      <c r="J241" s="146">
        <v>68</v>
      </c>
      <c r="K241" s="146">
        <v>10.199999999999999</v>
      </c>
      <c r="L241" s="147">
        <v>1939</v>
      </c>
      <c r="M241" s="146">
        <v>156.1</v>
      </c>
      <c r="N241" s="146">
        <v>5.3</v>
      </c>
      <c r="O241" s="147">
        <v>1935</v>
      </c>
      <c r="P241" s="146">
        <v>55.2</v>
      </c>
      <c r="Q241" s="146">
        <v>9.1999999999999993</v>
      </c>
    </row>
    <row r="242" spans="1:17" ht="15.9" x14ac:dyDescent="0.65">
      <c r="A242" s="146">
        <v>2012000000</v>
      </c>
      <c r="B242" s="146" t="s">
        <v>132</v>
      </c>
      <c r="C242" s="146">
        <v>400</v>
      </c>
      <c r="D242" s="146" t="s">
        <v>119</v>
      </c>
      <c r="F242" s="147">
        <v>2273</v>
      </c>
      <c r="G242" s="146">
        <v>165.5</v>
      </c>
      <c r="H242" s="146">
        <v>6.1</v>
      </c>
      <c r="I242" s="147">
        <v>2268</v>
      </c>
      <c r="J242" s="146">
        <v>64.7</v>
      </c>
      <c r="K242" s="146">
        <v>9.3000000000000007</v>
      </c>
      <c r="L242" s="147">
        <v>2778</v>
      </c>
      <c r="M242" s="146">
        <v>152.80000000000001</v>
      </c>
      <c r="N242" s="146">
        <v>5.3</v>
      </c>
      <c r="O242" s="147">
        <v>2775</v>
      </c>
      <c r="P242" s="146">
        <v>53.2</v>
      </c>
      <c r="Q242" s="146">
        <v>8.6</v>
      </c>
    </row>
    <row r="243" spans="1:17" ht="15.9" x14ac:dyDescent="0.65">
      <c r="A243" s="146">
        <v>2012000000</v>
      </c>
      <c r="B243" s="146" t="s">
        <v>132</v>
      </c>
      <c r="C243" s="146">
        <v>410</v>
      </c>
      <c r="D243" s="146" t="s">
        <v>120</v>
      </c>
      <c r="F243" s="147">
        <v>2510</v>
      </c>
      <c r="G243" s="146">
        <v>162.1</v>
      </c>
      <c r="H243" s="146">
        <v>6.3</v>
      </c>
      <c r="I243" s="147">
        <v>2512</v>
      </c>
      <c r="J243" s="146">
        <v>61.4</v>
      </c>
      <c r="K243" s="146">
        <v>9.1999999999999993</v>
      </c>
      <c r="L243" s="147">
        <v>3242</v>
      </c>
      <c r="M243" s="146">
        <v>148.19999999999999</v>
      </c>
      <c r="N243" s="146">
        <v>6.3</v>
      </c>
      <c r="O243" s="147">
        <v>3252</v>
      </c>
      <c r="P243" s="146">
        <v>50.3</v>
      </c>
      <c r="Q243" s="146">
        <v>8.5</v>
      </c>
    </row>
    <row r="244" spans="1:17" ht="15.9" x14ac:dyDescent="0.65">
      <c r="A244" s="146">
        <v>2012000000</v>
      </c>
      <c r="B244" s="146" t="s">
        <v>132</v>
      </c>
      <c r="C244" s="146">
        <v>420</v>
      </c>
      <c r="D244" s="146" t="s">
        <v>121</v>
      </c>
      <c r="F244" s="147">
        <v>9720</v>
      </c>
      <c r="G244" s="146">
        <v>167.3</v>
      </c>
      <c r="H244" s="146">
        <v>7</v>
      </c>
      <c r="I244" s="147">
        <v>9698</v>
      </c>
      <c r="J244" s="146">
        <v>66</v>
      </c>
      <c r="K244" s="146">
        <v>10.8</v>
      </c>
      <c r="L244" s="147">
        <v>12207</v>
      </c>
      <c r="M244" s="146">
        <v>154.19999999999999</v>
      </c>
      <c r="N244" s="146">
        <v>6.8</v>
      </c>
      <c r="O244" s="147">
        <v>12092</v>
      </c>
      <c r="P244" s="146">
        <v>53</v>
      </c>
      <c r="Q244" s="146">
        <v>9</v>
      </c>
    </row>
    <row r="245" spans="1:17" ht="15.9" x14ac:dyDescent="0.65">
      <c r="A245" s="146">
        <v>2012000000</v>
      </c>
      <c r="B245" s="146" t="s">
        <v>132</v>
      </c>
      <c r="C245" s="146">
        <v>430</v>
      </c>
      <c r="D245" s="146" t="s">
        <v>122</v>
      </c>
      <c r="F245" s="146">
        <v>763</v>
      </c>
      <c r="G245" s="146">
        <v>171.6</v>
      </c>
      <c r="H245" s="146">
        <v>5.9</v>
      </c>
      <c r="I245" s="146">
        <v>760</v>
      </c>
      <c r="J245" s="146">
        <v>65.7</v>
      </c>
      <c r="K245" s="146">
        <v>10.5</v>
      </c>
      <c r="L245" s="146">
        <v>863</v>
      </c>
      <c r="M245" s="146">
        <v>157.9</v>
      </c>
      <c r="N245" s="146">
        <v>5.4</v>
      </c>
      <c r="O245" s="146">
        <v>819</v>
      </c>
      <c r="P245" s="146">
        <v>51.8</v>
      </c>
      <c r="Q245" s="146">
        <v>8.8000000000000007</v>
      </c>
    </row>
    <row r="246" spans="1:17" ht="15.9" x14ac:dyDescent="0.65">
      <c r="A246" s="146">
        <v>2012000000</v>
      </c>
      <c r="B246" s="146" t="s">
        <v>132</v>
      </c>
      <c r="C246" s="146">
        <v>440</v>
      </c>
      <c r="D246" s="146" t="s">
        <v>123</v>
      </c>
      <c r="F246" s="147">
        <v>1217</v>
      </c>
      <c r="G246" s="146">
        <v>166.5</v>
      </c>
      <c r="H246" s="146">
        <v>5.7</v>
      </c>
      <c r="I246" s="147">
        <v>1215</v>
      </c>
      <c r="J246" s="146">
        <v>65.099999999999994</v>
      </c>
      <c r="K246" s="146">
        <v>9.5</v>
      </c>
      <c r="L246" s="147">
        <v>1484</v>
      </c>
      <c r="M246" s="146">
        <v>153.5</v>
      </c>
      <c r="N246" s="146">
        <v>5.3</v>
      </c>
      <c r="O246" s="147">
        <v>1483</v>
      </c>
      <c r="P246" s="146">
        <v>53.5</v>
      </c>
      <c r="Q246" s="146">
        <v>8.9</v>
      </c>
    </row>
    <row r="247" spans="1:17" ht="15.9" x14ac:dyDescent="0.65">
      <c r="A247" s="146">
        <v>2012000000</v>
      </c>
      <c r="B247" s="146" t="s">
        <v>132</v>
      </c>
      <c r="C247" s="146">
        <v>450</v>
      </c>
      <c r="D247" s="146" t="s">
        <v>124</v>
      </c>
      <c r="F247" s="147">
        <v>1056</v>
      </c>
      <c r="G247" s="146">
        <v>164.4</v>
      </c>
      <c r="H247" s="146">
        <v>6.3</v>
      </c>
      <c r="I247" s="147">
        <v>1053</v>
      </c>
      <c r="J247" s="146">
        <v>64.2</v>
      </c>
      <c r="K247" s="146">
        <v>9.1999999999999993</v>
      </c>
      <c r="L247" s="147">
        <v>1294</v>
      </c>
      <c r="M247" s="146">
        <v>152.1</v>
      </c>
      <c r="N247" s="146">
        <v>5.2</v>
      </c>
      <c r="O247" s="147">
        <v>1292</v>
      </c>
      <c r="P247" s="146">
        <v>52.8</v>
      </c>
      <c r="Q247" s="146">
        <v>8.1999999999999993</v>
      </c>
    </row>
    <row r="248" spans="1:17" ht="15.9" x14ac:dyDescent="0.65">
      <c r="A248" s="146">
        <v>2012000000</v>
      </c>
      <c r="B248" s="146" t="s">
        <v>132</v>
      </c>
      <c r="C248" s="146">
        <v>460</v>
      </c>
      <c r="D248" s="146" t="s">
        <v>125</v>
      </c>
      <c r="F248" s="147">
        <v>1012</v>
      </c>
      <c r="G248" s="146">
        <v>163.30000000000001</v>
      </c>
      <c r="H248" s="146">
        <v>5.7</v>
      </c>
      <c r="I248" s="147">
        <v>1012</v>
      </c>
      <c r="J248" s="146">
        <v>62.4</v>
      </c>
      <c r="K248" s="146">
        <v>9</v>
      </c>
      <c r="L248" s="147">
        <v>1222</v>
      </c>
      <c r="M248" s="146">
        <v>149.9</v>
      </c>
      <c r="N248" s="146">
        <v>5.4</v>
      </c>
      <c r="O248" s="147">
        <v>1222</v>
      </c>
      <c r="P248" s="146">
        <v>51.8</v>
      </c>
      <c r="Q248" s="146">
        <v>8</v>
      </c>
    </row>
    <row r="249" spans="1:17" ht="15.9" x14ac:dyDescent="0.65">
      <c r="A249" s="146">
        <v>2012000000</v>
      </c>
      <c r="B249" s="146" t="s">
        <v>132</v>
      </c>
      <c r="C249" s="146">
        <v>470</v>
      </c>
      <c r="D249" s="146" t="s">
        <v>126</v>
      </c>
      <c r="F249" s="146">
        <v>812</v>
      </c>
      <c r="G249" s="146">
        <v>162.5</v>
      </c>
      <c r="H249" s="146">
        <v>5.9</v>
      </c>
      <c r="I249" s="146">
        <v>811</v>
      </c>
      <c r="J249" s="146">
        <v>62.3</v>
      </c>
      <c r="K249" s="146">
        <v>8.6999999999999993</v>
      </c>
      <c r="L249" s="146">
        <v>962</v>
      </c>
      <c r="M249" s="146">
        <v>148.9</v>
      </c>
      <c r="N249" s="146">
        <v>5.7</v>
      </c>
      <c r="O249" s="146">
        <v>961</v>
      </c>
      <c r="P249" s="146">
        <v>51.3</v>
      </c>
      <c r="Q249" s="146">
        <v>8.5</v>
      </c>
    </row>
    <row r="250" spans="1:17" ht="15.9" x14ac:dyDescent="0.65">
      <c r="A250" s="146">
        <v>2012000000</v>
      </c>
      <c r="B250" s="146" t="s">
        <v>132</v>
      </c>
      <c r="C250" s="146">
        <v>480</v>
      </c>
      <c r="D250" s="146" t="s">
        <v>127</v>
      </c>
      <c r="F250" s="146">
        <v>686</v>
      </c>
      <c r="G250" s="146">
        <v>159.80000000000001</v>
      </c>
      <c r="H250" s="146">
        <v>6.7</v>
      </c>
      <c r="I250" s="146">
        <v>689</v>
      </c>
      <c r="J250" s="146">
        <v>58.7</v>
      </c>
      <c r="K250" s="146">
        <v>9.6</v>
      </c>
      <c r="L250" s="147">
        <v>1058</v>
      </c>
      <c r="M250" s="146">
        <v>145.30000000000001</v>
      </c>
      <c r="N250" s="146">
        <v>6.8</v>
      </c>
      <c r="O250" s="147">
        <v>1069</v>
      </c>
      <c r="P250" s="146">
        <v>47.3</v>
      </c>
      <c r="Q250" s="146">
        <v>8.6</v>
      </c>
    </row>
    <row r="251" spans="1:17" ht="15.9" x14ac:dyDescent="0.65">
      <c r="A251" s="146">
        <v>2011000000</v>
      </c>
      <c r="B251" s="146" t="s">
        <v>133</v>
      </c>
      <c r="C251" s="146">
        <v>100</v>
      </c>
      <c r="D251" s="146" t="s">
        <v>89</v>
      </c>
      <c r="F251" s="147">
        <v>3134</v>
      </c>
      <c r="G251" s="146">
        <v>161.69999999999999</v>
      </c>
      <c r="H251" s="146">
        <v>17.899999999999999</v>
      </c>
      <c r="I251" s="147">
        <v>3722</v>
      </c>
      <c r="J251" s="146">
        <v>60.8</v>
      </c>
      <c r="K251" s="146">
        <v>17.100000000000001</v>
      </c>
      <c r="L251" s="147">
        <v>3129</v>
      </c>
      <c r="M251" s="146">
        <v>150.5</v>
      </c>
      <c r="N251" s="146">
        <v>13.9</v>
      </c>
      <c r="O251" s="147">
        <v>3690</v>
      </c>
      <c r="P251" s="146">
        <v>50</v>
      </c>
      <c r="Q251" s="146">
        <v>12.5</v>
      </c>
    </row>
    <row r="252" spans="1:17" ht="15.9" x14ac:dyDescent="0.65">
      <c r="A252" s="146">
        <v>2011000000</v>
      </c>
      <c r="B252" s="146" t="s">
        <v>133</v>
      </c>
      <c r="C252" s="146">
        <v>110</v>
      </c>
      <c r="D252" s="146" t="s">
        <v>90</v>
      </c>
      <c r="F252" s="146">
        <v>20</v>
      </c>
      <c r="G252" s="146">
        <v>81</v>
      </c>
      <c r="H252" s="146">
        <v>4.5</v>
      </c>
      <c r="I252" s="146">
        <v>20</v>
      </c>
      <c r="J252" s="146">
        <v>11.2</v>
      </c>
      <c r="K252" s="146">
        <v>1.6</v>
      </c>
      <c r="L252" s="146">
        <v>27</v>
      </c>
      <c r="M252" s="146">
        <v>80.599999999999994</v>
      </c>
      <c r="N252" s="146">
        <v>7.7</v>
      </c>
      <c r="O252" s="146">
        <v>27</v>
      </c>
      <c r="P252" s="146">
        <v>10.199999999999999</v>
      </c>
      <c r="Q252" s="146">
        <v>1</v>
      </c>
    </row>
    <row r="253" spans="1:17" ht="15.9" x14ac:dyDescent="0.65">
      <c r="A253" s="146">
        <v>2011000000</v>
      </c>
      <c r="B253" s="146" t="s">
        <v>133</v>
      </c>
      <c r="C253" s="146">
        <v>120</v>
      </c>
      <c r="D253" s="146" t="s">
        <v>91</v>
      </c>
      <c r="F253" s="146">
        <v>37</v>
      </c>
      <c r="G253" s="146">
        <v>89.8</v>
      </c>
      <c r="H253" s="146">
        <v>8</v>
      </c>
      <c r="I253" s="146">
        <v>37</v>
      </c>
      <c r="J253" s="146">
        <v>12.7</v>
      </c>
      <c r="K253" s="146">
        <v>1.3</v>
      </c>
      <c r="L253" s="146">
        <v>21</v>
      </c>
      <c r="M253" s="146">
        <v>86.5</v>
      </c>
      <c r="N253" s="146">
        <v>6</v>
      </c>
      <c r="O253" s="146">
        <v>21</v>
      </c>
      <c r="P253" s="146">
        <v>11.9</v>
      </c>
      <c r="Q253" s="146">
        <v>1.4</v>
      </c>
    </row>
    <row r="254" spans="1:17" ht="15.9" x14ac:dyDescent="0.65">
      <c r="A254" s="146">
        <v>2011000000</v>
      </c>
      <c r="B254" s="146" t="s">
        <v>133</v>
      </c>
      <c r="C254" s="146">
        <v>130</v>
      </c>
      <c r="D254" s="146" t="s">
        <v>92</v>
      </c>
      <c r="F254" s="146">
        <v>16</v>
      </c>
      <c r="G254" s="146">
        <v>96.6</v>
      </c>
      <c r="H254" s="146">
        <v>4.2</v>
      </c>
      <c r="I254" s="146">
        <v>16</v>
      </c>
      <c r="J254" s="146">
        <v>14.5</v>
      </c>
      <c r="K254" s="146">
        <v>1.9</v>
      </c>
      <c r="L254" s="146">
        <v>27</v>
      </c>
      <c r="M254" s="146">
        <v>94</v>
      </c>
      <c r="N254" s="146">
        <v>4</v>
      </c>
      <c r="O254" s="146">
        <v>26</v>
      </c>
      <c r="P254" s="146">
        <v>14</v>
      </c>
      <c r="Q254" s="146">
        <v>1.7</v>
      </c>
    </row>
    <row r="255" spans="1:17" ht="15.9" x14ac:dyDescent="0.65">
      <c r="A255" s="146">
        <v>2011000000</v>
      </c>
      <c r="B255" s="146" t="s">
        <v>133</v>
      </c>
      <c r="C255" s="146">
        <v>140</v>
      </c>
      <c r="D255" s="146" t="s">
        <v>93</v>
      </c>
      <c r="F255" s="146">
        <v>34</v>
      </c>
      <c r="G255" s="146">
        <v>104.1</v>
      </c>
      <c r="H255" s="146">
        <v>5.3</v>
      </c>
      <c r="I255" s="146">
        <v>34</v>
      </c>
      <c r="J255" s="146">
        <v>16.600000000000001</v>
      </c>
      <c r="K255" s="146">
        <v>2.2999999999999998</v>
      </c>
      <c r="L255" s="146">
        <v>27</v>
      </c>
      <c r="M255" s="146">
        <v>103.2</v>
      </c>
      <c r="N255" s="146">
        <v>5.0999999999999996</v>
      </c>
      <c r="O255" s="146">
        <v>27</v>
      </c>
      <c r="P255" s="146">
        <v>16</v>
      </c>
      <c r="Q255" s="146">
        <v>1.6</v>
      </c>
    </row>
    <row r="256" spans="1:17" ht="15.9" x14ac:dyDescent="0.65">
      <c r="A256" s="146">
        <v>2011000000</v>
      </c>
      <c r="B256" s="146" t="s">
        <v>133</v>
      </c>
      <c r="C256" s="146">
        <v>150</v>
      </c>
      <c r="D256" s="146" t="s">
        <v>94</v>
      </c>
      <c r="F256" s="146">
        <v>19</v>
      </c>
      <c r="G256" s="146">
        <v>108.7</v>
      </c>
      <c r="H256" s="146">
        <v>4.5</v>
      </c>
      <c r="I256" s="146">
        <v>19</v>
      </c>
      <c r="J256" s="146">
        <v>17.8</v>
      </c>
      <c r="K256" s="146">
        <v>1.5</v>
      </c>
      <c r="L256" s="146">
        <v>22</v>
      </c>
      <c r="M256" s="146">
        <v>110.9</v>
      </c>
      <c r="N256" s="146">
        <v>4.9000000000000004</v>
      </c>
      <c r="O256" s="146">
        <v>22</v>
      </c>
      <c r="P256" s="146">
        <v>19.600000000000001</v>
      </c>
      <c r="Q256" s="146">
        <v>3</v>
      </c>
    </row>
    <row r="257" spans="1:17" ht="15.9" x14ac:dyDescent="0.65">
      <c r="A257" s="146">
        <v>2011000000</v>
      </c>
      <c r="B257" s="146" t="s">
        <v>133</v>
      </c>
      <c r="C257" s="146">
        <v>160</v>
      </c>
      <c r="D257" s="146" t="s">
        <v>95</v>
      </c>
      <c r="F257" s="146">
        <v>30</v>
      </c>
      <c r="G257" s="146">
        <v>116.2</v>
      </c>
      <c r="H257" s="146">
        <v>4.5</v>
      </c>
      <c r="I257" s="146">
        <v>30</v>
      </c>
      <c r="J257" s="146">
        <v>20.9</v>
      </c>
      <c r="K257" s="146">
        <v>2.7</v>
      </c>
      <c r="L257" s="146">
        <v>24</v>
      </c>
      <c r="M257" s="146">
        <v>115.7</v>
      </c>
      <c r="N257" s="146">
        <v>4.8</v>
      </c>
      <c r="O257" s="146">
        <v>24</v>
      </c>
      <c r="P257" s="146">
        <v>20.2</v>
      </c>
      <c r="Q257" s="146">
        <v>2.1</v>
      </c>
    </row>
    <row r="258" spans="1:17" ht="15.9" x14ac:dyDescent="0.65">
      <c r="A258" s="146">
        <v>2011000000</v>
      </c>
      <c r="B258" s="146" t="s">
        <v>133</v>
      </c>
      <c r="C258" s="146">
        <v>170</v>
      </c>
      <c r="D258" s="146" t="s">
        <v>96</v>
      </c>
      <c r="F258" s="146">
        <v>25</v>
      </c>
      <c r="G258" s="146">
        <v>121</v>
      </c>
      <c r="H258" s="146">
        <v>5.4</v>
      </c>
      <c r="I258" s="146">
        <v>25</v>
      </c>
      <c r="J258" s="146">
        <v>23.6</v>
      </c>
      <c r="K258" s="146">
        <v>4.2</v>
      </c>
      <c r="L258" s="146">
        <v>39</v>
      </c>
      <c r="M258" s="146">
        <v>120.5</v>
      </c>
      <c r="N258" s="146">
        <v>4.5</v>
      </c>
      <c r="O258" s="146">
        <v>39</v>
      </c>
      <c r="P258" s="146">
        <v>22.6</v>
      </c>
      <c r="Q258" s="146">
        <v>2.7</v>
      </c>
    </row>
    <row r="259" spans="1:17" ht="15.9" x14ac:dyDescent="0.65">
      <c r="A259" s="146">
        <v>2011000000</v>
      </c>
      <c r="B259" s="146" t="s">
        <v>133</v>
      </c>
      <c r="C259" s="146">
        <v>180</v>
      </c>
      <c r="D259" s="146" t="s">
        <v>97</v>
      </c>
      <c r="F259" s="146">
        <v>31</v>
      </c>
      <c r="G259" s="146">
        <v>127.8</v>
      </c>
      <c r="H259" s="146">
        <v>5.5</v>
      </c>
      <c r="I259" s="146">
        <v>31</v>
      </c>
      <c r="J259" s="146">
        <v>26.9</v>
      </c>
      <c r="K259" s="146">
        <v>4.9000000000000004</v>
      </c>
      <c r="L259" s="146">
        <v>40</v>
      </c>
      <c r="M259" s="146">
        <v>127.7</v>
      </c>
      <c r="N259" s="146">
        <v>5.9</v>
      </c>
      <c r="O259" s="146">
        <v>40</v>
      </c>
      <c r="P259" s="146">
        <v>26.1</v>
      </c>
      <c r="Q259" s="146">
        <v>5.9</v>
      </c>
    </row>
    <row r="260" spans="1:17" ht="15.9" x14ac:dyDescent="0.65">
      <c r="A260" s="146">
        <v>2011000000</v>
      </c>
      <c r="B260" s="146" t="s">
        <v>133</v>
      </c>
      <c r="C260" s="146">
        <v>190</v>
      </c>
      <c r="D260" s="146" t="s">
        <v>98</v>
      </c>
      <c r="F260" s="146">
        <v>43</v>
      </c>
      <c r="G260" s="146">
        <v>132</v>
      </c>
      <c r="H260" s="146">
        <v>6.2</v>
      </c>
      <c r="I260" s="146">
        <v>43</v>
      </c>
      <c r="J260" s="146">
        <v>28.4</v>
      </c>
      <c r="K260" s="146">
        <v>5</v>
      </c>
      <c r="L260" s="146">
        <v>38</v>
      </c>
      <c r="M260" s="146">
        <v>133.19999999999999</v>
      </c>
      <c r="N260" s="146">
        <v>7</v>
      </c>
      <c r="O260" s="146">
        <v>38</v>
      </c>
      <c r="P260" s="146">
        <v>29.4</v>
      </c>
      <c r="Q260" s="146">
        <v>6.5</v>
      </c>
    </row>
    <row r="261" spans="1:17" ht="15.9" x14ac:dyDescent="0.65">
      <c r="A261" s="146">
        <v>2011000000</v>
      </c>
      <c r="B261" s="146" t="s">
        <v>133</v>
      </c>
      <c r="C261" s="146">
        <v>200</v>
      </c>
      <c r="D261" s="146" t="s">
        <v>99</v>
      </c>
      <c r="F261" s="146">
        <v>42</v>
      </c>
      <c r="G261" s="146">
        <v>139.19999999999999</v>
      </c>
      <c r="H261" s="146">
        <v>6.4</v>
      </c>
      <c r="I261" s="146">
        <v>42</v>
      </c>
      <c r="J261" s="146">
        <v>34.5</v>
      </c>
      <c r="K261" s="146">
        <v>7.1</v>
      </c>
      <c r="L261" s="146">
        <v>26</v>
      </c>
      <c r="M261" s="146">
        <v>140.5</v>
      </c>
      <c r="N261" s="146">
        <v>6.5</v>
      </c>
      <c r="O261" s="146">
        <v>26</v>
      </c>
      <c r="P261" s="146">
        <v>35.9</v>
      </c>
      <c r="Q261" s="146">
        <v>8.3000000000000007</v>
      </c>
    </row>
    <row r="262" spans="1:17" ht="15.9" x14ac:dyDescent="0.65">
      <c r="A262" s="146">
        <v>2011000000</v>
      </c>
      <c r="B262" s="146" t="s">
        <v>133</v>
      </c>
      <c r="C262" s="146">
        <v>210</v>
      </c>
      <c r="D262" s="146" t="s">
        <v>100</v>
      </c>
      <c r="F262" s="146">
        <v>32</v>
      </c>
      <c r="G262" s="146">
        <v>145.30000000000001</v>
      </c>
      <c r="H262" s="146">
        <v>5.5</v>
      </c>
      <c r="I262" s="146">
        <v>32</v>
      </c>
      <c r="J262" s="146">
        <v>38.200000000000003</v>
      </c>
      <c r="K262" s="146">
        <v>7.2</v>
      </c>
      <c r="L262" s="146">
        <v>42</v>
      </c>
      <c r="M262" s="146">
        <v>143.5</v>
      </c>
      <c r="N262" s="146">
        <v>7.4</v>
      </c>
      <c r="O262" s="146">
        <v>42</v>
      </c>
      <c r="P262" s="146">
        <v>35</v>
      </c>
      <c r="Q262" s="146">
        <v>5.9</v>
      </c>
    </row>
    <row r="263" spans="1:17" ht="15.9" x14ac:dyDescent="0.65">
      <c r="A263" s="146">
        <v>2011000000</v>
      </c>
      <c r="B263" s="146" t="s">
        <v>133</v>
      </c>
      <c r="C263" s="146">
        <v>220</v>
      </c>
      <c r="D263" s="146" t="s">
        <v>101</v>
      </c>
      <c r="F263" s="146">
        <v>30</v>
      </c>
      <c r="G263" s="146">
        <v>150.6</v>
      </c>
      <c r="H263" s="146">
        <v>8.1999999999999993</v>
      </c>
      <c r="I263" s="146">
        <v>30</v>
      </c>
      <c r="J263" s="146">
        <v>42</v>
      </c>
      <c r="K263" s="146">
        <v>8.6</v>
      </c>
      <c r="L263" s="146">
        <v>36</v>
      </c>
      <c r="M263" s="146">
        <v>152.69999999999999</v>
      </c>
      <c r="N263" s="146">
        <v>8.1</v>
      </c>
      <c r="O263" s="146">
        <v>36</v>
      </c>
      <c r="P263" s="146">
        <v>42.4</v>
      </c>
      <c r="Q263" s="146">
        <v>8.4</v>
      </c>
    </row>
    <row r="264" spans="1:17" ht="15.9" x14ac:dyDescent="0.65">
      <c r="A264" s="146">
        <v>2011000000</v>
      </c>
      <c r="B264" s="146" t="s">
        <v>133</v>
      </c>
      <c r="C264" s="146">
        <v>230</v>
      </c>
      <c r="D264" s="146" t="s">
        <v>102</v>
      </c>
      <c r="F264" s="146">
        <v>28</v>
      </c>
      <c r="G264" s="146">
        <v>159.4</v>
      </c>
      <c r="H264" s="146">
        <v>6.3</v>
      </c>
      <c r="I264" s="146">
        <v>28</v>
      </c>
      <c r="J264" s="146">
        <v>48.2</v>
      </c>
      <c r="K264" s="146">
        <v>6.6</v>
      </c>
      <c r="L264" s="146">
        <v>28</v>
      </c>
      <c r="M264" s="146">
        <v>153.4</v>
      </c>
      <c r="N264" s="146">
        <v>6.2</v>
      </c>
      <c r="O264" s="146">
        <v>28</v>
      </c>
      <c r="P264" s="146">
        <v>44.5</v>
      </c>
      <c r="Q264" s="146">
        <v>6.5</v>
      </c>
    </row>
    <row r="265" spans="1:17" ht="15.9" x14ac:dyDescent="0.65">
      <c r="A265" s="146">
        <v>2011000000</v>
      </c>
      <c r="B265" s="146" t="s">
        <v>133</v>
      </c>
      <c r="C265" s="146">
        <v>240</v>
      </c>
      <c r="D265" s="146" t="s">
        <v>103</v>
      </c>
      <c r="F265" s="146">
        <v>24</v>
      </c>
      <c r="G265" s="146">
        <v>164.5</v>
      </c>
      <c r="H265" s="146">
        <v>6</v>
      </c>
      <c r="I265" s="146">
        <v>24</v>
      </c>
      <c r="J265" s="146">
        <v>52.8</v>
      </c>
      <c r="K265" s="146">
        <v>11.7</v>
      </c>
      <c r="L265" s="146">
        <v>22</v>
      </c>
      <c r="M265" s="146">
        <v>154.1</v>
      </c>
      <c r="N265" s="146">
        <v>6.1</v>
      </c>
      <c r="O265" s="146">
        <v>22</v>
      </c>
      <c r="P265" s="146">
        <v>44.3</v>
      </c>
      <c r="Q265" s="146">
        <v>6.1</v>
      </c>
    </row>
    <row r="266" spans="1:17" ht="15.9" x14ac:dyDescent="0.65">
      <c r="A266" s="146">
        <v>2011000000</v>
      </c>
      <c r="B266" s="146" t="s">
        <v>133</v>
      </c>
      <c r="C266" s="146">
        <v>250</v>
      </c>
      <c r="D266" s="146" t="s">
        <v>104</v>
      </c>
      <c r="F266" s="146">
        <v>31</v>
      </c>
      <c r="G266" s="146">
        <v>170.7</v>
      </c>
      <c r="H266" s="146">
        <v>5</v>
      </c>
      <c r="I266" s="146">
        <v>31</v>
      </c>
      <c r="J266" s="146">
        <v>58.8</v>
      </c>
      <c r="K266" s="146">
        <v>8.9</v>
      </c>
      <c r="L266" s="146">
        <v>27</v>
      </c>
      <c r="M266" s="146">
        <v>157.4</v>
      </c>
      <c r="N266" s="146">
        <v>5.2</v>
      </c>
      <c r="O266" s="146">
        <v>27</v>
      </c>
      <c r="P266" s="146">
        <v>50.1</v>
      </c>
      <c r="Q266" s="146">
        <v>7</v>
      </c>
    </row>
    <row r="267" spans="1:17" ht="15.9" x14ac:dyDescent="0.65">
      <c r="A267" s="146">
        <v>2011000000</v>
      </c>
      <c r="B267" s="146" t="s">
        <v>133</v>
      </c>
      <c r="C267" s="146">
        <v>260</v>
      </c>
      <c r="D267" s="146" t="s">
        <v>105</v>
      </c>
      <c r="F267" s="146">
        <v>37</v>
      </c>
      <c r="G267" s="146">
        <v>169.5</v>
      </c>
      <c r="H267" s="146">
        <v>5.9</v>
      </c>
      <c r="I267" s="146">
        <v>37</v>
      </c>
      <c r="J267" s="146">
        <v>59.7</v>
      </c>
      <c r="K267" s="146">
        <v>9.1999999999999993</v>
      </c>
      <c r="L267" s="146">
        <v>32</v>
      </c>
      <c r="M267" s="146">
        <v>157.30000000000001</v>
      </c>
      <c r="N267" s="146">
        <v>4.8</v>
      </c>
      <c r="O267" s="146">
        <v>32</v>
      </c>
      <c r="P267" s="146">
        <v>53</v>
      </c>
      <c r="Q267" s="146">
        <v>9</v>
      </c>
    </row>
    <row r="268" spans="1:17" ht="15.9" x14ac:dyDescent="0.65">
      <c r="A268" s="146">
        <v>2011000000</v>
      </c>
      <c r="B268" s="146" t="s">
        <v>133</v>
      </c>
      <c r="C268" s="146">
        <v>270</v>
      </c>
      <c r="D268" s="146" t="s">
        <v>106</v>
      </c>
      <c r="F268" s="146">
        <v>28</v>
      </c>
      <c r="G268" s="146">
        <v>170.5</v>
      </c>
      <c r="H268" s="146">
        <v>6</v>
      </c>
      <c r="I268" s="146">
        <v>28</v>
      </c>
      <c r="J268" s="146">
        <v>61.9</v>
      </c>
      <c r="K268" s="146">
        <v>10.9</v>
      </c>
      <c r="L268" s="146">
        <v>34</v>
      </c>
      <c r="M268" s="146">
        <v>157.4</v>
      </c>
      <c r="N268" s="146">
        <v>5.3</v>
      </c>
      <c r="O268" s="146">
        <v>32</v>
      </c>
      <c r="P268" s="146">
        <v>50.4</v>
      </c>
      <c r="Q268" s="146">
        <v>5.7</v>
      </c>
    </row>
    <row r="269" spans="1:17" ht="15.9" x14ac:dyDescent="0.65">
      <c r="A269" s="146">
        <v>2011000000</v>
      </c>
      <c r="B269" s="146" t="s">
        <v>133</v>
      </c>
      <c r="C269" s="146">
        <v>280</v>
      </c>
      <c r="D269" s="146" t="s">
        <v>107</v>
      </c>
      <c r="F269" s="146">
        <v>20</v>
      </c>
      <c r="G269" s="146">
        <v>171.1</v>
      </c>
      <c r="H269" s="146">
        <v>7.4</v>
      </c>
      <c r="I269" s="146">
        <v>18</v>
      </c>
      <c r="J269" s="146">
        <v>66.3</v>
      </c>
      <c r="K269" s="146">
        <v>15.6</v>
      </c>
      <c r="L269" s="146">
        <v>33</v>
      </c>
      <c r="M269" s="146">
        <v>157.1</v>
      </c>
      <c r="N269" s="146">
        <v>4.8</v>
      </c>
      <c r="O269" s="146">
        <v>33</v>
      </c>
      <c r="P269" s="146">
        <v>51.3</v>
      </c>
      <c r="Q269" s="146">
        <v>6.2</v>
      </c>
    </row>
    <row r="270" spans="1:17" ht="15.9" x14ac:dyDescent="0.65">
      <c r="A270" s="146">
        <v>2011000000</v>
      </c>
      <c r="B270" s="146" t="s">
        <v>133</v>
      </c>
      <c r="C270" s="146">
        <v>290</v>
      </c>
      <c r="D270" s="146" t="s">
        <v>108</v>
      </c>
      <c r="F270" s="146">
        <v>19</v>
      </c>
      <c r="G270" s="146">
        <v>170.7</v>
      </c>
      <c r="H270" s="146">
        <v>4.8</v>
      </c>
      <c r="I270" s="146">
        <v>19</v>
      </c>
      <c r="J270" s="146">
        <v>63.9</v>
      </c>
      <c r="K270" s="146">
        <v>14.8</v>
      </c>
      <c r="L270" s="146">
        <v>16</v>
      </c>
      <c r="M270" s="146">
        <v>157</v>
      </c>
      <c r="N270" s="146">
        <v>4.5999999999999996</v>
      </c>
      <c r="O270" s="146">
        <v>16</v>
      </c>
      <c r="P270" s="146">
        <v>51.2</v>
      </c>
      <c r="Q270" s="146">
        <v>5.5</v>
      </c>
    </row>
    <row r="271" spans="1:17" ht="15.9" x14ac:dyDescent="0.65">
      <c r="A271" s="146">
        <v>2011000000</v>
      </c>
      <c r="B271" s="146" t="s">
        <v>133</v>
      </c>
      <c r="C271" s="146">
        <v>300</v>
      </c>
      <c r="D271" s="146" t="s">
        <v>109</v>
      </c>
      <c r="F271" s="146">
        <v>26</v>
      </c>
      <c r="G271" s="146">
        <v>168.7</v>
      </c>
      <c r="H271" s="146">
        <v>5.2</v>
      </c>
      <c r="I271" s="146">
        <v>26</v>
      </c>
      <c r="J271" s="146">
        <v>64.599999999999994</v>
      </c>
      <c r="K271" s="146">
        <v>13.5</v>
      </c>
      <c r="L271" s="146">
        <v>23</v>
      </c>
      <c r="M271" s="146">
        <v>157.69999999999999</v>
      </c>
      <c r="N271" s="146">
        <v>5.5</v>
      </c>
      <c r="O271" s="146">
        <v>23</v>
      </c>
      <c r="P271" s="146">
        <v>52.4</v>
      </c>
      <c r="Q271" s="146">
        <v>8.4</v>
      </c>
    </row>
    <row r="272" spans="1:17" ht="15.9" x14ac:dyDescent="0.65">
      <c r="A272" s="146">
        <v>2011000000</v>
      </c>
      <c r="B272" s="146" t="s">
        <v>133</v>
      </c>
      <c r="C272" s="146">
        <v>310</v>
      </c>
      <c r="D272" s="146" t="s">
        <v>110</v>
      </c>
      <c r="F272" s="146">
        <v>18</v>
      </c>
      <c r="G272" s="146">
        <v>170.2</v>
      </c>
      <c r="H272" s="146">
        <v>6.1</v>
      </c>
      <c r="I272" s="146">
        <v>18</v>
      </c>
      <c r="J272" s="146">
        <v>62.6</v>
      </c>
      <c r="K272" s="146">
        <v>11.3</v>
      </c>
      <c r="L272" s="146">
        <v>22</v>
      </c>
      <c r="M272" s="146">
        <v>157.5</v>
      </c>
      <c r="N272" s="146">
        <v>8.6</v>
      </c>
      <c r="O272" s="146">
        <v>21</v>
      </c>
      <c r="P272" s="146">
        <v>55.2</v>
      </c>
      <c r="Q272" s="146">
        <v>14.5</v>
      </c>
    </row>
    <row r="273" spans="1:17" ht="15.9" x14ac:dyDescent="0.65">
      <c r="A273" s="146">
        <v>2011000000</v>
      </c>
      <c r="B273" s="146" t="s">
        <v>133</v>
      </c>
      <c r="C273" s="146">
        <v>320</v>
      </c>
      <c r="D273" s="146" t="s">
        <v>111</v>
      </c>
      <c r="F273" s="146">
        <v>20</v>
      </c>
      <c r="G273" s="146">
        <v>170.4</v>
      </c>
      <c r="H273" s="146">
        <v>5.2</v>
      </c>
      <c r="I273" s="146">
        <v>20</v>
      </c>
      <c r="J273" s="146">
        <v>66.2</v>
      </c>
      <c r="K273" s="146">
        <v>14.6</v>
      </c>
      <c r="L273" s="146">
        <v>24</v>
      </c>
      <c r="M273" s="146">
        <v>159</v>
      </c>
      <c r="N273" s="146">
        <v>5.4</v>
      </c>
      <c r="O273" s="146">
        <v>24</v>
      </c>
      <c r="P273" s="146">
        <v>51.4</v>
      </c>
      <c r="Q273" s="146">
        <v>5.3</v>
      </c>
    </row>
    <row r="274" spans="1:17" ht="15.9" x14ac:dyDescent="0.65">
      <c r="A274" s="146">
        <v>2011000000</v>
      </c>
      <c r="B274" s="146" t="s">
        <v>133</v>
      </c>
      <c r="C274" s="146">
        <v>330</v>
      </c>
      <c r="D274" s="146" t="s">
        <v>112</v>
      </c>
      <c r="F274" s="146">
        <v>20</v>
      </c>
      <c r="G274" s="146">
        <v>170.2</v>
      </c>
      <c r="H274" s="146">
        <v>5.8</v>
      </c>
      <c r="I274" s="146">
        <v>20</v>
      </c>
      <c r="J274" s="146">
        <v>65.5</v>
      </c>
      <c r="K274" s="146">
        <v>9.9</v>
      </c>
      <c r="L274" s="146">
        <v>23</v>
      </c>
      <c r="M274" s="146">
        <v>156</v>
      </c>
      <c r="N274" s="146">
        <v>4.7</v>
      </c>
      <c r="O274" s="146">
        <v>23</v>
      </c>
      <c r="P274" s="146">
        <v>50.2</v>
      </c>
      <c r="Q274" s="146">
        <v>10</v>
      </c>
    </row>
    <row r="275" spans="1:17" ht="15.9" x14ac:dyDescent="0.65">
      <c r="A275" s="146">
        <v>2011000000</v>
      </c>
      <c r="B275" s="146" t="s">
        <v>133</v>
      </c>
      <c r="C275" s="146">
        <v>340</v>
      </c>
      <c r="D275" s="146" t="s">
        <v>113</v>
      </c>
      <c r="F275" s="146">
        <v>20</v>
      </c>
      <c r="G275" s="146">
        <v>170.4</v>
      </c>
      <c r="H275" s="146">
        <v>5.0999999999999996</v>
      </c>
      <c r="I275" s="146">
        <v>20</v>
      </c>
      <c r="J275" s="146">
        <v>62.6</v>
      </c>
      <c r="K275" s="146">
        <v>8.1</v>
      </c>
      <c r="L275" s="146">
        <v>31</v>
      </c>
      <c r="M275" s="146">
        <v>158.5</v>
      </c>
      <c r="N275" s="146">
        <v>5</v>
      </c>
      <c r="O275" s="146">
        <v>31</v>
      </c>
      <c r="P275" s="146">
        <v>49.9</v>
      </c>
      <c r="Q275" s="146">
        <v>5.8</v>
      </c>
    </row>
    <row r="276" spans="1:17" ht="15.9" x14ac:dyDescent="0.65">
      <c r="A276" s="146">
        <v>2011000000</v>
      </c>
      <c r="B276" s="146" t="s">
        <v>133</v>
      </c>
      <c r="C276" s="146">
        <v>350</v>
      </c>
      <c r="D276" s="146" t="s">
        <v>114</v>
      </c>
      <c r="F276" s="146">
        <v>15</v>
      </c>
      <c r="G276" s="146">
        <v>169.7</v>
      </c>
      <c r="H276" s="146">
        <v>5.2</v>
      </c>
      <c r="I276" s="146">
        <v>15</v>
      </c>
      <c r="J276" s="146">
        <v>67.5</v>
      </c>
      <c r="K276" s="146">
        <v>16.600000000000001</v>
      </c>
      <c r="L276" s="146">
        <v>19</v>
      </c>
      <c r="M276" s="146">
        <v>159.1</v>
      </c>
      <c r="N276" s="146">
        <v>5.8</v>
      </c>
      <c r="O276" s="146">
        <v>18</v>
      </c>
      <c r="P276" s="146">
        <v>53</v>
      </c>
      <c r="Q276" s="146">
        <v>11.5</v>
      </c>
    </row>
    <row r="277" spans="1:17" ht="15.9" x14ac:dyDescent="0.65">
      <c r="A277" s="146">
        <v>2011000000</v>
      </c>
      <c r="B277" s="146" t="s">
        <v>133</v>
      </c>
      <c r="C277" s="146">
        <v>360</v>
      </c>
      <c r="D277" s="146" t="s">
        <v>115</v>
      </c>
      <c r="F277" s="146">
        <v>86</v>
      </c>
      <c r="G277" s="146">
        <v>172.6</v>
      </c>
      <c r="H277" s="146">
        <v>6.6</v>
      </c>
      <c r="I277" s="146">
        <v>84</v>
      </c>
      <c r="J277" s="146">
        <v>68.900000000000006</v>
      </c>
      <c r="K277" s="146">
        <v>13.2</v>
      </c>
      <c r="L277" s="146">
        <v>122</v>
      </c>
      <c r="M277" s="146">
        <v>157.4</v>
      </c>
      <c r="N277" s="146">
        <v>5</v>
      </c>
      <c r="O277" s="146">
        <v>116</v>
      </c>
      <c r="P277" s="146">
        <v>51.9</v>
      </c>
      <c r="Q277" s="146">
        <v>8.9</v>
      </c>
    </row>
    <row r="278" spans="1:17" ht="15.9" x14ac:dyDescent="0.65">
      <c r="A278" s="146">
        <v>2011000000</v>
      </c>
      <c r="B278" s="146" t="s">
        <v>133</v>
      </c>
      <c r="C278" s="146">
        <v>370</v>
      </c>
      <c r="D278" s="146" t="s">
        <v>116</v>
      </c>
      <c r="F278" s="146">
        <v>374</v>
      </c>
      <c r="G278" s="146">
        <v>171.5</v>
      </c>
      <c r="H278" s="146">
        <v>5.8</v>
      </c>
      <c r="I278" s="146">
        <v>371</v>
      </c>
      <c r="J278" s="146">
        <v>70</v>
      </c>
      <c r="K278" s="146">
        <v>11.9</v>
      </c>
      <c r="L278" s="146">
        <v>446</v>
      </c>
      <c r="M278" s="146">
        <v>158.1</v>
      </c>
      <c r="N278" s="146">
        <v>5.3</v>
      </c>
      <c r="O278" s="146">
        <v>426</v>
      </c>
      <c r="P278" s="146">
        <v>53.9</v>
      </c>
      <c r="Q278" s="146">
        <v>8.9</v>
      </c>
    </row>
    <row r="279" spans="1:17" ht="15.9" x14ac:dyDescent="0.65">
      <c r="A279" s="146">
        <v>2011000000</v>
      </c>
      <c r="B279" s="146" t="s">
        <v>133</v>
      </c>
      <c r="C279" s="146">
        <v>380</v>
      </c>
      <c r="D279" s="146" t="s">
        <v>117</v>
      </c>
      <c r="F279" s="146">
        <v>368</v>
      </c>
      <c r="G279" s="146">
        <v>169.7</v>
      </c>
      <c r="H279" s="146">
        <v>6.1</v>
      </c>
      <c r="I279" s="146">
        <v>368</v>
      </c>
      <c r="J279" s="146">
        <v>69.599999999999994</v>
      </c>
      <c r="K279" s="146">
        <v>11.3</v>
      </c>
      <c r="L279" s="146">
        <v>451</v>
      </c>
      <c r="M279" s="146">
        <v>158</v>
      </c>
      <c r="N279" s="146">
        <v>5.0999999999999996</v>
      </c>
      <c r="O279" s="146">
        <v>448</v>
      </c>
      <c r="P279" s="146">
        <v>55.9</v>
      </c>
      <c r="Q279" s="146">
        <v>9.5</v>
      </c>
    </row>
    <row r="280" spans="1:17" ht="15.9" x14ac:dyDescent="0.65">
      <c r="A280" s="146">
        <v>2011000000</v>
      </c>
      <c r="B280" s="146" t="s">
        <v>133</v>
      </c>
      <c r="C280" s="146">
        <v>390</v>
      </c>
      <c r="D280" s="146" t="s">
        <v>118</v>
      </c>
      <c r="F280" s="146">
        <v>431</v>
      </c>
      <c r="G280" s="146">
        <v>168.8</v>
      </c>
      <c r="H280" s="146">
        <v>6</v>
      </c>
      <c r="I280" s="146">
        <v>432</v>
      </c>
      <c r="J280" s="146">
        <v>68.5</v>
      </c>
      <c r="K280" s="146">
        <v>10.9</v>
      </c>
      <c r="L280" s="146">
        <v>486</v>
      </c>
      <c r="M280" s="146">
        <v>155.4</v>
      </c>
      <c r="N280" s="146">
        <v>5.2</v>
      </c>
      <c r="O280" s="146">
        <v>485</v>
      </c>
      <c r="P280" s="146">
        <v>54.9</v>
      </c>
      <c r="Q280" s="146">
        <v>9.3000000000000007</v>
      </c>
    </row>
    <row r="281" spans="1:17" ht="15.9" x14ac:dyDescent="0.65">
      <c r="A281" s="146">
        <v>2011000000</v>
      </c>
      <c r="B281" s="146" t="s">
        <v>133</v>
      </c>
      <c r="C281" s="146">
        <v>400</v>
      </c>
      <c r="D281" s="146" t="s">
        <v>119</v>
      </c>
      <c r="F281" s="146">
        <v>542</v>
      </c>
      <c r="G281" s="146">
        <v>165.7</v>
      </c>
      <c r="H281" s="146">
        <v>5.7</v>
      </c>
      <c r="I281" s="146">
        <v>542</v>
      </c>
      <c r="J281" s="146">
        <v>65.2</v>
      </c>
      <c r="K281" s="146">
        <v>9.3000000000000007</v>
      </c>
      <c r="L281" s="146">
        <v>668</v>
      </c>
      <c r="M281" s="146">
        <v>152.9</v>
      </c>
      <c r="N281" s="146">
        <v>5.2</v>
      </c>
      <c r="O281" s="146">
        <v>668</v>
      </c>
      <c r="P281" s="146">
        <v>53.4</v>
      </c>
      <c r="Q281" s="146">
        <v>8.6</v>
      </c>
    </row>
    <row r="282" spans="1:17" ht="15.9" x14ac:dyDescent="0.65">
      <c r="A282" s="146">
        <v>2011000000</v>
      </c>
      <c r="B282" s="146" t="s">
        <v>133</v>
      </c>
      <c r="C282" s="146">
        <v>410</v>
      </c>
      <c r="D282" s="146" t="s">
        <v>120</v>
      </c>
      <c r="F282" s="146">
        <v>668</v>
      </c>
      <c r="G282" s="146">
        <v>161.4</v>
      </c>
      <c r="H282" s="146">
        <v>6.7</v>
      </c>
      <c r="I282" s="146">
        <v>669</v>
      </c>
      <c r="J282" s="146">
        <v>60.4</v>
      </c>
      <c r="K282" s="146">
        <v>9.3000000000000007</v>
      </c>
      <c r="L282" s="146">
        <v>846</v>
      </c>
      <c r="M282" s="146">
        <v>147.4</v>
      </c>
      <c r="N282" s="146">
        <v>6.5</v>
      </c>
      <c r="O282" s="146">
        <v>849</v>
      </c>
      <c r="P282" s="146">
        <v>49.7</v>
      </c>
      <c r="Q282" s="146">
        <v>8.5</v>
      </c>
    </row>
    <row r="283" spans="1:17" ht="15.9" x14ac:dyDescent="0.65">
      <c r="A283" s="146">
        <v>2011000000</v>
      </c>
      <c r="B283" s="146" t="s">
        <v>133</v>
      </c>
      <c r="C283" s="146">
        <v>420</v>
      </c>
      <c r="D283" s="146" t="s">
        <v>121</v>
      </c>
      <c r="F283" s="147">
        <v>2588</v>
      </c>
      <c r="G283" s="146">
        <v>166.9</v>
      </c>
      <c r="H283" s="146">
        <v>7.2</v>
      </c>
      <c r="I283" s="147">
        <v>2585</v>
      </c>
      <c r="J283" s="146">
        <v>65.900000000000006</v>
      </c>
      <c r="K283" s="146">
        <v>11.2</v>
      </c>
      <c r="L283" s="147">
        <v>3161</v>
      </c>
      <c r="M283" s="146">
        <v>153.69999999999999</v>
      </c>
      <c r="N283" s="146">
        <v>7</v>
      </c>
      <c r="O283" s="147">
        <v>3132</v>
      </c>
      <c r="P283" s="146">
        <v>52.9</v>
      </c>
      <c r="Q283" s="146">
        <v>9.1999999999999993</v>
      </c>
    </row>
    <row r="284" spans="1:17" ht="15.9" x14ac:dyDescent="0.65">
      <c r="A284" s="146">
        <v>2011000000</v>
      </c>
      <c r="B284" s="146" t="s">
        <v>133</v>
      </c>
      <c r="C284" s="146">
        <v>430</v>
      </c>
      <c r="D284" s="146" t="s">
        <v>122</v>
      </c>
      <c r="F284" s="146">
        <v>205</v>
      </c>
      <c r="G284" s="146">
        <v>171</v>
      </c>
      <c r="H284" s="146">
        <v>6.1</v>
      </c>
      <c r="I284" s="146">
        <v>203</v>
      </c>
      <c r="J284" s="146">
        <v>66.5</v>
      </c>
      <c r="K284" s="146">
        <v>12.9</v>
      </c>
      <c r="L284" s="146">
        <v>264</v>
      </c>
      <c r="M284" s="146">
        <v>157.69999999999999</v>
      </c>
      <c r="N284" s="146">
        <v>5.5</v>
      </c>
      <c r="O284" s="146">
        <v>256</v>
      </c>
      <c r="P284" s="146">
        <v>51.9</v>
      </c>
      <c r="Q284" s="146">
        <v>9.1999999999999993</v>
      </c>
    </row>
    <row r="285" spans="1:17" ht="15.9" x14ac:dyDescent="0.65">
      <c r="A285" s="146">
        <v>2011000000</v>
      </c>
      <c r="B285" s="146" t="s">
        <v>133</v>
      </c>
      <c r="C285" s="146">
        <v>440</v>
      </c>
      <c r="D285" s="146" t="s">
        <v>123</v>
      </c>
      <c r="F285" s="146">
        <v>300</v>
      </c>
      <c r="G285" s="146">
        <v>166.5</v>
      </c>
      <c r="H285" s="146">
        <v>5.5</v>
      </c>
      <c r="I285" s="146">
        <v>300</v>
      </c>
      <c r="J285" s="146">
        <v>65.8</v>
      </c>
      <c r="K285" s="146">
        <v>9.5</v>
      </c>
      <c r="L285" s="146">
        <v>368</v>
      </c>
      <c r="M285" s="146">
        <v>153.80000000000001</v>
      </c>
      <c r="N285" s="146">
        <v>5.0999999999999996</v>
      </c>
      <c r="O285" s="146">
        <v>368</v>
      </c>
      <c r="P285" s="146">
        <v>53.5</v>
      </c>
      <c r="Q285" s="146">
        <v>8.1</v>
      </c>
    </row>
    <row r="286" spans="1:17" ht="15.9" x14ac:dyDescent="0.65">
      <c r="A286" s="146">
        <v>2011000000</v>
      </c>
      <c r="B286" s="146" t="s">
        <v>133</v>
      </c>
      <c r="C286" s="146">
        <v>450</v>
      </c>
      <c r="D286" s="146" t="s">
        <v>124</v>
      </c>
      <c r="F286" s="146">
        <v>242</v>
      </c>
      <c r="G286" s="146">
        <v>164.6</v>
      </c>
      <c r="H286" s="146">
        <v>5.6</v>
      </c>
      <c r="I286" s="146">
        <v>242</v>
      </c>
      <c r="J286" s="146">
        <v>64.400000000000006</v>
      </c>
      <c r="K286" s="146">
        <v>9.1999999999999993</v>
      </c>
      <c r="L286" s="146">
        <v>300</v>
      </c>
      <c r="M286" s="146">
        <v>151.80000000000001</v>
      </c>
      <c r="N286" s="146">
        <v>5.0999999999999996</v>
      </c>
      <c r="O286" s="146">
        <v>300</v>
      </c>
      <c r="P286" s="146">
        <v>53.2</v>
      </c>
      <c r="Q286" s="146">
        <v>9.1999999999999993</v>
      </c>
    </row>
    <row r="287" spans="1:17" ht="15.9" x14ac:dyDescent="0.65">
      <c r="A287" s="146">
        <v>2011000000</v>
      </c>
      <c r="B287" s="146" t="s">
        <v>133</v>
      </c>
      <c r="C287" s="146">
        <v>460</v>
      </c>
      <c r="D287" s="146" t="s">
        <v>125</v>
      </c>
      <c r="F287" s="146">
        <v>257</v>
      </c>
      <c r="G287" s="146">
        <v>163.19999999999999</v>
      </c>
      <c r="H287" s="146">
        <v>6.5</v>
      </c>
      <c r="I287" s="146">
        <v>257</v>
      </c>
      <c r="J287" s="146">
        <v>62.5</v>
      </c>
      <c r="K287" s="146">
        <v>8.4</v>
      </c>
      <c r="L287" s="146">
        <v>305</v>
      </c>
      <c r="M287" s="146">
        <v>149.6</v>
      </c>
      <c r="N287" s="146">
        <v>5.5</v>
      </c>
      <c r="O287" s="146">
        <v>305</v>
      </c>
      <c r="P287" s="146">
        <v>51.8</v>
      </c>
      <c r="Q287" s="146">
        <v>8</v>
      </c>
    </row>
    <row r="288" spans="1:17" ht="15.9" x14ac:dyDescent="0.65">
      <c r="A288" s="146">
        <v>2011000000</v>
      </c>
      <c r="B288" s="146" t="s">
        <v>133</v>
      </c>
      <c r="C288" s="146">
        <v>470</v>
      </c>
      <c r="D288" s="146" t="s">
        <v>126</v>
      </c>
      <c r="F288" s="146">
        <v>212</v>
      </c>
      <c r="G288" s="146">
        <v>160.9</v>
      </c>
      <c r="H288" s="146">
        <v>6.1</v>
      </c>
      <c r="I288" s="146">
        <v>212</v>
      </c>
      <c r="J288" s="146">
        <v>60.8</v>
      </c>
      <c r="K288" s="146">
        <v>9.3000000000000007</v>
      </c>
      <c r="L288" s="146">
        <v>247</v>
      </c>
      <c r="M288" s="146">
        <v>148.1</v>
      </c>
      <c r="N288" s="146">
        <v>6.1</v>
      </c>
      <c r="O288" s="146">
        <v>248</v>
      </c>
      <c r="P288" s="146">
        <v>51.1</v>
      </c>
      <c r="Q288" s="146">
        <v>8.1999999999999993</v>
      </c>
    </row>
    <row r="289" spans="1:17" ht="15.9" x14ac:dyDescent="0.65">
      <c r="A289" s="146">
        <v>2011000000</v>
      </c>
      <c r="B289" s="146" t="s">
        <v>133</v>
      </c>
      <c r="C289" s="146">
        <v>480</v>
      </c>
      <c r="D289" s="146" t="s">
        <v>127</v>
      </c>
      <c r="F289" s="146">
        <v>199</v>
      </c>
      <c r="G289" s="146">
        <v>159.4</v>
      </c>
      <c r="H289" s="146">
        <v>6.9</v>
      </c>
      <c r="I289" s="146">
        <v>200</v>
      </c>
      <c r="J289" s="146">
        <v>57.2</v>
      </c>
      <c r="K289" s="146">
        <v>9.5</v>
      </c>
      <c r="L289" s="146">
        <v>294</v>
      </c>
      <c r="M289" s="146">
        <v>144.4</v>
      </c>
      <c r="N289" s="146">
        <v>6.7</v>
      </c>
      <c r="O289" s="146">
        <v>296</v>
      </c>
      <c r="P289" s="146">
        <v>46.3</v>
      </c>
      <c r="Q289" s="146">
        <v>8.1999999999999993</v>
      </c>
    </row>
    <row r="290" spans="1:17" ht="15.9" x14ac:dyDescent="0.65">
      <c r="A290" s="146">
        <v>2010000000</v>
      </c>
      <c r="B290" s="146" t="s">
        <v>134</v>
      </c>
      <c r="C290" s="146">
        <v>100</v>
      </c>
      <c r="D290" s="146" t="s">
        <v>89</v>
      </c>
      <c r="F290" s="147">
        <v>3232</v>
      </c>
      <c r="G290" s="146">
        <v>163.9</v>
      </c>
      <c r="H290" s="146">
        <v>12.4</v>
      </c>
      <c r="I290" s="147">
        <v>3219</v>
      </c>
      <c r="J290" s="146">
        <v>62</v>
      </c>
      <c r="K290" s="146">
        <v>14.8</v>
      </c>
      <c r="L290" s="147">
        <v>3861</v>
      </c>
      <c r="M290" s="146">
        <v>152.5</v>
      </c>
      <c r="N290" s="146">
        <v>9</v>
      </c>
      <c r="O290" s="147">
        <v>3826</v>
      </c>
      <c r="P290" s="146">
        <v>51.3</v>
      </c>
      <c r="Q290" s="146">
        <v>10.6</v>
      </c>
    </row>
    <row r="291" spans="1:17" ht="15.9" x14ac:dyDescent="0.65">
      <c r="A291" s="146">
        <v>2010000000</v>
      </c>
      <c r="B291" s="146" t="s">
        <v>134</v>
      </c>
      <c r="C291" s="146">
        <v>110</v>
      </c>
      <c r="D291" s="146" t="s">
        <v>90</v>
      </c>
      <c r="F291" s="146" t="s">
        <v>74</v>
      </c>
      <c r="G291" s="146" t="s">
        <v>74</v>
      </c>
      <c r="H291" s="146" t="s">
        <v>74</v>
      </c>
      <c r="I291" s="146" t="s">
        <v>74</v>
      </c>
      <c r="J291" s="146" t="s">
        <v>74</v>
      </c>
      <c r="K291" s="146" t="s">
        <v>74</v>
      </c>
      <c r="L291" s="146" t="s">
        <v>74</v>
      </c>
      <c r="M291" s="146" t="s">
        <v>74</v>
      </c>
      <c r="N291" s="146" t="s">
        <v>74</v>
      </c>
      <c r="O291" s="146" t="s">
        <v>74</v>
      </c>
      <c r="P291" s="146" t="s">
        <v>74</v>
      </c>
      <c r="Q291" s="146" t="s">
        <v>74</v>
      </c>
    </row>
    <row r="292" spans="1:17" ht="15.9" x14ac:dyDescent="0.65">
      <c r="A292" s="146">
        <v>2010000000</v>
      </c>
      <c r="B292" s="146" t="s">
        <v>134</v>
      </c>
      <c r="C292" s="146">
        <v>120</v>
      </c>
      <c r="D292" s="146" t="s">
        <v>91</v>
      </c>
      <c r="F292" s="146" t="s">
        <v>74</v>
      </c>
      <c r="G292" s="146" t="s">
        <v>74</v>
      </c>
      <c r="H292" s="146" t="s">
        <v>74</v>
      </c>
      <c r="I292" s="146" t="s">
        <v>74</v>
      </c>
      <c r="J292" s="146" t="s">
        <v>74</v>
      </c>
      <c r="K292" s="146" t="s">
        <v>74</v>
      </c>
      <c r="L292" s="146" t="s">
        <v>74</v>
      </c>
      <c r="M292" s="146" t="s">
        <v>74</v>
      </c>
      <c r="N292" s="146" t="s">
        <v>74</v>
      </c>
      <c r="O292" s="146" t="s">
        <v>74</v>
      </c>
      <c r="P292" s="146" t="s">
        <v>74</v>
      </c>
      <c r="Q292" s="146" t="s">
        <v>74</v>
      </c>
    </row>
    <row r="293" spans="1:17" ht="15.9" x14ac:dyDescent="0.65">
      <c r="A293" s="146">
        <v>2010000000</v>
      </c>
      <c r="B293" s="146" t="s">
        <v>134</v>
      </c>
      <c r="C293" s="146">
        <v>130</v>
      </c>
      <c r="D293" s="146" t="s">
        <v>92</v>
      </c>
      <c r="F293" s="146" t="s">
        <v>74</v>
      </c>
      <c r="G293" s="146" t="s">
        <v>74</v>
      </c>
      <c r="H293" s="146" t="s">
        <v>74</v>
      </c>
      <c r="I293" s="146" t="s">
        <v>74</v>
      </c>
      <c r="J293" s="146" t="s">
        <v>74</v>
      </c>
      <c r="K293" s="146" t="s">
        <v>74</v>
      </c>
      <c r="L293" s="146" t="s">
        <v>74</v>
      </c>
      <c r="M293" s="146" t="s">
        <v>74</v>
      </c>
      <c r="N293" s="146" t="s">
        <v>74</v>
      </c>
      <c r="O293" s="146" t="s">
        <v>74</v>
      </c>
      <c r="P293" s="146" t="s">
        <v>74</v>
      </c>
      <c r="Q293" s="146" t="s">
        <v>74</v>
      </c>
    </row>
    <row r="294" spans="1:17" ht="15.9" x14ac:dyDescent="0.65">
      <c r="A294" s="146">
        <v>2010000000</v>
      </c>
      <c r="B294" s="146" t="s">
        <v>134</v>
      </c>
      <c r="C294" s="146">
        <v>140</v>
      </c>
      <c r="D294" s="146" t="s">
        <v>93</v>
      </c>
      <c r="F294" s="146" t="s">
        <v>74</v>
      </c>
      <c r="G294" s="146" t="s">
        <v>74</v>
      </c>
      <c r="H294" s="146" t="s">
        <v>74</v>
      </c>
      <c r="I294" s="146" t="s">
        <v>74</v>
      </c>
      <c r="J294" s="146" t="s">
        <v>74</v>
      </c>
      <c r="K294" s="146" t="s">
        <v>74</v>
      </c>
      <c r="L294" s="146" t="s">
        <v>74</v>
      </c>
      <c r="M294" s="146" t="s">
        <v>74</v>
      </c>
      <c r="N294" s="146" t="s">
        <v>74</v>
      </c>
      <c r="O294" s="146" t="s">
        <v>74</v>
      </c>
      <c r="P294" s="146" t="s">
        <v>74</v>
      </c>
      <c r="Q294" s="146" t="s">
        <v>74</v>
      </c>
    </row>
    <row r="295" spans="1:17" ht="15.9" x14ac:dyDescent="0.65">
      <c r="A295" s="146">
        <v>2010000000</v>
      </c>
      <c r="B295" s="146" t="s">
        <v>134</v>
      </c>
      <c r="C295" s="146">
        <v>150</v>
      </c>
      <c r="D295" s="146" t="s">
        <v>94</v>
      </c>
      <c r="F295" s="146" t="s">
        <v>74</v>
      </c>
      <c r="G295" s="146" t="s">
        <v>74</v>
      </c>
      <c r="H295" s="146" t="s">
        <v>74</v>
      </c>
      <c r="I295" s="146" t="s">
        <v>74</v>
      </c>
      <c r="J295" s="146" t="s">
        <v>74</v>
      </c>
      <c r="K295" s="146" t="s">
        <v>74</v>
      </c>
      <c r="L295" s="146" t="s">
        <v>74</v>
      </c>
      <c r="M295" s="146" t="s">
        <v>74</v>
      </c>
      <c r="N295" s="146" t="s">
        <v>74</v>
      </c>
      <c r="O295" s="146" t="s">
        <v>74</v>
      </c>
      <c r="P295" s="146" t="s">
        <v>74</v>
      </c>
      <c r="Q295" s="146" t="s">
        <v>74</v>
      </c>
    </row>
    <row r="296" spans="1:17" ht="15.9" x14ac:dyDescent="0.65">
      <c r="A296" s="146">
        <v>2010000000</v>
      </c>
      <c r="B296" s="146" t="s">
        <v>134</v>
      </c>
      <c r="C296" s="146">
        <v>160</v>
      </c>
      <c r="D296" s="146" t="s">
        <v>95</v>
      </c>
      <c r="F296" s="146">
        <v>42</v>
      </c>
      <c r="G296" s="146">
        <v>117.1</v>
      </c>
      <c r="H296" s="146">
        <v>5.2</v>
      </c>
      <c r="I296" s="146">
        <v>42</v>
      </c>
      <c r="J296" s="146">
        <v>20.9</v>
      </c>
      <c r="K296" s="146">
        <v>2.7</v>
      </c>
      <c r="L296" s="146">
        <v>38</v>
      </c>
      <c r="M296" s="146">
        <v>115.1</v>
      </c>
      <c r="N296" s="146">
        <v>4</v>
      </c>
      <c r="O296" s="146">
        <v>38</v>
      </c>
      <c r="P296" s="146">
        <v>20.100000000000001</v>
      </c>
      <c r="Q296" s="146">
        <v>2.4</v>
      </c>
    </row>
    <row r="297" spans="1:17" ht="15.9" x14ac:dyDescent="0.65">
      <c r="A297" s="146">
        <v>2010000000</v>
      </c>
      <c r="B297" s="146" t="s">
        <v>134</v>
      </c>
      <c r="C297" s="146">
        <v>170</v>
      </c>
      <c r="D297" s="146" t="s">
        <v>96</v>
      </c>
      <c r="F297" s="146">
        <v>44</v>
      </c>
      <c r="G297" s="146">
        <v>120.8</v>
      </c>
      <c r="H297" s="146">
        <v>6.2</v>
      </c>
      <c r="I297" s="146">
        <v>43</v>
      </c>
      <c r="J297" s="146">
        <v>23.6</v>
      </c>
      <c r="K297" s="146">
        <v>4.5</v>
      </c>
      <c r="L297" s="146">
        <v>34</v>
      </c>
      <c r="M297" s="146">
        <v>121.8</v>
      </c>
      <c r="N297" s="146">
        <v>5.2</v>
      </c>
      <c r="O297" s="146">
        <v>34</v>
      </c>
      <c r="P297" s="146">
        <v>23.5</v>
      </c>
      <c r="Q297" s="146">
        <v>3.6</v>
      </c>
    </row>
    <row r="298" spans="1:17" ht="15.9" x14ac:dyDescent="0.65">
      <c r="A298" s="146">
        <v>2010000000</v>
      </c>
      <c r="B298" s="146" t="s">
        <v>134</v>
      </c>
      <c r="C298" s="146">
        <v>180</v>
      </c>
      <c r="D298" s="146" t="s">
        <v>97</v>
      </c>
      <c r="F298" s="146">
        <v>38</v>
      </c>
      <c r="G298" s="146">
        <v>129.4</v>
      </c>
      <c r="H298" s="146">
        <v>6.1</v>
      </c>
      <c r="I298" s="146">
        <v>38</v>
      </c>
      <c r="J298" s="146">
        <v>27.2</v>
      </c>
      <c r="K298" s="146">
        <v>4.3</v>
      </c>
      <c r="L298" s="146">
        <v>38</v>
      </c>
      <c r="M298" s="146">
        <v>128.4</v>
      </c>
      <c r="N298" s="146">
        <v>5.9</v>
      </c>
      <c r="O298" s="146">
        <v>38</v>
      </c>
      <c r="P298" s="146">
        <v>26.5</v>
      </c>
      <c r="Q298" s="146">
        <v>4.4000000000000004</v>
      </c>
    </row>
    <row r="299" spans="1:17" ht="15.9" x14ac:dyDescent="0.65">
      <c r="A299" s="146">
        <v>2010000000</v>
      </c>
      <c r="B299" s="146" t="s">
        <v>134</v>
      </c>
      <c r="C299" s="146">
        <v>190</v>
      </c>
      <c r="D299" s="146" t="s">
        <v>98</v>
      </c>
      <c r="F299" s="146">
        <v>37</v>
      </c>
      <c r="G299" s="146">
        <v>132.69999999999999</v>
      </c>
      <c r="H299" s="146">
        <v>5.5</v>
      </c>
      <c r="I299" s="146">
        <v>37</v>
      </c>
      <c r="J299" s="146">
        <v>30.8</v>
      </c>
      <c r="K299" s="146">
        <v>7.4</v>
      </c>
      <c r="L299" s="146">
        <v>39</v>
      </c>
      <c r="M299" s="146">
        <v>135.19999999999999</v>
      </c>
      <c r="N299" s="146">
        <v>5.9</v>
      </c>
      <c r="O299" s="146">
        <v>38</v>
      </c>
      <c r="P299" s="146">
        <v>30.8</v>
      </c>
      <c r="Q299" s="146">
        <v>6.7</v>
      </c>
    </row>
    <row r="300" spans="1:17" ht="15.9" x14ac:dyDescent="0.65">
      <c r="A300" s="146">
        <v>2010000000</v>
      </c>
      <c r="B300" s="146" t="s">
        <v>134</v>
      </c>
      <c r="C300" s="146">
        <v>200</v>
      </c>
      <c r="D300" s="146" t="s">
        <v>99</v>
      </c>
      <c r="F300" s="146">
        <v>46</v>
      </c>
      <c r="G300" s="146">
        <v>138.5</v>
      </c>
      <c r="H300" s="146">
        <v>5.8</v>
      </c>
      <c r="I300" s="146">
        <v>46</v>
      </c>
      <c r="J300" s="146">
        <v>32.9</v>
      </c>
      <c r="K300" s="146">
        <v>6.9</v>
      </c>
      <c r="L300" s="146">
        <v>36</v>
      </c>
      <c r="M300" s="146">
        <v>139.19999999999999</v>
      </c>
      <c r="N300" s="146">
        <v>7.4</v>
      </c>
      <c r="O300" s="146">
        <v>36</v>
      </c>
      <c r="P300" s="146">
        <v>33.1</v>
      </c>
      <c r="Q300" s="146">
        <v>6.4</v>
      </c>
    </row>
    <row r="301" spans="1:17" ht="15.9" x14ac:dyDescent="0.65">
      <c r="A301" s="146">
        <v>2010000000</v>
      </c>
      <c r="B301" s="146" t="s">
        <v>134</v>
      </c>
      <c r="C301" s="146">
        <v>210</v>
      </c>
      <c r="D301" s="146" t="s">
        <v>100</v>
      </c>
      <c r="F301" s="146">
        <v>42</v>
      </c>
      <c r="G301" s="146">
        <v>143.80000000000001</v>
      </c>
      <c r="H301" s="146">
        <v>6.9</v>
      </c>
      <c r="I301" s="146">
        <v>42</v>
      </c>
      <c r="J301" s="146">
        <v>36.200000000000003</v>
      </c>
      <c r="K301" s="146">
        <v>6.8</v>
      </c>
      <c r="L301" s="146">
        <v>41</v>
      </c>
      <c r="M301" s="146">
        <v>145.30000000000001</v>
      </c>
      <c r="N301" s="146">
        <v>6.3</v>
      </c>
      <c r="O301" s="146">
        <v>41</v>
      </c>
      <c r="P301" s="146">
        <v>36.799999999999997</v>
      </c>
      <c r="Q301" s="146">
        <v>6.7</v>
      </c>
    </row>
    <row r="302" spans="1:17" ht="15.9" x14ac:dyDescent="0.65">
      <c r="A302" s="146">
        <v>2010000000</v>
      </c>
      <c r="B302" s="146" t="s">
        <v>134</v>
      </c>
      <c r="C302" s="146">
        <v>220</v>
      </c>
      <c r="D302" s="146" t="s">
        <v>101</v>
      </c>
      <c r="F302" s="146">
        <v>32</v>
      </c>
      <c r="G302" s="146">
        <v>151.9</v>
      </c>
      <c r="H302" s="146">
        <v>7.7</v>
      </c>
      <c r="I302" s="146">
        <v>32</v>
      </c>
      <c r="J302" s="146">
        <v>44.5</v>
      </c>
      <c r="K302" s="146">
        <v>12.9</v>
      </c>
      <c r="L302" s="146">
        <v>28</v>
      </c>
      <c r="M302" s="146">
        <v>150.80000000000001</v>
      </c>
      <c r="N302" s="146">
        <v>5.8</v>
      </c>
      <c r="O302" s="146">
        <v>28</v>
      </c>
      <c r="P302" s="146">
        <v>40.799999999999997</v>
      </c>
      <c r="Q302" s="146">
        <v>7.8</v>
      </c>
    </row>
    <row r="303" spans="1:17" ht="15.9" x14ac:dyDescent="0.65">
      <c r="A303" s="146">
        <v>2010000000</v>
      </c>
      <c r="B303" s="146" t="s">
        <v>134</v>
      </c>
      <c r="C303" s="146">
        <v>230</v>
      </c>
      <c r="D303" s="146" t="s">
        <v>102</v>
      </c>
      <c r="F303" s="146">
        <v>30</v>
      </c>
      <c r="G303" s="146">
        <v>159.6</v>
      </c>
      <c r="H303" s="146">
        <v>10.1</v>
      </c>
      <c r="I303" s="146">
        <v>30</v>
      </c>
      <c r="J303" s="146">
        <v>46.9</v>
      </c>
      <c r="K303" s="146">
        <v>10.3</v>
      </c>
      <c r="L303" s="146">
        <v>29</v>
      </c>
      <c r="M303" s="146">
        <v>155.69999999999999</v>
      </c>
      <c r="N303" s="146">
        <v>4.5999999999999996</v>
      </c>
      <c r="O303" s="146">
        <v>29</v>
      </c>
      <c r="P303" s="146">
        <v>46.2</v>
      </c>
      <c r="Q303" s="146">
        <v>7.1</v>
      </c>
    </row>
    <row r="304" spans="1:17" ht="15.9" x14ac:dyDescent="0.65">
      <c r="A304" s="146">
        <v>2010000000</v>
      </c>
      <c r="B304" s="146" t="s">
        <v>134</v>
      </c>
      <c r="C304" s="146">
        <v>240</v>
      </c>
      <c r="D304" s="146" t="s">
        <v>103</v>
      </c>
      <c r="F304" s="146">
        <v>32</v>
      </c>
      <c r="G304" s="146">
        <v>164.4</v>
      </c>
      <c r="H304" s="146">
        <v>6.6</v>
      </c>
      <c r="I304" s="146">
        <v>32</v>
      </c>
      <c r="J304" s="146">
        <v>52.6</v>
      </c>
      <c r="K304" s="146">
        <v>9.1</v>
      </c>
      <c r="L304" s="146">
        <v>31</v>
      </c>
      <c r="M304" s="146">
        <v>156.1</v>
      </c>
      <c r="N304" s="146">
        <v>4.9000000000000004</v>
      </c>
      <c r="O304" s="146">
        <v>31</v>
      </c>
      <c r="P304" s="146">
        <v>48.4</v>
      </c>
      <c r="Q304" s="146">
        <v>5.8</v>
      </c>
    </row>
    <row r="305" spans="1:17" ht="15.9" x14ac:dyDescent="0.65">
      <c r="A305" s="146">
        <v>2010000000</v>
      </c>
      <c r="B305" s="146" t="s">
        <v>134</v>
      </c>
      <c r="C305" s="146">
        <v>250</v>
      </c>
      <c r="D305" s="146" t="s">
        <v>104</v>
      </c>
      <c r="F305" s="146">
        <v>35</v>
      </c>
      <c r="G305" s="146">
        <v>169</v>
      </c>
      <c r="H305" s="146">
        <v>5.8</v>
      </c>
      <c r="I305" s="146">
        <v>35</v>
      </c>
      <c r="J305" s="146">
        <v>56.7</v>
      </c>
      <c r="K305" s="146">
        <v>10.7</v>
      </c>
      <c r="L305" s="146">
        <v>39</v>
      </c>
      <c r="M305" s="146">
        <v>156.6</v>
      </c>
      <c r="N305" s="146">
        <v>5.5</v>
      </c>
      <c r="O305" s="146">
        <v>39</v>
      </c>
      <c r="P305" s="146">
        <v>51</v>
      </c>
      <c r="Q305" s="146">
        <v>7.6</v>
      </c>
    </row>
    <row r="306" spans="1:17" ht="15.9" x14ac:dyDescent="0.65">
      <c r="A306" s="146">
        <v>2010000000</v>
      </c>
      <c r="B306" s="146" t="s">
        <v>134</v>
      </c>
      <c r="C306" s="146">
        <v>260</v>
      </c>
      <c r="D306" s="146" t="s">
        <v>105</v>
      </c>
      <c r="F306" s="146">
        <v>39</v>
      </c>
      <c r="G306" s="146">
        <v>168.5</v>
      </c>
      <c r="H306" s="146">
        <v>5.8</v>
      </c>
      <c r="I306" s="146">
        <v>39</v>
      </c>
      <c r="J306" s="146">
        <v>57.7</v>
      </c>
      <c r="K306" s="146">
        <v>9.1999999999999993</v>
      </c>
      <c r="L306" s="146">
        <v>28</v>
      </c>
      <c r="M306" s="146">
        <v>158</v>
      </c>
      <c r="N306" s="146">
        <v>4.0999999999999996</v>
      </c>
      <c r="O306" s="146">
        <v>27</v>
      </c>
      <c r="P306" s="146">
        <v>51</v>
      </c>
      <c r="Q306" s="146">
        <v>7.2</v>
      </c>
    </row>
    <row r="307" spans="1:17" ht="15.9" x14ac:dyDescent="0.65">
      <c r="A307" s="146">
        <v>2010000000</v>
      </c>
      <c r="B307" s="146" t="s">
        <v>134</v>
      </c>
      <c r="C307" s="146">
        <v>270</v>
      </c>
      <c r="D307" s="146" t="s">
        <v>106</v>
      </c>
      <c r="F307" s="146">
        <v>33</v>
      </c>
      <c r="G307" s="146">
        <v>170.9</v>
      </c>
      <c r="H307" s="146">
        <v>5.0999999999999996</v>
      </c>
      <c r="I307" s="146">
        <v>32</v>
      </c>
      <c r="J307" s="146">
        <v>60.9</v>
      </c>
      <c r="K307" s="146">
        <v>8.1</v>
      </c>
      <c r="L307" s="146">
        <v>34</v>
      </c>
      <c r="M307" s="146">
        <v>158</v>
      </c>
      <c r="N307" s="146">
        <v>4.9000000000000004</v>
      </c>
      <c r="O307" s="146">
        <v>33</v>
      </c>
      <c r="P307" s="146">
        <v>51.9</v>
      </c>
      <c r="Q307" s="146">
        <v>6</v>
      </c>
    </row>
    <row r="308" spans="1:17" ht="15.9" x14ac:dyDescent="0.65">
      <c r="A308" s="146">
        <v>2010000000</v>
      </c>
      <c r="B308" s="146" t="s">
        <v>134</v>
      </c>
      <c r="C308" s="146">
        <v>280</v>
      </c>
      <c r="D308" s="146" t="s">
        <v>107</v>
      </c>
      <c r="F308" s="146">
        <v>19</v>
      </c>
      <c r="G308" s="146">
        <v>172.5</v>
      </c>
      <c r="H308" s="146">
        <v>4.8</v>
      </c>
      <c r="I308" s="146">
        <v>19</v>
      </c>
      <c r="J308" s="146">
        <v>62.5</v>
      </c>
      <c r="K308" s="146">
        <v>13.4</v>
      </c>
      <c r="L308" s="146">
        <v>26</v>
      </c>
      <c r="M308" s="146">
        <v>157.69999999999999</v>
      </c>
      <c r="N308" s="146">
        <v>5.5</v>
      </c>
      <c r="O308" s="146">
        <v>26</v>
      </c>
      <c r="P308" s="146">
        <v>56.3</v>
      </c>
      <c r="Q308" s="146">
        <v>12.8</v>
      </c>
    </row>
    <row r="309" spans="1:17" ht="15.9" x14ac:dyDescent="0.65">
      <c r="A309" s="146">
        <v>2010000000</v>
      </c>
      <c r="B309" s="146" t="s">
        <v>134</v>
      </c>
      <c r="C309" s="146">
        <v>290</v>
      </c>
      <c r="D309" s="146" t="s">
        <v>108</v>
      </c>
      <c r="F309" s="146">
        <v>20</v>
      </c>
      <c r="G309" s="146">
        <v>169</v>
      </c>
      <c r="H309" s="146">
        <v>5.7</v>
      </c>
      <c r="I309" s="146">
        <v>20</v>
      </c>
      <c r="J309" s="146">
        <v>59.4</v>
      </c>
      <c r="K309" s="146">
        <v>8.3000000000000007</v>
      </c>
      <c r="L309" s="146">
        <v>21</v>
      </c>
      <c r="M309" s="146">
        <v>159.19999999999999</v>
      </c>
      <c r="N309" s="146">
        <v>5.0999999999999996</v>
      </c>
      <c r="O309" s="146">
        <v>21</v>
      </c>
      <c r="P309" s="146">
        <v>55.2</v>
      </c>
      <c r="Q309" s="146">
        <v>9.9</v>
      </c>
    </row>
    <row r="310" spans="1:17" ht="15.9" x14ac:dyDescent="0.65">
      <c r="A310" s="146">
        <v>2010000000</v>
      </c>
      <c r="B310" s="146" t="s">
        <v>134</v>
      </c>
      <c r="C310" s="146">
        <v>300</v>
      </c>
      <c r="D310" s="146" t="s">
        <v>109</v>
      </c>
      <c r="F310" s="146">
        <v>21</v>
      </c>
      <c r="G310" s="146">
        <v>171</v>
      </c>
      <c r="H310" s="146">
        <v>6.3</v>
      </c>
      <c r="I310" s="146">
        <v>21</v>
      </c>
      <c r="J310" s="146">
        <v>61.8</v>
      </c>
      <c r="K310" s="146">
        <v>13.2</v>
      </c>
      <c r="L310" s="146">
        <v>20</v>
      </c>
      <c r="M310" s="146">
        <v>159.5</v>
      </c>
      <c r="N310" s="146">
        <v>7.5</v>
      </c>
      <c r="O310" s="146">
        <v>20</v>
      </c>
      <c r="P310" s="146">
        <v>55</v>
      </c>
      <c r="Q310" s="146">
        <v>14.1</v>
      </c>
    </row>
    <row r="311" spans="1:17" ht="15.9" x14ac:dyDescent="0.65">
      <c r="A311" s="146">
        <v>2010000000</v>
      </c>
      <c r="B311" s="146" t="s">
        <v>134</v>
      </c>
      <c r="C311" s="146">
        <v>310</v>
      </c>
      <c r="D311" s="146" t="s">
        <v>110</v>
      </c>
      <c r="F311" s="146">
        <v>16</v>
      </c>
      <c r="G311" s="146">
        <v>170.2</v>
      </c>
      <c r="H311" s="146">
        <v>5.7</v>
      </c>
      <c r="I311" s="146">
        <v>16</v>
      </c>
      <c r="J311" s="146">
        <v>60.7</v>
      </c>
      <c r="K311" s="146">
        <v>8.6</v>
      </c>
      <c r="L311" s="146">
        <v>23</v>
      </c>
      <c r="M311" s="146">
        <v>156.69999999999999</v>
      </c>
      <c r="N311" s="146">
        <v>3.7</v>
      </c>
      <c r="O311" s="146">
        <v>22</v>
      </c>
      <c r="P311" s="146">
        <v>49.4</v>
      </c>
      <c r="Q311" s="146">
        <v>6.5</v>
      </c>
    </row>
    <row r="312" spans="1:17" ht="15.9" x14ac:dyDescent="0.65">
      <c r="A312" s="146">
        <v>2010000000</v>
      </c>
      <c r="B312" s="146" t="s">
        <v>134</v>
      </c>
      <c r="C312" s="146">
        <v>320</v>
      </c>
      <c r="D312" s="146" t="s">
        <v>111</v>
      </c>
      <c r="F312" s="146">
        <v>19</v>
      </c>
      <c r="G312" s="146">
        <v>170.1</v>
      </c>
      <c r="H312" s="146">
        <v>6.1</v>
      </c>
      <c r="I312" s="146">
        <v>18</v>
      </c>
      <c r="J312" s="146">
        <v>69.5</v>
      </c>
      <c r="K312" s="146">
        <v>13.4</v>
      </c>
      <c r="L312" s="146">
        <v>22</v>
      </c>
      <c r="M312" s="146">
        <v>157.19999999999999</v>
      </c>
      <c r="N312" s="146">
        <v>6</v>
      </c>
      <c r="O312" s="146">
        <v>20</v>
      </c>
      <c r="P312" s="146">
        <v>50.3</v>
      </c>
      <c r="Q312" s="146">
        <v>7.4</v>
      </c>
    </row>
    <row r="313" spans="1:17" ht="15.9" x14ac:dyDescent="0.65">
      <c r="A313" s="146">
        <v>2010000000</v>
      </c>
      <c r="B313" s="146" t="s">
        <v>134</v>
      </c>
      <c r="C313" s="146">
        <v>330</v>
      </c>
      <c r="D313" s="146" t="s">
        <v>112</v>
      </c>
      <c r="F313" s="146">
        <v>22</v>
      </c>
      <c r="G313" s="146">
        <v>171.9</v>
      </c>
      <c r="H313" s="146">
        <v>5.3</v>
      </c>
      <c r="I313" s="146">
        <v>22</v>
      </c>
      <c r="J313" s="146">
        <v>65.7</v>
      </c>
      <c r="K313" s="146">
        <v>12.2</v>
      </c>
      <c r="L313" s="146">
        <v>21</v>
      </c>
      <c r="M313" s="146">
        <v>154.80000000000001</v>
      </c>
      <c r="N313" s="146">
        <v>4.7</v>
      </c>
      <c r="O313" s="146">
        <v>21</v>
      </c>
      <c r="P313" s="146">
        <v>48.4</v>
      </c>
      <c r="Q313" s="146">
        <v>7.6</v>
      </c>
    </row>
    <row r="314" spans="1:17" ht="15.9" x14ac:dyDescent="0.65">
      <c r="A314" s="146">
        <v>2010000000</v>
      </c>
      <c r="B314" s="146" t="s">
        <v>134</v>
      </c>
      <c r="C314" s="146">
        <v>340</v>
      </c>
      <c r="D314" s="146" t="s">
        <v>113</v>
      </c>
      <c r="F314" s="146">
        <v>23</v>
      </c>
      <c r="G314" s="146">
        <v>171.5</v>
      </c>
      <c r="H314" s="146">
        <v>5.6</v>
      </c>
      <c r="I314" s="146">
        <v>23</v>
      </c>
      <c r="J314" s="146">
        <v>62.9</v>
      </c>
      <c r="K314" s="146">
        <v>10.5</v>
      </c>
      <c r="L314" s="146">
        <v>34</v>
      </c>
      <c r="M314" s="146">
        <v>159.1</v>
      </c>
      <c r="N314" s="146">
        <v>4.7</v>
      </c>
      <c r="O314" s="146">
        <v>33</v>
      </c>
      <c r="P314" s="146">
        <v>49.8</v>
      </c>
      <c r="Q314" s="146">
        <v>8.8000000000000007</v>
      </c>
    </row>
    <row r="315" spans="1:17" ht="15.9" x14ac:dyDescent="0.65">
      <c r="A315" s="146">
        <v>2010000000</v>
      </c>
      <c r="B315" s="146" t="s">
        <v>134</v>
      </c>
      <c r="C315" s="146">
        <v>350</v>
      </c>
      <c r="D315" s="146" t="s">
        <v>114</v>
      </c>
      <c r="F315" s="146">
        <v>19</v>
      </c>
      <c r="G315" s="146">
        <v>169.6</v>
      </c>
      <c r="H315" s="146">
        <v>6.9</v>
      </c>
      <c r="I315" s="146">
        <v>19</v>
      </c>
      <c r="J315" s="146">
        <v>63.5</v>
      </c>
      <c r="K315" s="146">
        <v>10.3</v>
      </c>
      <c r="L315" s="146">
        <v>25</v>
      </c>
      <c r="M315" s="146">
        <v>157.69999999999999</v>
      </c>
      <c r="N315" s="146">
        <v>5.0999999999999996</v>
      </c>
      <c r="O315" s="146">
        <v>25</v>
      </c>
      <c r="P315" s="146">
        <v>50.2</v>
      </c>
      <c r="Q315" s="146">
        <v>6.8</v>
      </c>
    </row>
    <row r="316" spans="1:17" ht="15.9" x14ac:dyDescent="0.65">
      <c r="A316" s="146">
        <v>2010000000</v>
      </c>
      <c r="B316" s="146" t="s">
        <v>134</v>
      </c>
      <c r="C316" s="146">
        <v>360</v>
      </c>
      <c r="D316" s="146" t="s">
        <v>115</v>
      </c>
      <c r="F316" s="146">
        <v>98</v>
      </c>
      <c r="G316" s="146">
        <v>170.4</v>
      </c>
      <c r="H316" s="146">
        <v>6.2</v>
      </c>
      <c r="I316" s="146">
        <v>96</v>
      </c>
      <c r="J316" s="146">
        <v>66.5</v>
      </c>
      <c r="K316" s="146">
        <v>12.3</v>
      </c>
      <c r="L316" s="146">
        <v>114</v>
      </c>
      <c r="M316" s="146">
        <v>158.69999999999999</v>
      </c>
      <c r="N316" s="146">
        <v>5.4</v>
      </c>
      <c r="O316" s="146">
        <v>111</v>
      </c>
      <c r="P316" s="146">
        <v>51.8</v>
      </c>
      <c r="Q316" s="146">
        <v>9</v>
      </c>
    </row>
    <row r="317" spans="1:17" ht="15.9" x14ac:dyDescent="0.65">
      <c r="A317" s="146">
        <v>2010000000</v>
      </c>
      <c r="B317" s="146" t="s">
        <v>134</v>
      </c>
      <c r="C317" s="146">
        <v>370</v>
      </c>
      <c r="D317" s="146" t="s">
        <v>116</v>
      </c>
      <c r="F317" s="146">
        <v>387</v>
      </c>
      <c r="G317" s="146">
        <v>171.5</v>
      </c>
      <c r="H317" s="146">
        <v>6.1</v>
      </c>
      <c r="I317" s="146">
        <v>385</v>
      </c>
      <c r="J317" s="146">
        <v>69.599999999999994</v>
      </c>
      <c r="K317" s="146">
        <v>11.7</v>
      </c>
      <c r="L317" s="146">
        <v>486</v>
      </c>
      <c r="M317" s="146">
        <v>158.30000000000001</v>
      </c>
      <c r="N317" s="146">
        <v>5.3</v>
      </c>
      <c r="O317" s="146">
        <v>465</v>
      </c>
      <c r="P317" s="146">
        <v>54</v>
      </c>
      <c r="Q317" s="146">
        <v>9.1999999999999993</v>
      </c>
    </row>
    <row r="318" spans="1:17" ht="15.9" x14ac:dyDescent="0.65">
      <c r="A318" s="146">
        <v>2010000000</v>
      </c>
      <c r="B318" s="146" t="s">
        <v>134</v>
      </c>
      <c r="C318" s="146">
        <v>380</v>
      </c>
      <c r="D318" s="146" t="s">
        <v>117</v>
      </c>
      <c r="F318" s="146">
        <v>397</v>
      </c>
      <c r="G318" s="146">
        <v>170.6</v>
      </c>
      <c r="H318" s="146">
        <v>5.8</v>
      </c>
      <c r="I318" s="146">
        <v>395</v>
      </c>
      <c r="J318" s="146">
        <v>70.400000000000006</v>
      </c>
      <c r="K318" s="146">
        <v>11.6</v>
      </c>
      <c r="L318" s="146">
        <v>489</v>
      </c>
      <c r="M318" s="146">
        <v>157.80000000000001</v>
      </c>
      <c r="N318" s="146">
        <v>5.2</v>
      </c>
      <c r="O318" s="146">
        <v>487</v>
      </c>
      <c r="P318" s="146">
        <v>54.7</v>
      </c>
      <c r="Q318" s="146">
        <v>9.3000000000000007</v>
      </c>
    </row>
    <row r="319" spans="1:17" ht="15.9" x14ac:dyDescent="0.65">
      <c r="A319" s="146">
        <v>2010000000</v>
      </c>
      <c r="B319" s="146" t="s">
        <v>134</v>
      </c>
      <c r="C319" s="146">
        <v>390</v>
      </c>
      <c r="D319" s="146" t="s">
        <v>118</v>
      </c>
      <c r="F319" s="146">
        <v>453</v>
      </c>
      <c r="G319" s="146">
        <v>168</v>
      </c>
      <c r="H319" s="146">
        <v>6.1</v>
      </c>
      <c r="I319" s="146">
        <v>451</v>
      </c>
      <c r="J319" s="146">
        <v>68.2</v>
      </c>
      <c r="K319" s="146">
        <v>10.4</v>
      </c>
      <c r="L319" s="146">
        <v>567</v>
      </c>
      <c r="M319" s="146">
        <v>155.19999999999999</v>
      </c>
      <c r="N319" s="146">
        <v>5.4</v>
      </c>
      <c r="O319" s="146">
        <v>564</v>
      </c>
      <c r="P319" s="146">
        <v>54.1</v>
      </c>
      <c r="Q319" s="146">
        <v>8.6</v>
      </c>
    </row>
    <row r="320" spans="1:17" ht="15.9" x14ac:dyDescent="0.65">
      <c r="A320" s="146">
        <v>2010000000</v>
      </c>
      <c r="B320" s="146" t="s">
        <v>134</v>
      </c>
      <c r="C320" s="146">
        <v>400</v>
      </c>
      <c r="D320" s="146" t="s">
        <v>119</v>
      </c>
      <c r="F320" s="146">
        <v>650</v>
      </c>
      <c r="G320" s="146">
        <v>165.3</v>
      </c>
      <c r="H320" s="146">
        <v>6.1</v>
      </c>
      <c r="I320" s="146">
        <v>649</v>
      </c>
      <c r="J320" s="146">
        <v>64.599999999999994</v>
      </c>
      <c r="K320" s="146">
        <v>9.1</v>
      </c>
      <c r="L320" s="146">
        <v>765</v>
      </c>
      <c r="M320" s="146">
        <v>151.80000000000001</v>
      </c>
      <c r="N320" s="146">
        <v>5.5</v>
      </c>
      <c r="O320" s="146">
        <v>763</v>
      </c>
      <c r="P320" s="146">
        <v>53.4</v>
      </c>
      <c r="Q320" s="146">
        <v>8.3000000000000007</v>
      </c>
    </row>
    <row r="321" spans="1:17" ht="15.9" x14ac:dyDescent="0.65">
      <c r="A321" s="146">
        <v>2010000000</v>
      </c>
      <c r="B321" s="146" t="s">
        <v>134</v>
      </c>
      <c r="C321" s="146">
        <v>410</v>
      </c>
      <c r="D321" s="146" t="s">
        <v>120</v>
      </c>
      <c r="F321" s="146">
        <v>638</v>
      </c>
      <c r="G321" s="146">
        <v>160.9</v>
      </c>
      <c r="H321" s="146">
        <v>6.3</v>
      </c>
      <c r="I321" s="146">
        <v>637</v>
      </c>
      <c r="J321" s="146">
        <v>59.9</v>
      </c>
      <c r="K321" s="146">
        <v>9.4</v>
      </c>
      <c r="L321" s="146">
        <v>833</v>
      </c>
      <c r="M321" s="146">
        <v>147.69999999999999</v>
      </c>
      <c r="N321" s="146">
        <v>6.2</v>
      </c>
      <c r="O321" s="146">
        <v>836</v>
      </c>
      <c r="P321" s="146">
        <v>50.4</v>
      </c>
      <c r="Q321" s="146">
        <v>8.8000000000000007</v>
      </c>
    </row>
    <row r="322" spans="1:17" ht="15.9" x14ac:dyDescent="0.65">
      <c r="A322" s="146">
        <v>2010000000</v>
      </c>
      <c r="B322" s="146" t="s">
        <v>134</v>
      </c>
      <c r="C322" s="146">
        <v>420</v>
      </c>
      <c r="D322" s="146" t="s">
        <v>121</v>
      </c>
      <c r="F322" s="147">
        <v>2743</v>
      </c>
      <c r="G322" s="146">
        <v>166.8</v>
      </c>
      <c r="H322" s="146">
        <v>7.2</v>
      </c>
      <c r="I322" s="147">
        <v>2732</v>
      </c>
      <c r="J322" s="146">
        <v>65.7</v>
      </c>
      <c r="K322" s="146">
        <v>11.1</v>
      </c>
      <c r="L322" s="147">
        <v>3399</v>
      </c>
      <c r="M322" s="146">
        <v>153.6</v>
      </c>
      <c r="N322" s="146">
        <v>6.9</v>
      </c>
      <c r="O322" s="147">
        <v>3367</v>
      </c>
      <c r="P322" s="146">
        <v>52.9</v>
      </c>
      <c r="Q322" s="146">
        <v>9</v>
      </c>
    </row>
    <row r="323" spans="1:17" ht="15.9" x14ac:dyDescent="0.65">
      <c r="A323" s="146">
        <v>2010000000</v>
      </c>
      <c r="B323" s="146" t="s">
        <v>134</v>
      </c>
      <c r="C323" s="146">
        <v>430</v>
      </c>
      <c r="D323" s="146" t="s">
        <v>122</v>
      </c>
      <c r="F323" s="146">
        <v>218</v>
      </c>
      <c r="G323" s="146">
        <v>170.6</v>
      </c>
      <c r="H323" s="146">
        <v>6</v>
      </c>
      <c r="I323" s="146">
        <v>215</v>
      </c>
      <c r="J323" s="146">
        <v>65.099999999999994</v>
      </c>
      <c r="K323" s="146">
        <v>12</v>
      </c>
      <c r="L323" s="146">
        <v>259</v>
      </c>
      <c r="M323" s="146">
        <v>158.1</v>
      </c>
      <c r="N323" s="146">
        <v>5.4</v>
      </c>
      <c r="O323" s="146">
        <v>252</v>
      </c>
      <c r="P323" s="146">
        <v>51</v>
      </c>
      <c r="Q323" s="146">
        <v>9</v>
      </c>
    </row>
    <row r="324" spans="1:17" ht="15.9" x14ac:dyDescent="0.65">
      <c r="A324" s="146">
        <v>2010000000</v>
      </c>
      <c r="B324" s="146" t="s">
        <v>134</v>
      </c>
      <c r="C324" s="146">
        <v>440</v>
      </c>
      <c r="D324" s="146" t="s">
        <v>123</v>
      </c>
      <c r="F324" s="146">
        <v>335</v>
      </c>
      <c r="G324" s="146">
        <v>166.4</v>
      </c>
      <c r="H324" s="146">
        <v>6.2</v>
      </c>
      <c r="I324" s="146">
        <v>334</v>
      </c>
      <c r="J324" s="146">
        <v>65.7</v>
      </c>
      <c r="K324" s="146">
        <v>9.1999999999999993</v>
      </c>
      <c r="L324" s="146">
        <v>377</v>
      </c>
      <c r="M324" s="146">
        <v>152.69999999999999</v>
      </c>
      <c r="N324" s="146">
        <v>5.5</v>
      </c>
      <c r="O324" s="146">
        <v>376</v>
      </c>
      <c r="P324" s="146">
        <v>54.2</v>
      </c>
      <c r="Q324" s="146">
        <v>8.6999999999999993</v>
      </c>
    </row>
    <row r="325" spans="1:17" ht="15.9" x14ac:dyDescent="0.65">
      <c r="A325" s="146">
        <v>2010000000</v>
      </c>
      <c r="B325" s="146" t="s">
        <v>134</v>
      </c>
      <c r="C325" s="146">
        <v>450</v>
      </c>
      <c r="D325" s="146" t="s">
        <v>124</v>
      </c>
      <c r="F325" s="146">
        <v>315</v>
      </c>
      <c r="G325" s="146">
        <v>164.1</v>
      </c>
      <c r="H325" s="146">
        <v>5.8</v>
      </c>
      <c r="I325" s="146">
        <v>315</v>
      </c>
      <c r="J325" s="146">
        <v>63.4</v>
      </c>
      <c r="K325" s="146">
        <v>8.6999999999999993</v>
      </c>
      <c r="L325" s="146">
        <v>388</v>
      </c>
      <c r="M325" s="146">
        <v>150.9</v>
      </c>
      <c r="N325" s="146">
        <v>5.3</v>
      </c>
      <c r="O325" s="146">
        <v>387</v>
      </c>
      <c r="P325" s="146">
        <v>52.6</v>
      </c>
      <c r="Q325" s="146">
        <v>7.9</v>
      </c>
    </row>
    <row r="326" spans="1:17" ht="15.9" x14ac:dyDescent="0.65">
      <c r="A326" s="146">
        <v>2010000000</v>
      </c>
      <c r="B326" s="146" t="s">
        <v>134</v>
      </c>
      <c r="C326" s="146">
        <v>460</v>
      </c>
      <c r="D326" s="146" t="s">
        <v>125</v>
      </c>
      <c r="F326" s="146">
        <v>261</v>
      </c>
      <c r="G326" s="146">
        <v>162.80000000000001</v>
      </c>
      <c r="H326" s="146">
        <v>6.2</v>
      </c>
      <c r="I326" s="146">
        <v>260</v>
      </c>
      <c r="J326" s="146">
        <v>62.3</v>
      </c>
      <c r="K326" s="146">
        <v>9.5</v>
      </c>
      <c r="L326" s="146">
        <v>316</v>
      </c>
      <c r="M326" s="146">
        <v>149.9</v>
      </c>
      <c r="N326" s="146">
        <v>5.4</v>
      </c>
      <c r="O326" s="146">
        <v>316</v>
      </c>
      <c r="P326" s="146">
        <v>52.2</v>
      </c>
      <c r="Q326" s="146">
        <v>8.6999999999999993</v>
      </c>
    </row>
    <row r="327" spans="1:17" ht="15.9" x14ac:dyDescent="0.65">
      <c r="A327" s="146">
        <v>2010000000</v>
      </c>
      <c r="B327" s="146" t="s">
        <v>134</v>
      </c>
      <c r="C327" s="146">
        <v>470</v>
      </c>
      <c r="D327" s="146" t="s">
        <v>126</v>
      </c>
      <c r="F327" s="146">
        <v>190</v>
      </c>
      <c r="G327" s="146">
        <v>160.19999999999999</v>
      </c>
      <c r="H327" s="146">
        <v>5.8</v>
      </c>
      <c r="I327" s="146">
        <v>190</v>
      </c>
      <c r="J327" s="146">
        <v>59.5</v>
      </c>
      <c r="K327" s="146">
        <v>9.1999999999999993</v>
      </c>
      <c r="L327" s="146">
        <v>251</v>
      </c>
      <c r="M327" s="146">
        <v>147.1</v>
      </c>
      <c r="N327" s="146">
        <v>6</v>
      </c>
      <c r="O327" s="146">
        <v>251</v>
      </c>
      <c r="P327" s="146">
        <v>50.5</v>
      </c>
      <c r="Q327" s="146">
        <v>8.5</v>
      </c>
    </row>
    <row r="328" spans="1:17" ht="15.9" x14ac:dyDescent="0.65">
      <c r="A328" s="146">
        <v>2010000000</v>
      </c>
      <c r="B328" s="146" t="s">
        <v>134</v>
      </c>
      <c r="C328" s="146">
        <v>480</v>
      </c>
      <c r="D328" s="146" t="s">
        <v>127</v>
      </c>
      <c r="F328" s="146">
        <v>187</v>
      </c>
      <c r="G328" s="146">
        <v>159.1</v>
      </c>
      <c r="H328" s="146">
        <v>6.3</v>
      </c>
      <c r="I328" s="146">
        <v>187</v>
      </c>
      <c r="J328" s="146">
        <v>56.9</v>
      </c>
      <c r="K328" s="146">
        <v>8.4</v>
      </c>
      <c r="L328" s="146">
        <v>266</v>
      </c>
      <c r="M328" s="146">
        <v>145.6</v>
      </c>
      <c r="N328" s="146">
        <v>6.5</v>
      </c>
      <c r="O328" s="146">
        <v>269</v>
      </c>
      <c r="P328" s="146">
        <v>48.1</v>
      </c>
      <c r="Q328" s="146">
        <v>8.8000000000000007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6F7F-8A4E-4B89-8461-CBF79C7E7BF3}">
  <sheetPr>
    <pageSetUpPr autoPageBreaks="0"/>
  </sheetPr>
  <dimension ref="A1:AX117"/>
  <sheetViews>
    <sheetView showGridLines="0" topLeftCell="T25" zoomScaleNormal="100" zoomScaleSheetLayoutView="100" workbookViewId="0">
      <selection activeCell="AI62" sqref="AI62"/>
    </sheetView>
  </sheetViews>
  <sheetFormatPr defaultColWidth="8.35546875" defaultRowHeight="13.95" customHeight="1" x14ac:dyDescent="0.65"/>
  <cols>
    <col min="1" max="1" width="4.42578125" style="184" customWidth="1"/>
    <col min="2" max="2" width="3.5703125" style="185" customWidth="1"/>
    <col min="3" max="3" width="3.92578125" style="185" customWidth="1"/>
    <col min="4" max="4" width="5.5" style="185" customWidth="1"/>
    <col min="5" max="22" width="5.5703125" style="184" customWidth="1"/>
    <col min="23" max="23" width="1.2109375" style="184" customWidth="1"/>
    <col min="24" max="16384" width="8.35546875" style="184"/>
  </cols>
  <sheetData>
    <row r="1" spans="1:50" ht="20.25" customHeight="1" x14ac:dyDescent="0.65">
      <c r="A1" s="279"/>
      <c r="B1" s="278"/>
      <c r="C1" s="278"/>
      <c r="D1" s="278"/>
      <c r="E1" s="280" t="s">
        <v>244</v>
      </c>
      <c r="F1" s="278"/>
      <c r="G1" s="278"/>
      <c r="H1" s="278"/>
      <c r="I1" s="278"/>
      <c r="J1" s="278"/>
      <c r="K1" s="278"/>
      <c r="L1" s="278"/>
      <c r="M1" s="278"/>
      <c r="N1" s="279"/>
      <c r="O1" s="279"/>
      <c r="P1" s="280" t="s">
        <v>243</v>
      </c>
      <c r="S1" s="278"/>
      <c r="T1" s="278"/>
      <c r="U1" s="278"/>
      <c r="V1" s="279"/>
      <c r="W1" s="277"/>
      <c r="X1" s="277"/>
      <c r="Y1" s="277"/>
      <c r="Z1" s="277"/>
      <c r="AA1" s="277"/>
    </row>
    <row r="2" spans="1:50" ht="14.25" customHeight="1" x14ac:dyDescent="0.65">
      <c r="A2" s="279"/>
      <c r="B2" s="278"/>
      <c r="C2" s="278"/>
      <c r="D2" s="278"/>
      <c r="E2" s="189"/>
      <c r="F2" s="278"/>
      <c r="G2" s="278"/>
      <c r="H2" s="278"/>
      <c r="I2" s="278"/>
      <c r="J2" s="278"/>
      <c r="K2" s="278"/>
      <c r="L2" s="278"/>
      <c r="M2" s="278"/>
      <c r="N2" s="279"/>
      <c r="O2" s="190" t="s">
        <v>242</v>
      </c>
      <c r="Q2" s="189"/>
      <c r="S2" s="278"/>
      <c r="T2" s="278"/>
      <c r="U2" s="278"/>
      <c r="V2" s="190" t="s">
        <v>242</v>
      </c>
      <c r="W2" s="277"/>
      <c r="X2" s="277"/>
      <c r="Y2" s="277"/>
      <c r="Z2" s="277"/>
      <c r="AA2" s="277"/>
    </row>
    <row r="3" spans="1:50" s="267" customFormat="1" ht="5.25" customHeight="1" x14ac:dyDescent="0.65">
      <c r="A3" s="276"/>
      <c r="B3" s="275"/>
      <c r="C3" s="274"/>
      <c r="D3" s="273"/>
      <c r="E3" s="269"/>
      <c r="F3" s="269"/>
      <c r="G3" s="269"/>
      <c r="H3" s="270"/>
      <c r="I3" s="269"/>
      <c r="J3" s="270" t="s">
        <v>241</v>
      </c>
      <c r="K3" s="269"/>
      <c r="L3" s="269"/>
      <c r="M3" s="269"/>
      <c r="N3" s="272"/>
      <c r="O3" s="271"/>
      <c r="P3" s="211"/>
      <c r="Q3" s="269"/>
      <c r="R3" s="270" t="s">
        <v>241</v>
      </c>
      <c r="S3" s="269"/>
      <c r="T3" s="269"/>
      <c r="U3" s="269"/>
      <c r="V3" s="269"/>
    </row>
    <row r="4" spans="1:50" s="267" customFormat="1" ht="9" customHeight="1" x14ac:dyDescent="0.65">
      <c r="A4" s="255"/>
      <c r="B4" s="254"/>
      <c r="C4" s="253"/>
      <c r="D4" s="252"/>
      <c r="E4" s="258" t="s">
        <v>240</v>
      </c>
      <c r="F4" s="259" t="s">
        <v>239</v>
      </c>
      <c r="G4" s="263" t="s">
        <v>238</v>
      </c>
      <c r="H4" s="258" t="s">
        <v>237</v>
      </c>
      <c r="I4" s="258" t="s">
        <v>236</v>
      </c>
      <c r="J4" s="258" t="s">
        <v>235</v>
      </c>
      <c r="K4" s="262" t="s">
        <v>234</v>
      </c>
      <c r="L4" s="262" t="s">
        <v>233</v>
      </c>
      <c r="M4" s="262" t="s">
        <v>232</v>
      </c>
      <c r="N4" s="261" t="s">
        <v>231</v>
      </c>
      <c r="O4" s="268"/>
      <c r="P4" s="260" t="s">
        <v>230</v>
      </c>
      <c r="Q4" s="258" t="s">
        <v>229</v>
      </c>
      <c r="R4" s="258" t="s">
        <v>228</v>
      </c>
      <c r="S4" s="258" t="s">
        <v>227</v>
      </c>
      <c r="T4" s="258" t="s">
        <v>226</v>
      </c>
      <c r="U4" s="259" t="s">
        <v>225</v>
      </c>
      <c r="V4" s="258" t="s">
        <v>224</v>
      </c>
    </row>
    <row r="5" spans="1:50" s="264" customFormat="1" ht="3.65" customHeight="1" x14ac:dyDescent="0.3">
      <c r="A5" s="255"/>
      <c r="B5" s="254"/>
      <c r="C5" s="253"/>
      <c r="D5" s="252"/>
      <c r="E5" s="258"/>
      <c r="F5" s="259"/>
      <c r="G5" s="263"/>
      <c r="H5" s="258"/>
      <c r="I5" s="258"/>
      <c r="J5" s="258"/>
      <c r="K5" s="262"/>
      <c r="L5" s="262"/>
      <c r="M5" s="262"/>
      <c r="N5" s="261"/>
      <c r="O5" s="266"/>
      <c r="P5" s="260"/>
      <c r="Q5" s="258"/>
      <c r="R5" s="258"/>
      <c r="S5" s="258"/>
      <c r="T5" s="258"/>
      <c r="U5" s="259"/>
      <c r="V5" s="258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</row>
    <row r="6" spans="1:50" s="256" customFormat="1" ht="77.8" customHeight="1" x14ac:dyDescent="0.65">
      <c r="A6" s="255"/>
      <c r="B6" s="254"/>
      <c r="C6" s="253"/>
      <c r="D6" s="252"/>
      <c r="E6" s="258"/>
      <c r="F6" s="259"/>
      <c r="G6" s="263"/>
      <c r="H6" s="258"/>
      <c r="I6" s="258"/>
      <c r="J6" s="258"/>
      <c r="K6" s="262"/>
      <c r="L6" s="262"/>
      <c r="M6" s="262"/>
      <c r="N6" s="261"/>
      <c r="O6" s="249" t="s">
        <v>223</v>
      </c>
      <c r="P6" s="260"/>
      <c r="Q6" s="258"/>
      <c r="R6" s="258"/>
      <c r="S6" s="258"/>
      <c r="T6" s="258"/>
      <c r="U6" s="259"/>
      <c r="V6" s="258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</row>
    <row r="7" spans="1:50" s="244" customFormat="1" ht="3.65" customHeight="1" x14ac:dyDescent="0.2">
      <c r="A7" s="255"/>
      <c r="B7" s="254"/>
      <c r="C7" s="253"/>
      <c r="D7" s="252"/>
      <c r="E7" s="249"/>
      <c r="F7" s="251"/>
      <c r="G7" s="250"/>
      <c r="H7" s="249"/>
      <c r="I7" s="245"/>
      <c r="J7" s="245"/>
      <c r="K7" s="245"/>
      <c r="L7" s="245"/>
      <c r="M7" s="245"/>
      <c r="N7" s="248"/>
      <c r="O7" s="247"/>
      <c r="P7" s="246"/>
      <c r="Q7" s="245"/>
      <c r="R7" s="245"/>
      <c r="S7" s="245"/>
      <c r="T7" s="245"/>
      <c r="U7" s="245"/>
      <c r="V7" s="245"/>
    </row>
    <row r="8" spans="1:50" s="217" customFormat="1" ht="12.45" customHeight="1" x14ac:dyDescent="0.65">
      <c r="A8" s="243" t="s">
        <v>222</v>
      </c>
      <c r="B8" s="242" t="s">
        <v>221</v>
      </c>
      <c r="C8" s="209" t="s">
        <v>220</v>
      </c>
      <c r="D8" s="208" t="s">
        <v>219</v>
      </c>
      <c r="E8" s="229"/>
      <c r="F8" s="229"/>
      <c r="G8" s="229"/>
      <c r="H8" s="229"/>
      <c r="I8" s="229"/>
      <c r="J8" s="229"/>
      <c r="K8" s="229"/>
      <c r="L8" s="240" t="s">
        <v>218</v>
      </c>
      <c r="M8" s="241"/>
      <c r="N8" s="230"/>
      <c r="O8" s="229"/>
      <c r="P8" s="241"/>
      <c r="Q8" s="240"/>
      <c r="R8" s="240"/>
      <c r="S8" s="229"/>
      <c r="T8" s="229"/>
      <c r="U8" s="229"/>
      <c r="V8" s="240" t="s">
        <v>218</v>
      </c>
    </row>
    <row r="9" spans="1:50" s="217" customFormat="1" ht="12.45" customHeight="1" x14ac:dyDescent="0.2">
      <c r="A9" s="227"/>
      <c r="B9" s="196">
        <v>36</v>
      </c>
      <c r="C9" s="205" t="s">
        <v>200</v>
      </c>
      <c r="D9" s="204" t="s">
        <v>217</v>
      </c>
      <c r="E9" s="221"/>
      <c r="F9" s="221"/>
      <c r="G9" s="221"/>
      <c r="H9" s="221"/>
      <c r="I9" s="221"/>
      <c r="J9" s="221"/>
      <c r="K9" s="221"/>
      <c r="L9" s="238">
        <v>0.4</v>
      </c>
      <c r="M9" s="239"/>
      <c r="N9" s="222"/>
      <c r="O9" s="221"/>
      <c r="P9" s="239"/>
      <c r="Q9" s="238"/>
      <c r="R9" s="238"/>
      <c r="S9" s="221"/>
      <c r="T9" s="221"/>
      <c r="U9" s="221"/>
      <c r="V9" s="238">
        <v>2.8</v>
      </c>
    </row>
    <row r="10" spans="1:50" s="217" customFormat="1" ht="12.45" customHeight="1" x14ac:dyDescent="0.2">
      <c r="A10" s="227"/>
      <c r="B10" s="196">
        <v>37</v>
      </c>
      <c r="C10" s="205" t="s">
        <v>213</v>
      </c>
      <c r="D10" s="204" t="s">
        <v>216</v>
      </c>
      <c r="E10" s="221"/>
      <c r="F10" s="221"/>
      <c r="G10" s="221"/>
      <c r="H10" s="221"/>
      <c r="I10" s="221"/>
      <c r="J10" s="221"/>
      <c r="K10" s="221"/>
      <c r="L10" s="238">
        <v>0.7</v>
      </c>
      <c r="M10" s="239"/>
      <c r="N10" s="222"/>
      <c r="O10" s="221"/>
      <c r="P10" s="239"/>
      <c r="Q10" s="238"/>
      <c r="R10" s="238"/>
      <c r="S10" s="221"/>
      <c r="T10" s="221"/>
      <c r="U10" s="221"/>
      <c r="V10" s="238">
        <v>5.0999999999999996</v>
      </c>
    </row>
    <row r="11" spans="1:50" s="217" customFormat="1" ht="12.45" customHeight="1" x14ac:dyDescent="0.2">
      <c r="A11" s="227"/>
      <c r="B11" s="196">
        <v>38</v>
      </c>
      <c r="C11" s="205" t="s">
        <v>213</v>
      </c>
      <c r="D11" s="204" t="s">
        <v>215</v>
      </c>
      <c r="E11" s="221"/>
      <c r="F11" s="221"/>
      <c r="G11" s="221"/>
      <c r="H11" s="221"/>
      <c r="I11" s="221"/>
      <c r="J11" s="221"/>
      <c r="K11" s="221"/>
      <c r="L11" s="238">
        <v>1.3</v>
      </c>
      <c r="M11" s="239"/>
      <c r="N11" s="222"/>
      <c r="O11" s="221"/>
      <c r="P11" s="222"/>
      <c r="Q11" s="238"/>
      <c r="R11" s="221"/>
      <c r="S11" s="221"/>
      <c r="T11" s="221"/>
      <c r="U11" s="221"/>
      <c r="V11" s="238">
        <v>6.1</v>
      </c>
    </row>
    <row r="12" spans="1:50" s="217" customFormat="1" ht="12.45" customHeight="1" x14ac:dyDescent="0.2">
      <c r="A12" s="227"/>
      <c r="B12" s="196">
        <v>39</v>
      </c>
      <c r="C12" s="205" t="s">
        <v>213</v>
      </c>
      <c r="D12" s="204" t="s">
        <v>214</v>
      </c>
      <c r="E12" s="221"/>
      <c r="F12" s="221"/>
      <c r="G12" s="221"/>
      <c r="H12" s="221"/>
      <c r="I12" s="221"/>
      <c r="J12" s="221"/>
      <c r="K12" s="221"/>
      <c r="L12" s="238">
        <v>1.7</v>
      </c>
      <c r="M12" s="239"/>
      <c r="N12" s="222"/>
      <c r="O12" s="221"/>
      <c r="P12" s="222"/>
      <c r="Q12" s="220"/>
      <c r="R12" s="221"/>
      <c r="S12" s="221"/>
      <c r="T12" s="221"/>
      <c r="U12" s="221"/>
      <c r="V12" s="238">
        <v>6</v>
      </c>
    </row>
    <row r="13" spans="1:50" s="217" customFormat="1" ht="12.45" customHeight="1" x14ac:dyDescent="0.2">
      <c r="A13" s="227"/>
      <c r="B13" s="196">
        <v>40</v>
      </c>
      <c r="C13" s="205" t="s">
        <v>213</v>
      </c>
      <c r="D13" s="204" t="s">
        <v>212</v>
      </c>
      <c r="E13" s="221"/>
      <c r="F13" s="221"/>
      <c r="G13" s="221"/>
      <c r="H13" s="221"/>
      <c r="I13" s="221"/>
      <c r="J13" s="221"/>
      <c r="K13" s="221"/>
      <c r="L13" s="238">
        <v>2</v>
      </c>
      <c r="M13" s="239"/>
      <c r="N13" s="222"/>
      <c r="O13" s="221"/>
      <c r="P13" s="222"/>
      <c r="Q13" s="220"/>
      <c r="R13" s="221"/>
      <c r="S13" s="221"/>
      <c r="T13" s="221"/>
      <c r="U13" s="221"/>
      <c r="V13" s="238">
        <v>9.1999999999999993</v>
      </c>
    </row>
    <row r="14" spans="1:50" s="217" customFormat="1" ht="12.45" customHeight="1" x14ac:dyDescent="0.2">
      <c r="A14" s="232"/>
      <c r="B14" s="210">
        <v>41</v>
      </c>
      <c r="C14" s="209" t="s">
        <v>200</v>
      </c>
      <c r="D14" s="204" t="s">
        <v>211</v>
      </c>
      <c r="E14" s="229"/>
      <c r="F14" s="229"/>
      <c r="G14" s="229"/>
      <c r="H14" s="229"/>
      <c r="I14" s="229"/>
      <c r="J14" s="229"/>
      <c r="K14" s="229"/>
      <c r="L14" s="228">
        <v>2</v>
      </c>
      <c r="M14" s="231"/>
      <c r="N14" s="231">
        <v>0.3</v>
      </c>
      <c r="O14" s="229"/>
      <c r="P14" s="230"/>
      <c r="Q14" s="228"/>
      <c r="R14" s="229"/>
      <c r="S14" s="229"/>
      <c r="T14" s="229"/>
      <c r="U14" s="229"/>
      <c r="V14" s="228">
        <v>12.1</v>
      </c>
    </row>
    <row r="15" spans="1:50" s="217" customFormat="1" ht="12.45" customHeight="1" x14ac:dyDescent="0.2">
      <c r="A15" s="227"/>
      <c r="B15" s="196">
        <v>42</v>
      </c>
      <c r="C15" s="205" t="s">
        <v>200</v>
      </c>
      <c r="D15" s="204" t="s">
        <v>210</v>
      </c>
      <c r="E15" s="221"/>
      <c r="F15" s="221"/>
      <c r="G15" s="221"/>
      <c r="H15" s="221"/>
      <c r="I15" s="221"/>
      <c r="J15" s="221"/>
      <c r="K15" s="221"/>
      <c r="L15" s="220">
        <v>2.8</v>
      </c>
      <c r="M15" s="223"/>
      <c r="N15" s="223">
        <v>1.6</v>
      </c>
      <c r="O15" s="221"/>
      <c r="P15" s="222"/>
      <c r="Q15" s="220"/>
      <c r="R15" s="221"/>
      <c r="S15" s="221"/>
      <c r="T15" s="221"/>
      <c r="U15" s="221"/>
      <c r="V15" s="220">
        <v>9.5</v>
      </c>
    </row>
    <row r="16" spans="1:50" s="217" customFormat="1" ht="12.45" customHeight="1" x14ac:dyDescent="0.2">
      <c r="A16" s="227"/>
      <c r="B16" s="196">
        <v>43</v>
      </c>
      <c r="C16" s="205" t="s">
        <v>200</v>
      </c>
      <c r="D16" s="204" t="s">
        <v>209</v>
      </c>
      <c r="E16" s="221"/>
      <c r="F16" s="221"/>
      <c r="G16" s="221"/>
      <c r="H16" s="221"/>
      <c r="I16" s="221"/>
      <c r="J16" s="221"/>
      <c r="K16" s="221"/>
      <c r="L16" s="220">
        <v>3.9</v>
      </c>
      <c r="M16" s="223"/>
      <c r="N16" s="223">
        <v>5.4</v>
      </c>
      <c r="O16" s="221"/>
      <c r="P16" s="222"/>
      <c r="Q16" s="220"/>
      <c r="R16" s="221"/>
      <c r="S16" s="221"/>
      <c r="T16" s="221"/>
      <c r="U16" s="221"/>
      <c r="V16" s="220">
        <v>13.1</v>
      </c>
    </row>
    <row r="17" spans="1:22" s="217" customFormat="1" ht="12.45" customHeight="1" x14ac:dyDescent="0.2">
      <c r="A17" s="227"/>
      <c r="B17" s="196">
        <v>44</v>
      </c>
      <c r="C17" s="205" t="s">
        <v>200</v>
      </c>
      <c r="D17" s="204" t="s">
        <v>208</v>
      </c>
      <c r="E17" s="221"/>
      <c r="F17" s="221"/>
      <c r="G17" s="221"/>
      <c r="H17" s="221"/>
      <c r="I17" s="221"/>
      <c r="J17" s="221"/>
      <c r="K17" s="221"/>
      <c r="L17" s="220">
        <v>4.7</v>
      </c>
      <c r="M17" s="223"/>
      <c r="N17" s="223">
        <v>13.9</v>
      </c>
      <c r="O17" s="221"/>
      <c r="P17" s="222"/>
      <c r="Q17" s="221"/>
      <c r="R17" s="221"/>
      <c r="S17" s="221"/>
      <c r="T17" s="221"/>
      <c r="U17" s="221"/>
      <c r="V17" s="220">
        <v>17.3</v>
      </c>
    </row>
    <row r="18" spans="1:22" s="217" customFormat="1" ht="12.45" customHeight="1" x14ac:dyDescent="0.2">
      <c r="A18" s="227"/>
      <c r="B18" s="196">
        <v>45</v>
      </c>
      <c r="C18" s="205" t="s">
        <v>200</v>
      </c>
      <c r="D18" s="204" t="s">
        <v>207</v>
      </c>
      <c r="E18" s="221"/>
      <c r="F18" s="221"/>
      <c r="G18" s="221"/>
      <c r="H18" s="221"/>
      <c r="I18" s="221"/>
      <c r="J18" s="221"/>
      <c r="K18" s="221"/>
      <c r="L18" s="220">
        <v>5.9</v>
      </c>
      <c r="M18" s="223"/>
      <c r="N18" s="223">
        <v>26.3</v>
      </c>
      <c r="O18" s="221"/>
      <c r="P18" s="222"/>
      <c r="Q18" s="221"/>
      <c r="R18" s="221"/>
      <c r="S18" s="221"/>
      <c r="T18" s="221"/>
      <c r="U18" s="221"/>
      <c r="V18" s="220">
        <v>22.1</v>
      </c>
    </row>
    <row r="19" spans="1:22" s="217" customFormat="1" ht="12.45" customHeight="1" x14ac:dyDescent="0.2">
      <c r="A19" s="227"/>
      <c r="B19" s="196">
        <v>46</v>
      </c>
      <c r="C19" s="205" t="s">
        <v>200</v>
      </c>
      <c r="D19" s="204" t="s">
        <v>206</v>
      </c>
      <c r="E19" s="221"/>
      <c r="F19" s="221"/>
      <c r="G19" s="221"/>
      <c r="H19" s="221"/>
      <c r="I19" s="221"/>
      <c r="J19" s="221"/>
      <c r="K19" s="221"/>
      <c r="L19" s="220">
        <v>7.7</v>
      </c>
      <c r="M19" s="223"/>
      <c r="N19" s="223">
        <v>42.3</v>
      </c>
      <c r="O19" s="221"/>
      <c r="P19" s="222"/>
      <c r="Q19" s="221"/>
      <c r="R19" s="221"/>
      <c r="S19" s="221"/>
      <c r="T19" s="221"/>
      <c r="U19" s="221"/>
      <c r="V19" s="220">
        <v>26.8</v>
      </c>
    </row>
    <row r="20" spans="1:22" s="217" customFormat="1" ht="12.45" customHeight="1" x14ac:dyDescent="0.2">
      <c r="A20" s="227"/>
      <c r="B20" s="196">
        <v>47</v>
      </c>
      <c r="C20" s="205" t="s">
        <v>200</v>
      </c>
      <c r="D20" s="204" t="s">
        <v>205</v>
      </c>
      <c r="E20" s="221"/>
      <c r="F20" s="221"/>
      <c r="G20" s="221"/>
      <c r="H20" s="221"/>
      <c r="I20" s="221"/>
      <c r="J20" s="221"/>
      <c r="K20" s="221"/>
      <c r="L20" s="220">
        <v>9.3000000000000007</v>
      </c>
      <c r="M20" s="223"/>
      <c r="N20" s="223">
        <v>61.1</v>
      </c>
      <c r="O20" s="221"/>
      <c r="P20" s="222"/>
      <c r="Q20" s="221"/>
      <c r="R20" s="221"/>
      <c r="S20" s="221"/>
      <c r="T20" s="221"/>
      <c r="U20" s="221"/>
      <c r="V20" s="220">
        <v>30.1</v>
      </c>
    </row>
    <row r="21" spans="1:22" s="217" customFormat="1" ht="12.45" customHeight="1" x14ac:dyDescent="0.2">
      <c r="A21" s="227"/>
      <c r="B21" s="196">
        <v>48</v>
      </c>
      <c r="C21" s="205" t="s">
        <v>200</v>
      </c>
      <c r="D21" s="204" t="s">
        <v>204</v>
      </c>
      <c r="E21" s="221"/>
      <c r="F21" s="221"/>
      <c r="G21" s="221"/>
      <c r="H21" s="221"/>
      <c r="I21" s="221"/>
      <c r="J21" s="221"/>
      <c r="K21" s="221"/>
      <c r="L21" s="220">
        <v>12.9</v>
      </c>
      <c r="M21" s="223"/>
      <c r="N21" s="223">
        <v>75.8</v>
      </c>
      <c r="O21" s="221"/>
      <c r="P21" s="222"/>
      <c r="Q21" s="221"/>
      <c r="R21" s="221"/>
      <c r="S21" s="221"/>
      <c r="T21" s="221"/>
      <c r="U21" s="221"/>
      <c r="V21" s="220">
        <v>36.700000000000003</v>
      </c>
    </row>
    <row r="22" spans="1:22" s="217" customFormat="1" ht="12.45" customHeight="1" x14ac:dyDescent="0.2">
      <c r="A22" s="227"/>
      <c r="B22" s="196">
        <v>49</v>
      </c>
      <c r="C22" s="205" t="s">
        <v>200</v>
      </c>
      <c r="D22" s="204" t="s">
        <v>203</v>
      </c>
      <c r="E22" s="221"/>
      <c r="F22" s="221"/>
      <c r="G22" s="221"/>
      <c r="H22" s="221"/>
      <c r="I22" s="221"/>
      <c r="J22" s="221"/>
      <c r="K22" s="221"/>
      <c r="L22" s="220">
        <v>12.4</v>
      </c>
      <c r="M22" s="223"/>
      <c r="N22" s="223">
        <v>85.9</v>
      </c>
      <c r="O22" s="221"/>
      <c r="P22" s="222"/>
      <c r="Q22" s="220">
        <v>7.1</v>
      </c>
      <c r="R22" s="221"/>
      <c r="S22" s="221"/>
      <c r="T22" s="221"/>
      <c r="U22" s="221"/>
      <c r="V22" s="220">
        <v>39.799999999999997</v>
      </c>
    </row>
    <row r="23" spans="1:22" s="217" customFormat="1" ht="12.45" customHeight="1" x14ac:dyDescent="0.2">
      <c r="A23" s="237"/>
      <c r="B23" s="201">
        <v>50</v>
      </c>
      <c r="C23" s="200" t="s">
        <v>200</v>
      </c>
      <c r="D23" s="204" t="s">
        <v>202</v>
      </c>
      <c r="E23" s="234"/>
      <c r="F23" s="234"/>
      <c r="G23" s="234"/>
      <c r="H23" s="234"/>
      <c r="I23" s="234"/>
      <c r="J23" s="234"/>
      <c r="K23" s="234"/>
      <c r="L23" s="233">
        <v>17.2</v>
      </c>
      <c r="M23" s="236"/>
      <c r="N23" s="236">
        <v>90.3</v>
      </c>
      <c r="O23" s="234"/>
      <c r="P23" s="235"/>
      <c r="Q23" s="233">
        <v>7.9</v>
      </c>
      <c r="R23" s="234"/>
      <c r="S23" s="234"/>
      <c r="T23" s="234"/>
      <c r="U23" s="234"/>
      <c r="V23" s="233">
        <v>41.2</v>
      </c>
    </row>
    <row r="24" spans="1:22" s="217" customFormat="1" ht="12.45" customHeight="1" x14ac:dyDescent="0.2">
      <c r="A24" s="227"/>
      <c r="B24" s="196">
        <v>51</v>
      </c>
      <c r="C24" s="205" t="s">
        <v>200</v>
      </c>
      <c r="D24" s="204" t="s">
        <v>201</v>
      </c>
      <c r="E24" s="221"/>
      <c r="F24" s="221"/>
      <c r="G24" s="221"/>
      <c r="H24" s="221"/>
      <c r="I24" s="221"/>
      <c r="J24" s="221"/>
      <c r="K24" s="221"/>
      <c r="L24" s="220">
        <v>19.5</v>
      </c>
      <c r="M24" s="223"/>
      <c r="N24" s="223">
        <v>93.7</v>
      </c>
      <c r="O24" s="221"/>
      <c r="P24" s="222"/>
      <c r="Q24" s="220">
        <v>9</v>
      </c>
      <c r="R24" s="221"/>
      <c r="S24" s="221"/>
      <c r="T24" s="221"/>
      <c r="U24" s="221"/>
      <c r="V24" s="220">
        <v>44</v>
      </c>
    </row>
    <row r="25" spans="1:22" s="217" customFormat="1" ht="12.45" customHeight="1" x14ac:dyDescent="0.2">
      <c r="A25" s="227"/>
      <c r="B25" s="196">
        <v>52</v>
      </c>
      <c r="C25" s="205" t="s">
        <v>200</v>
      </c>
      <c r="D25" s="204" t="s">
        <v>199</v>
      </c>
      <c r="E25" s="221"/>
      <c r="F25" s="221"/>
      <c r="G25" s="221"/>
      <c r="H25" s="221"/>
      <c r="I25" s="221"/>
      <c r="J25" s="221"/>
      <c r="K25" s="221"/>
      <c r="L25" s="220">
        <v>25.7</v>
      </c>
      <c r="M25" s="223"/>
      <c r="N25" s="223">
        <v>95.4</v>
      </c>
      <c r="O25" s="221"/>
      <c r="P25" s="222"/>
      <c r="Q25" s="220">
        <v>10.1</v>
      </c>
      <c r="R25" s="221"/>
      <c r="S25" s="221"/>
      <c r="T25" s="221"/>
      <c r="U25" s="221"/>
      <c r="V25" s="220">
        <v>48.7</v>
      </c>
    </row>
    <row r="26" spans="1:22" s="217" customFormat="1" ht="12.45" customHeight="1" x14ac:dyDescent="0.2">
      <c r="A26" s="227"/>
      <c r="B26" s="196">
        <v>53</v>
      </c>
      <c r="C26" s="205" t="s">
        <v>167</v>
      </c>
      <c r="D26" s="204" t="s">
        <v>198</v>
      </c>
      <c r="E26" s="221"/>
      <c r="F26" s="221"/>
      <c r="G26" s="221"/>
      <c r="H26" s="221"/>
      <c r="I26" s="221"/>
      <c r="J26" s="221"/>
      <c r="K26" s="221"/>
      <c r="L26" s="220">
        <v>29.9</v>
      </c>
      <c r="M26" s="223"/>
      <c r="N26" s="223">
        <v>97.7</v>
      </c>
      <c r="O26" s="221"/>
      <c r="P26" s="222"/>
      <c r="Q26" s="220">
        <v>8.6</v>
      </c>
      <c r="R26" s="221"/>
      <c r="S26" s="221"/>
      <c r="T26" s="221"/>
      <c r="U26" s="221"/>
      <c r="V26" s="220">
        <v>51.7</v>
      </c>
    </row>
    <row r="27" spans="1:22" s="217" customFormat="1" ht="12.45" customHeight="1" x14ac:dyDescent="0.2">
      <c r="A27" s="227"/>
      <c r="B27" s="196">
        <v>54</v>
      </c>
      <c r="C27" s="205" t="s">
        <v>180</v>
      </c>
      <c r="D27" s="204" t="s">
        <v>197</v>
      </c>
      <c r="E27" s="221"/>
      <c r="F27" s="221"/>
      <c r="G27" s="221"/>
      <c r="H27" s="221"/>
      <c r="I27" s="221"/>
      <c r="J27" s="221"/>
      <c r="K27" s="221"/>
      <c r="L27" s="220">
        <v>35.5</v>
      </c>
      <c r="M27" s="223"/>
      <c r="N27" s="223">
        <v>97.8</v>
      </c>
      <c r="O27" s="221"/>
      <c r="P27" s="222"/>
      <c r="Q27" s="220">
        <v>9.3000000000000007</v>
      </c>
      <c r="R27" s="221"/>
      <c r="S27" s="221"/>
      <c r="T27" s="221"/>
      <c r="U27" s="221"/>
      <c r="V27" s="220">
        <v>54.6</v>
      </c>
    </row>
    <row r="28" spans="1:22" s="217" customFormat="1" ht="12.45" customHeight="1" x14ac:dyDescent="0.2">
      <c r="A28" s="227"/>
      <c r="B28" s="196">
        <v>55</v>
      </c>
      <c r="C28" s="205" t="s">
        <v>180</v>
      </c>
      <c r="D28" s="204" t="s">
        <v>196</v>
      </c>
      <c r="E28" s="221"/>
      <c r="F28" s="221"/>
      <c r="G28" s="221"/>
      <c r="H28" s="221"/>
      <c r="I28" s="221"/>
      <c r="J28" s="221"/>
      <c r="K28" s="221"/>
      <c r="L28" s="220">
        <v>39.200000000000003</v>
      </c>
      <c r="M28" s="223"/>
      <c r="N28" s="223">
        <v>98.2</v>
      </c>
      <c r="O28" s="221"/>
      <c r="P28" s="222"/>
      <c r="Q28" s="220">
        <v>8.6</v>
      </c>
      <c r="R28" s="221"/>
      <c r="S28" s="221"/>
      <c r="T28" s="221"/>
      <c r="U28" s="221"/>
      <c r="V28" s="220">
        <v>57.2</v>
      </c>
    </row>
    <row r="29" spans="1:22" s="217" customFormat="1" ht="12.45" customHeight="1" x14ac:dyDescent="0.2">
      <c r="A29" s="227"/>
      <c r="B29" s="196">
        <v>56</v>
      </c>
      <c r="C29" s="205" t="s">
        <v>180</v>
      </c>
      <c r="D29" s="204" t="s">
        <v>195</v>
      </c>
      <c r="E29" s="221"/>
      <c r="F29" s="221"/>
      <c r="G29" s="221"/>
      <c r="H29" s="221"/>
      <c r="I29" s="221"/>
      <c r="J29" s="221"/>
      <c r="K29" s="221"/>
      <c r="L29" s="220">
        <v>41.2</v>
      </c>
      <c r="M29" s="223"/>
      <c r="N29" s="223">
        <v>98.5</v>
      </c>
      <c r="O29" s="221"/>
      <c r="P29" s="222"/>
      <c r="Q29" s="220">
        <v>9</v>
      </c>
      <c r="R29" s="221"/>
      <c r="S29" s="221"/>
      <c r="T29" s="221"/>
      <c r="U29" s="221"/>
      <c r="V29" s="220">
        <v>58.5</v>
      </c>
    </row>
    <row r="30" spans="1:22" s="217" customFormat="1" ht="12.45" customHeight="1" x14ac:dyDescent="0.2">
      <c r="A30" s="227"/>
      <c r="B30" s="196">
        <v>57</v>
      </c>
      <c r="C30" s="205" t="s">
        <v>180</v>
      </c>
      <c r="D30" s="204" t="s">
        <v>194</v>
      </c>
      <c r="E30" s="221"/>
      <c r="F30" s="221"/>
      <c r="G30" s="221"/>
      <c r="H30" s="221"/>
      <c r="I30" s="221"/>
      <c r="J30" s="221"/>
      <c r="K30" s="221"/>
      <c r="L30" s="220">
        <v>42.2</v>
      </c>
      <c r="M30" s="223"/>
      <c r="N30" s="223">
        <v>98.9</v>
      </c>
      <c r="O30" s="221"/>
      <c r="P30" s="222"/>
      <c r="Q30" s="220">
        <v>8.8000000000000007</v>
      </c>
      <c r="R30" s="221"/>
      <c r="S30" s="221"/>
      <c r="T30" s="221"/>
      <c r="U30" s="221"/>
      <c r="V30" s="220">
        <v>62</v>
      </c>
    </row>
    <row r="31" spans="1:22" s="217" customFormat="1" ht="12.45" customHeight="1" x14ac:dyDescent="0.2">
      <c r="A31" s="227"/>
      <c r="B31" s="196">
        <v>58</v>
      </c>
      <c r="C31" s="205" t="s">
        <v>180</v>
      </c>
      <c r="D31" s="204" t="s">
        <v>193</v>
      </c>
      <c r="E31" s="221"/>
      <c r="F31" s="221"/>
      <c r="G31" s="221"/>
      <c r="H31" s="220">
        <v>21</v>
      </c>
      <c r="I31" s="220">
        <v>5.4</v>
      </c>
      <c r="J31" s="221"/>
      <c r="K31" s="220">
        <v>18.5</v>
      </c>
      <c r="L31" s="220">
        <v>49.6</v>
      </c>
      <c r="M31" s="223"/>
      <c r="N31" s="223">
        <v>98.8</v>
      </c>
      <c r="O31" s="221"/>
      <c r="P31" s="222"/>
      <c r="Q31" s="220">
        <v>8.1999999999999993</v>
      </c>
      <c r="R31" s="221"/>
      <c r="S31" s="221"/>
      <c r="T31" s="221"/>
      <c r="U31" s="221"/>
      <c r="V31" s="220">
        <v>62.9</v>
      </c>
    </row>
    <row r="32" spans="1:22" s="217" customFormat="1" ht="12.45" customHeight="1" x14ac:dyDescent="0.2">
      <c r="A32" s="227"/>
      <c r="B32" s="196">
        <v>59</v>
      </c>
      <c r="C32" s="205" t="s">
        <v>180</v>
      </c>
      <c r="D32" s="204" t="s">
        <v>192</v>
      </c>
      <c r="E32" s="221"/>
      <c r="F32" s="221"/>
      <c r="G32" s="221"/>
      <c r="H32" s="220">
        <v>22.5</v>
      </c>
      <c r="I32" s="220">
        <v>7.8</v>
      </c>
      <c r="J32" s="221"/>
      <c r="K32" s="220">
        <v>22.3</v>
      </c>
      <c r="L32" s="220">
        <v>49.3</v>
      </c>
      <c r="M32" s="223"/>
      <c r="N32" s="223">
        <v>99.2</v>
      </c>
      <c r="O32" s="221"/>
      <c r="P32" s="222"/>
      <c r="Q32" s="220">
        <v>8.8000000000000007</v>
      </c>
      <c r="R32" s="221"/>
      <c r="S32" s="221"/>
      <c r="T32" s="221"/>
      <c r="U32" s="221"/>
      <c r="V32" s="220">
        <v>64.8</v>
      </c>
    </row>
    <row r="33" spans="1:22" s="217" customFormat="1" ht="12.45" customHeight="1" x14ac:dyDescent="0.2">
      <c r="A33" s="227"/>
      <c r="B33" s="196">
        <v>60</v>
      </c>
      <c r="C33" s="205" t="s">
        <v>180</v>
      </c>
      <c r="D33" s="204" t="s">
        <v>191</v>
      </c>
      <c r="E33" s="221"/>
      <c r="F33" s="221"/>
      <c r="G33" s="221"/>
      <c r="H33" s="220">
        <v>24.2</v>
      </c>
      <c r="I33" s="220">
        <v>9.3000000000000007</v>
      </c>
      <c r="J33" s="221"/>
      <c r="K33" s="220">
        <v>28.7</v>
      </c>
      <c r="L33" s="220">
        <v>52.3</v>
      </c>
      <c r="M33" s="223"/>
      <c r="N33" s="223">
        <v>99.1</v>
      </c>
      <c r="O33" s="221"/>
      <c r="P33" s="222"/>
      <c r="Q33" s="220">
        <v>8.4</v>
      </c>
      <c r="R33" s="221"/>
      <c r="S33" s="221"/>
      <c r="T33" s="221"/>
      <c r="U33" s="221"/>
      <c r="V33" s="220">
        <v>67.400000000000006</v>
      </c>
    </row>
    <row r="34" spans="1:22" s="217" customFormat="1" ht="12.45" customHeight="1" x14ac:dyDescent="0.2">
      <c r="A34" s="232"/>
      <c r="B34" s="210">
        <v>61</v>
      </c>
      <c r="C34" s="209" t="s">
        <v>167</v>
      </c>
      <c r="D34" s="204" t="s">
        <v>190</v>
      </c>
      <c r="E34" s="229"/>
      <c r="F34" s="229"/>
      <c r="G34" s="229"/>
      <c r="H34" s="228">
        <v>24.8</v>
      </c>
      <c r="I34" s="228">
        <v>9.6999999999999993</v>
      </c>
      <c r="J34" s="229"/>
      <c r="K34" s="228">
        <v>33.200000000000003</v>
      </c>
      <c r="L34" s="228">
        <v>54.6</v>
      </c>
      <c r="M34" s="231"/>
      <c r="N34" s="231">
        <v>98.9</v>
      </c>
      <c r="O34" s="229"/>
      <c r="P34" s="230"/>
      <c r="Q34" s="228">
        <v>8.5</v>
      </c>
      <c r="R34" s="229"/>
      <c r="S34" s="229"/>
      <c r="T34" s="229"/>
      <c r="U34" s="229"/>
      <c r="V34" s="228">
        <v>67.400000000000006</v>
      </c>
    </row>
    <row r="35" spans="1:22" s="217" customFormat="1" ht="12.45" customHeight="1" x14ac:dyDescent="0.2">
      <c r="A35" s="227"/>
      <c r="B35" s="196">
        <v>62</v>
      </c>
      <c r="C35" s="205" t="s">
        <v>180</v>
      </c>
      <c r="D35" s="204" t="s">
        <v>189</v>
      </c>
      <c r="E35" s="221"/>
      <c r="F35" s="221"/>
      <c r="G35" s="221"/>
      <c r="H35" s="220">
        <v>26.5</v>
      </c>
      <c r="I35" s="220">
        <v>11</v>
      </c>
      <c r="J35" s="221"/>
      <c r="K35" s="220">
        <v>37.1</v>
      </c>
      <c r="L35" s="220">
        <v>57</v>
      </c>
      <c r="M35" s="223"/>
      <c r="N35" s="223">
        <v>98.7</v>
      </c>
      <c r="O35" s="221"/>
      <c r="P35" s="222"/>
      <c r="Q35" s="220">
        <v>10.4</v>
      </c>
      <c r="R35" s="221"/>
      <c r="S35" s="220">
        <v>11.7</v>
      </c>
      <c r="T35" s="220"/>
      <c r="U35" s="221"/>
      <c r="V35" s="220">
        <v>70.599999999999994</v>
      </c>
    </row>
    <row r="36" spans="1:22" s="217" customFormat="1" ht="12.45" customHeight="1" x14ac:dyDescent="0.65">
      <c r="A36" s="223"/>
      <c r="B36" s="196">
        <v>63</v>
      </c>
      <c r="C36" s="205" t="s">
        <v>180</v>
      </c>
      <c r="D36" s="204" t="s">
        <v>188</v>
      </c>
      <c r="E36" s="221"/>
      <c r="F36" s="221"/>
      <c r="G36" s="221"/>
      <c r="H36" s="220">
        <v>31.1</v>
      </c>
      <c r="I36" s="220">
        <v>12.7</v>
      </c>
      <c r="J36" s="221"/>
      <c r="K36" s="220">
        <v>40.4</v>
      </c>
      <c r="L36" s="220">
        <v>59.3</v>
      </c>
      <c r="M36" s="223"/>
      <c r="N36" s="223">
        <v>99</v>
      </c>
      <c r="O36" s="221"/>
      <c r="P36" s="222"/>
      <c r="Q36" s="220">
        <v>11.3</v>
      </c>
      <c r="R36" s="221"/>
      <c r="S36" s="220">
        <v>9.6999999999999993</v>
      </c>
      <c r="T36" s="220"/>
      <c r="U36" s="221"/>
      <c r="V36" s="220">
        <v>71.900000000000006</v>
      </c>
    </row>
    <row r="37" spans="1:22" s="217" customFormat="1" ht="12.45" customHeight="1" x14ac:dyDescent="0.65">
      <c r="A37" s="226" t="s">
        <v>187</v>
      </c>
      <c r="B37" s="225" t="s">
        <v>186</v>
      </c>
      <c r="C37" s="205" t="s">
        <v>167</v>
      </c>
      <c r="D37" s="204" t="s">
        <v>185</v>
      </c>
      <c r="E37" s="221"/>
      <c r="F37" s="221"/>
      <c r="G37" s="221"/>
      <c r="H37" s="220">
        <v>33.4</v>
      </c>
      <c r="I37" s="220">
        <v>14.4</v>
      </c>
      <c r="J37" s="221"/>
      <c r="K37" s="220">
        <v>45.4</v>
      </c>
      <c r="L37" s="220">
        <v>63.3</v>
      </c>
      <c r="M37" s="223"/>
      <c r="N37" s="223">
        <v>99.3</v>
      </c>
      <c r="O37" s="221"/>
      <c r="P37" s="222"/>
      <c r="Q37" s="220">
        <v>14.9</v>
      </c>
      <c r="R37" s="221"/>
      <c r="S37" s="220">
        <v>11.6</v>
      </c>
      <c r="T37" s="220"/>
      <c r="U37" s="221"/>
      <c r="V37" s="220">
        <v>76</v>
      </c>
    </row>
    <row r="38" spans="1:22" s="217" customFormat="1" ht="12.45" customHeight="1" x14ac:dyDescent="0.65">
      <c r="A38" s="206"/>
      <c r="B38" s="224">
        <v>2</v>
      </c>
      <c r="C38" s="205" t="s">
        <v>180</v>
      </c>
      <c r="D38" s="204" t="s">
        <v>184</v>
      </c>
      <c r="E38" s="221"/>
      <c r="F38" s="221"/>
      <c r="G38" s="221"/>
      <c r="H38" s="220">
        <v>34.799999999999997</v>
      </c>
      <c r="I38" s="220">
        <v>14.9</v>
      </c>
      <c r="J38" s="221"/>
      <c r="K38" s="220">
        <v>48</v>
      </c>
      <c r="L38" s="220">
        <v>63.7</v>
      </c>
      <c r="M38" s="223"/>
      <c r="N38" s="223">
        <v>99.4</v>
      </c>
      <c r="O38" s="221"/>
      <c r="P38" s="222"/>
      <c r="Q38" s="220">
        <v>15.6</v>
      </c>
      <c r="R38" s="221"/>
      <c r="S38" s="220">
        <v>10.6</v>
      </c>
      <c r="T38" s="220"/>
      <c r="U38" s="221"/>
      <c r="V38" s="220">
        <v>77.3</v>
      </c>
    </row>
    <row r="39" spans="1:22" s="217" customFormat="1" ht="12.45" customHeight="1" x14ac:dyDescent="0.65">
      <c r="A39" s="206"/>
      <c r="B39" s="224">
        <v>3</v>
      </c>
      <c r="C39" s="205" t="s">
        <v>180</v>
      </c>
      <c r="D39" s="204" t="s">
        <v>183</v>
      </c>
      <c r="E39" s="221"/>
      <c r="F39" s="221"/>
      <c r="G39" s="221"/>
      <c r="H39" s="220">
        <v>37</v>
      </c>
      <c r="I39" s="220">
        <v>15.8</v>
      </c>
      <c r="J39" s="221"/>
      <c r="K39" s="220">
        <v>53.6</v>
      </c>
      <c r="L39" s="220">
        <v>68.099999999999994</v>
      </c>
      <c r="M39" s="223"/>
      <c r="N39" s="223">
        <v>99.3</v>
      </c>
      <c r="O39" s="221"/>
      <c r="P39" s="222"/>
      <c r="Q39" s="220">
        <v>23.7</v>
      </c>
      <c r="R39" s="221"/>
      <c r="S39" s="220">
        <v>11.5</v>
      </c>
      <c r="T39" s="220"/>
      <c r="U39" s="221"/>
      <c r="V39" s="220">
        <v>79.5</v>
      </c>
    </row>
    <row r="40" spans="1:22" s="217" customFormat="1" ht="12.45" customHeight="1" x14ac:dyDescent="0.65">
      <c r="A40" s="206"/>
      <c r="B40" s="224">
        <v>4</v>
      </c>
      <c r="C40" s="205" t="s">
        <v>180</v>
      </c>
      <c r="D40" s="204" t="s">
        <v>182</v>
      </c>
      <c r="E40" s="220">
        <v>14.2</v>
      </c>
      <c r="F40" s="220">
        <v>26.2</v>
      </c>
      <c r="G40" s="220">
        <v>24.4</v>
      </c>
      <c r="H40" s="220">
        <v>30</v>
      </c>
      <c r="I40" s="220">
        <v>16.600000000000001</v>
      </c>
      <c r="J40" s="221"/>
      <c r="K40" s="220">
        <v>55.6</v>
      </c>
      <c r="L40" s="220">
        <v>69.8</v>
      </c>
      <c r="M40" s="223"/>
      <c r="N40" s="223">
        <v>99</v>
      </c>
      <c r="O40" s="221"/>
      <c r="P40" s="222"/>
      <c r="Q40" s="220">
        <v>26</v>
      </c>
      <c r="R40" s="221"/>
      <c r="S40" s="220">
        <v>12.2</v>
      </c>
      <c r="T40" s="220">
        <v>5.5</v>
      </c>
      <c r="U40" s="221"/>
      <c r="V40" s="220">
        <v>78.599999999999994</v>
      </c>
    </row>
    <row r="41" spans="1:22" s="217" customFormat="1" ht="12.45" customHeight="1" x14ac:dyDescent="0.65">
      <c r="A41" s="206"/>
      <c r="B41" s="224">
        <v>5</v>
      </c>
      <c r="C41" s="205" t="s">
        <v>180</v>
      </c>
      <c r="D41" s="204" t="s">
        <v>181</v>
      </c>
      <c r="E41" s="220">
        <v>17.600000000000001</v>
      </c>
      <c r="F41" s="220">
        <v>29.9</v>
      </c>
      <c r="G41" s="220">
        <v>26.3</v>
      </c>
      <c r="H41" s="220">
        <v>31.1</v>
      </c>
      <c r="I41" s="220">
        <v>18.100000000000001</v>
      </c>
      <c r="J41" s="221"/>
      <c r="K41" s="220">
        <v>56.4</v>
      </c>
      <c r="L41" s="220">
        <v>72.3</v>
      </c>
      <c r="M41" s="223"/>
      <c r="N41" s="223">
        <v>99.1</v>
      </c>
      <c r="O41" s="221"/>
      <c r="P41" s="222"/>
      <c r="Q41" s="220">
        <v>25.6</v>
      </c>
      <c r="R41" s="221"/>
      <c r="S41" s="220">
        <v>11.9</v>
      </c>
      <c r="T41" s="220">
        <v>6.7</v>
      </c>
      <c r="U41" s="221"/>
      <c r="V41" s="220">
        <v>80</v>
      </c>
    </row>
    <row r="42" spans="1:22" s="217" customFormat="1" ht="12.45" customHeight="1" x14ac:dyDescent="0.65">
      <c r="A42" s="206"/>
      <c r="B42" s="224">
        <v>6</v>
      </c>
      <c r="C42" s="205" t="s">
        <v>180</v>
      </c>
      <c r="D42" s="204" t="s">
        <v>179</v>
      </c>
      <c r="E42" s="220">
        <v>21.3</v>
      </c>
      <c r="F42" s="220">
        <v>29.7</v>
      </c>
      <c r="G42" s="220">
        <v>26.8</v>
      </c>
      <c r="H42" s="220">
        <v>30.4</v>
      </c>
      <c r="I42" s="220">
        <v>20.100000000000001</v>
      </c>
      <c r="J42" s="221"/>
      <c r="K42" s="220">
        <v>59</v>
      </c>
      <c r="L42" s="220">
        <v>74.2</v>
      </c>
      <c r="M42" s="223"/>
      <c r="N42" s="223">
        <v>99</v>
      </c>
      <c r="O42" s="221"/>
      <c r="P42" s="222"/>
      <c r="Q42" s="220">
        <v>29.9</v>
      </c>
      <c r="R42" s="221"/>
      <c r="S42" s="220">
        <v>13.9</v>
      </c>
      <c r="T42" s="220">
        <v>7.6</v>
      </c>
      <c r="U42" s="221"/>
      <c r="V42" s="220">
        <v>79.7</v>
      </c>
    </row>
    <row r="43" spans="1:22" s="217" customFormat="1" ht="12.45" customHeight="1" x14ac:dyDescent="0.65">
      <c r="A43" s="223"/>
      <c r="B43" s="224">
        <v>7</v>
      </c>
      <c r="C43" s="205" t="s">
        <v>167</v>
      </c>
      <c r="D43" s="204" t="s">
        <v>178</v>
      </c>
      <c r="E43" s="220">
        <v>23.6</v>
      </c>
      <c r="F43" s="220">
        <v>30.8</v>
      </c>
      <c r="G43" s="220">
        <v>28.2</v>
      </c>
      <c r="H43" s="220">
        <v>30.4</v>
      </c>
      <c r="I43" s="220">
        <v>19.399999999999999</v>
      </c>
      <c r="J43" s="221"/>
      <c r="K43" s="220">
        <v>59.2</v>
      </c>
      <c r="L43" s="220">
        <v>77.2</v>
      </c>
      <c r="M43" s="223"/>
      <c r="N43" s="223">
        <v>98.9</v>
      </c>
      <c r="O43" s="221"/>
      <c r="P43" s="222"/>
      <c r="Q43" s="220">
        <v>31.3</v>
      </c>
      <c r="R43" s="221"/>
      <c r="S43" s="220">
        <v>15.6</v>
      </c>
      <c r="T43" s="220">
        <v>10</v>
      </c>
      <c r="U43" s="221"/>
      <c r="V43" s="220">
        <v>80</v>
      </c>
    </row>
    <row r="44" spans="1:22" s="217" customFormat="1" ht="12.45" customHeight="1" x14ac:dyDescent="0.65">
      <c r="A44" s="223"/>
      <c r="B44" s="224">
        <v>8</v>
      </c>
      <c r="C44" s="205" t="s">
        <v>167</v>
      </c>
      <c r="D44" s="204" t="s">
        <v>177</v>
      </c>
      <c r="E44" s="220">
        <v>26.3</v>
      </c>
      <c r="F44" s="220">
        <v>32</v>
      </c>
      <c r="G44" s="220">
        <v>29.3</v>
      </c>
      <c r="H44" s="220">
        <v>30.3</v>
      </c>
      <c r="I44" s="220">
        <v>19.8</v>
      </c>
      <c r="J44" s="221"/>
      <c r="K44" s="220">
        <v>61</v>
      </c>
      <c r="L44" s="220">
        <v>77.2</v>
      </c>
      <c r="M44" s="223"/>
      <c r="N44" s="223">
        <v>99.1</v>
      </c>
      <c r="O44" s="221"/>
      <c r="P44" s="222"/>
      <c r="Q44" s="220">
        <v>32.299999999999997</v>
      </c>
      <c r="R44" s="221"/>
      <c r="S44" s="220">
        <v>17.3</v>
      </c>
      <c r="T44" s="220">
        <v>12.9</v>
      </c>
      <c r="U44" s="221"/>
      <c r="V44" s="220">
        <v>80.099999999999994</v>
      </c>
    </row>
    <row r="45" spans="1:22" s="217" customFormat="1" ht="12.45" customHeight="1" x14ac:dyDescent="0.65">
      <c r="A45" s="223"/>
      <c r="B45" s="224">
        <v>9</v>
      </c>
      <c r="C45" s="205" t="s">
        <v>167</v>
      </c>
      <c r="D45" s="204" t="s">
        <v>176</v>
      </c>
      <c r="E45" s="220">
        <v>30.3</v>
      </c>
      <c r="F45" s="220">
        <v>37.299999999999997</v>
      </c>
      <c r="G45" s="220">
        <v>33.700000000000003</v>
      </c>
      <c r="H45" s="220">
        <v>30.8</v>
      </c>
      <c r="I45" s="220">
        <v>20.8</v>
      </c>
      <c r="J45" s="221"/>
      <c r="K45" s="220">
        <v>61.9</v>
      </c>
      <c r="L45" s="220">
        <v>79.3</v>
      </c>
      <c r="M45" s="223"/>
      <c r="N45" s="223">
        <v>99.2</v>
      </c>
      <c r="O45" s="221"/>
      <c r="P45" s="222"/>
      <c r="Q45" s="220">
        <v>33.6</v>
      </c>
      <c r="R45" s="221"/>
      <c r="S45" s="220">
        <v>22.1</v>
      </c>
      <c r="T45" s="220">
        <v>17.5</v>
      </c>
      <c r="U45" s="221"/>
      <c r="V45" s="220">
        <v>82.6</v>
      </c>
    </row>
    <row r="46" spans="1:22" s="217" customFormat="1" ht="12.45" customHeight="1" x14ac:dyDescent="0.65">
      <c r="A46" s="202"/>
      <c r="B46" s="201">
        <v>10</v>
      </c>
      <c r="C46" s="200" t="s">
        <v>167</v>
      </c>
      <c r="D46" s="204" t="s">
        <v>175</v>
      </c>
      <c r="E46" s="198">
        <v>33.9</v>
      </c>
      <c r="F46" s="198">
        <v>38.4</v>
      </c>
      <c r="G46" s="198">
        <v>34.1</v>
      </c>
      <c r="H46" s="198">
        <v>31.7</v>
      </c>
      <c r="I46" s="198">
        <v>20.9</v>
      </c>
      <c r="J46" s="218"/>
      <c r="K46" s="198">
        <v>61.9</v>
      </c>
      <c r="L46" s="198">
        <v>81.900000000000006</v>
      </c>
      <c r="M46" s="213"/>
      <c r="N46" s="213">
        <v>99.2</v>
      </c>
      <c r="O46" s="218"/>
      <c r="P46" s="219"/>
      <c r="Q46" s="198">
        <v>35</v>
      </c>
      <c r="R46" s="218"/>
      <c r="S46" s="198">
        <v>25.2</v>
      </c>
      <c r="T46" s="198">
        <v>22.2</v>
      </c>
      <c r="U46" s="218"/>
      <c r="V46" s="198">
        <v>83.1</v>
      </c>
    </row>
    <row r="47" spans="1:22" s="217" customFormat="1" ht="12.45" customHeight="1" x14ac:dyDescent="0.65">
      <c r="A47" s="206"/>
      <c r="B47" s="196">
        <v>11</v>
      </c>
      <c r="C47" s="205" t="s">
        <v>167</v>
      </c>
      <c r="D47" s="204" t="s">
        <v>174</v>
      </c>
      <c r="E47" s="203">
        <v>36.5</v>
      </c>
      <c r="F47" s="203">
        <v>40.299999999999997</v>
      </c>
      <c r="G47" s="203">
        <v>35.5</v>
      </c>
      <c r="H47" s="203">
        <v>32.5</v>
      </c>
      <c r="I47" s="203">
        <v>20.8</v>
      </c>
      <c r="J47" s="215"/>
      <c r="K47" s="203">
        <v>62.6</v>
      </c>
      <c r="L47" s="203">
        <v>84.4</v>
      </c>
      <c r="M47" s="212"/>
      <c r="N47" s="212">
        <v>98.9</v>
      </c>
      <c r="O47" s="215"/>
      <c r="P47" s="216"/>
      <c r="Q47" s="203">
        <v>36.299999999999997</v>
      </c>
      <c r="R47" s="215"/>
      <c r="S47" s="203">
        <v>29.5</v>
      </c>
      <c r="T47" s="203">
        <v>26.4</v>
      </c>
      <c r="U47" s="215"/>
      <c r="V47" s="203">
        <v>82.5</v>
      </c>
    </row>
    <row r="48" spans="1:22" s="217" customFormat="1" ht="12.45" customHeight="1" x14ac:dyDescent="0.65">
      <c r="A48" s="206"/>
      <c r="B48" s="196">
        <v>12</v>
      </c>
      <c r="C48" s="205" t="s">
        <v>167</v>
      </c>
      <c r="D48" s="204" t="s">
        <v>173</v>
      </c>
      <c r="E48" s="203">
        <v>41</v>
      </c>
      <c r="F48" s="203">
        <v>43.9</v>
      </c>
      <c r="G48" s="203">
        <v>39.9</v>
      </c>
      <c r="H48" s="203">
        <v>33.4</v>
      </c>
      <c r="I48" s="203">
        <v>21.7</v>
      </c>
      <c r="J48" s="215"/>
      <c r="K48" s="203">
        <v>63.7</v>
      </c>
      <c r="L48" s="203">
        <v>86.2</v>
      </c>
      <c r="M48" s="212"/>
      <c r="N48" s="212">
        <v>99</v>
      </c>
      <c r="O48" s="215"/>
      <c r="P48" s="216"/>
      <c r="Q48" s="203">
        <v>37.9</v>
      </c>
      <c r="R48" s="215"/>
      <c r="S48" s="203">
        <v>38.6</v>
      </c>
      <c r="T48" s="203">
        <v>32.9</v>
      </c>
      <c r="U48" s="215"/>
      <c r="V48" s="203">
        <v>83.6</v>
      </c>
    </row>
    <row r="49" spans="1:22" ht="12.45" customHeight="1" x14ac:dyDescent="0.65">
      <c r="A49" s="206"/>
      <c r="B49" s="196">
        <v>13</v>
      </c>
      <c r="C49" s="205" t="s">
        <v>167</v>
      </c>
      <c r="D49" s="204" t="s">
        <v>172</v>
      </c>
      <c r="E49" s="203">
        <v>43.2</v>
      </c>
      <c r="F49" s="203">
        <v>46.7</v>
      </c>
      <c r="G49" s="203">
        <v>40.799999999999997</v>
      </c>
      <c r="H49" s="203">
        <v>33</v>
      </c>
      <c r="I49" s="203">
        <v>21.7</v>
      </c>
      <c r="J49" s="215"/>
      <c r="K49" s="203">
        <v>64.2</v>
      </c>
      <c r="L49" s="203">
        <v>86.2</v>
      </c>
      <c r="M49" s="212"/>
      <c r="N49" s="212">
        <v>99.2</v>
      </c>
      <c r="O49" s="215"/>
      <c r="P49" s="216"/>
      <c r="Q49" s="203">
        <v>36.799999999999997</v>
      </c>
      <c r="R49" s="215"/>
      <c r="S49" s="203">
        <v>50.1</v>
      </c>
      <c r="T49" s="203">
        <v>35.5</v>
      </c>
      <c r="U49" s="215"/>
      <c r="V49" s="203">
        <v>85.3</v>
      </c>
    </row>
    <row r="50" spans="1:22" ht="12.45" customHeight="1" x14ac:dyDescent="0.65">
      <c r="A50" s="206"/>
      <c r="B50" s="196">
        <v>14</v>
      </c>
      <c r="C50" s="205" t="s">
        <v>167</v>
      </c>
      <c r="D50" s="204" t="s">
        <v>171</v>
      </c>
      <c r="E50" s="203">
        <v>47.1</v>
      </c>
      <c r="F50" s="203">
        <v>48.5</v>
      </c>
      <c r="G50" s="203">
        <v>42.9</v>
      </c>
      <c r="H50" s="203">
        <v>36</v>
      </c>
      <c r="I50" s="203">
        <v>22.8</v>
      </c>
      <c r="J50" s="215"/>
      <c r="K50" s="203">
        <v>65.599999999999994</v>
      </c>
      <c r="L50" s="203">
        <v>87.2</v>
      </c>
      <c r="M50" s="212"/>
      <c r="N50" s="212">
        <v>99.3</v>
      </c>
      <c r="O50" s="215"/>
      <c r="P50" s="212">
        <v>19.3</v>
      </c>
      <c r="Q50" s="203">
        <v>37.200000000000003</v>
      </c>
      <c r="R50" s="203">
        <v>22.7</v>
      </c>
      <c r="S50" s="203">
        <v>57.2</v>
      </c>
      <c r="T50" s="203">
        <v>39.299999999999997</v>
      </c>
      <c r="U50" s="203">
        <v>78.599999999999994</v>
      </c>
      <c r="V50" s="203">
        <v>84.4</v>
      </c>
    </row>
    <row r="51" spans="1:22" ht="12.45" customHeight="1" x14ac:dyDescent="0.65">
      <c r="A51" s="206"/>
      <c r="B51" s="196">
        <v>15</v>
      </c>
      <c r="C51" s="205" t="s">
        <v>167</v>
      </c>
      <c r="D51" s="204" t="s">
        <v>170</v>
      </c>
      <c r="E51" s="203">
        <v>51.7</v>
      </c>
      <c r="F51" s="203">
        <v>51.5</v>
      </c>
      <c r="G51" s="203">
        <v>46.2</v>
      </c>
      <c r="H51" s="203">
        <v>35.299999999999997</v>
      </c>
      <c r="I51" s="203">
        <v>22.7</v>
      </c>
      <c r="J51" s="215"/>
      <c r="K51" s="203">
        <v>66.900000000000006</v>
      </c>
      <c r="L51" s="203">
        <v>88.8</v>
      </c>
      <c r="M51" s="212"/>
      <c r="N51" s="212">
        <v>99.4</v>
      </c>
      <c r="O51" s="215"/>
      <c r="P51" s="212">
        <v>25.3</v>
      </c>
      <c r="Q51" s="203">
        <v>39.1</v>
      </c>
      <c r="R51" s="203">
        <v>32</v>
      </c>
      <c r="S51" s="203">
        <v>63.3</v>
      </c>
      <c r="T51" s="203">
        <v>42.8</v>
      </c>
      <c r="U51" s="203">
        <v>83.3</v>
      </c>
      <c r="V51" s="203">
        <v>86.4</v>
      </c>
    </row>
    <row r="52" spans="1:22" ht="12.45" customHeight="1" x14ac:dyDescent="0.65">
      <c r="A52" s="206"/>
      <c r="B52" s="196">
        <v>16</v>
      </c>
      <c r="C52" s="205" t="s">
        <v>167</v>
      </c>
      <c r="D52" s="204" t="s">
        <v>169</v>
      </c>
      <c r="E52" s="203">
        <v>53</v>
      </c>
      <c r="F52" s="203">
        <v>52.6</v>
      </c>
      <c r="G52" s="203">
        <v>46.5</v>
      </c>
      <c r="H52" s="203">
        <v>35.299999999999997</v>
      </c>
      <c r="I52" s="203">
        <v>22.4</v>
      </c>
      <c r="J52" s="215"/>
      <c r="K52" s="203">
        <v>67.5</v>
      </c>
      <c r="L52" s="203">
        <v>87.1</v>
      </c>
      <c r="M52" s="212"/>
      <c r="N52" s="212">
        <v>99</v>
      </c>
      <c r="O52" s="215"/>
      <c r="P52" s="212">
        <v>35.4</v>
      </c>
      <c r="Q52" s="203">
        <v>42</v>
      </c>
      <c r="R52" s="203">
        <v>51.8</v>
      </c>
      <c r="S52" s="203">
        <v>65.7</v>
      </c>
      <c r="T52" s="203">
        <v>45.6</v>
      </c>
      <c r="U52" s="203">
        <v>85.1</v>
      </c>
      <c r="V52" s="203">
        <v>86</v>
      </c>
    </row>
    <row r="53" spans="1:22" ht="12.45" customHeight="1" x14ac:dyDescent="0.65">
      <c r="A53" s="206"/>
      <c r="B53" s="196">
        <v>17</v>
      </c>
      <c r="C53" s="205" t="s">
        <v>167</v>
      </c>
      <c r="D53" s="204" t="s">
        <v>168</v>
      </c>
      <c r="E53" s="203">
        <v>59.7</v>
      </c>
      <c r="F53" s="203">
        <v>57.4</v>
      </c>
      <c r="G53" s="203">
        <v>49.6</v>
      </c>
      <c r="H53" s="203">
        <v>50.7</v>
      </c>
      <c r="I53" s="203">
        <v>25.9</v>
      </c>
      <c r="J53" s="203">
        <v>21.6</v>
      </c>
      <c r="K53" s="203">
        <v>68.8</v>
      </c>
      <c r="L53" s="203">
        <v>87</v>
      </c>
      <c r="M53" s="212"/>
      <c r="N53" s="212">
        <v>99.3</v>
      </c>
      <c r="O53" s="203">
        <v>11.5</v>
      </c>
      <c r="P53" s="212">
        <v>49</v>
      </c>
      <c r="Q53" s="203">
        <v>39.6</v>
      </c>
      <c r="R53" s="203">
        <v>46.2</v>
      </c>
      <c r="S53" s="214">
        <v>64.599999999999994</v>
      </c>
      <c r="T53" s="203">
        <v>49.7</v>
      </c>
      <c r="U53" s="203">
        <v>82</v>
      </c>
      <c r="V53" s="203">
        <v>81.599999999999994</v>
      </c>
    </row>
    <row r="54" spans="1:22" ht="12.45" customHeight="1" x14ac:dyDescent="0.65">
      <c r="A54" s="206"/>
      <c r="B54" s="196">
        <v>18</v>
      </c>
      <c r="C54" s="205" t="s">
        <v>167</v>
      </c>
      <c r="D54" s="204" t="s">
        <v>166</v>
      </c>
      <c r="E54" s="203">
        <v>62.7</v>
      </c>
      <c r="F54" s="203">
        <v>58</v>
      </c>
      <c r="G54" s="203">
        <v>50.8</v>
      </c>
      <c r="H54" s="203">
        <v>50.9</v>
      </c>
      <c r="I54" s="203">
        <v>27.3</v>
      </c>
      <c r="J54" s="203">
        <v>24.4</v>
      </c>
      <c r="K54" s="203">
        <v>67.5</v>
      </c>
      <c r="L54" s="203">
        <v>88.2</v>
      </c>
      <c r="M54" s="212"/>
      <c r="N54" s="212">
        <v>99.4</v>
      </c>
      <c r="O54" s="203">
        <v>19.8</v>
      </c>
      <c r="P54" s="212">
        <v>61.1</v>
      </c>
      <c r="Q54" s="203">
        <v>40.200000000000003</v>
      </c>
      <c r="R54" s="203">
        <v>53.7</v>
      </c>
      <c r="S54" s="203">
        <v>68.3</v>
      </c>
      <c r="T54" s="203">
        <v>56.7</v>
      </c>
      <c r="U54" s="203">
        <v>85.3</v>
      </c>
      <c r="V54" s="203">
        <v>83.9</v>
      </c>
    </row>
    <row r="55" spans="1:22" ht="12.45" customHeight="1" x14ac:dyDescent="0.65">
      <c r="A55" s="206"/>
      <c r="B55" s="196">
        <v>19</v>
      </c>
      <c r="C55" s="205">
        <v>3</v>
      </c>
      <c r="D55" s="204" t="s">
        <v>165</v>
      </c>
      <c r="E55" s="203">
        <v>65.3</v>
      </c>
      <c r="F55" s="203">
        <v>61.4</v>
      </c>
      <c r="G55" s="203">
        <v>54.2</v>
      </c>
      <c r="H55" s="203">
        <v>49</v>
      </c>
      <c r="I55" s="203">
        <v>28.6</v>
      </c>
      <c r="J55" s="203">
        <v>25.8</v>
      </c>
      <c r="K55" s="203">
        <v>66.2</v>
      </c>
      <c r="L55" s="203">
        <v>88.6</v>
      </c>
      <c r="M55" s="212">
        <v>35.799999999999997</v>
      </c>
      <c r="N55" s="212">
        <v>99.5</v>
      </c>
      <c r="O55" s="203">
        <v>29.4</v>
      </c>
      <c r="P55" s="212">
        <v>65.099999999999994</v>
      </c>
      <c r="Q55" s="203">
        <v>41.2</v>
      </c>
      <c r="R55" s="203">
        <v>58.9</v>
      </c>
      <c r="S55" s="203">
        <v>71</v>
      </c>
      <c r="T55" s="203">
        <v>57.7</v>
      </c>
      <c r="U55" s="203">
        <v>88</v>
      </c>
      <c r="V55" s="203">
        <v>83.9</v>
      </c>
    </row>
    <row r="56" spans="1:22" ht="12.45" customHeight="1" x14ac:dyDescent="0.65">
      <c r="A56" s="202"/>
      <c r="B56" s="201">
        <v>20</v>
      </c>
      <c r="C56" s="200">
        <v>3</v>
      </c>
      <c r="D56" s="204" t="s">
        <v>164</v>
      </c>
      <c r="E56" s="198">
        <v>68.3</v>
      </c>
      <c r="F56" s="198">
        <v>63.3</v>
      </c>
      <c r="G56" s="198">
        <v>57.8</v>
      </c>
      <c r="H56" s="198">
        <v>52.3</v>
      </c>
      <c r="I56" s="198">
        <v>31.1</v>
      </c>
      <c r="J56" s="198">
        <v>27.4</v>
      </c>
      <c r="K56" s="198">
        <v>64.400000000000006</v>
      </c>
      <c r="L56" s="198">
        <v>89</v>
      </c>
      <c r="M56" s="213">
        <v>37.1</v>
      </c>
      <c r="N56" s="213">
        <v>99.7</v>
      </c>
      <c r="O56" s="198">
        <v>43.9</v>
      </c>
      <c r="P56" s="213">
        <v>71.7</v>
      </c>
      <c r="Q56" s="198">
        <v>41.4</v>
      </c>
      <c r="R56" s="198">
        <v>66</v>
      </c>
      <c r="S56" s="198">
        <v>73.099999999999994</v>
      </c>
      <c r="T56" s="198">
        <v>59</v>
      </c>
      <c r="U56" s="198">
        <v>90.5</v>
      </c>
      <c r="V56" s="198">
        <v>85.1</v>
      </c>
    </row>
    <row r="57" spans="1:22" ht="12.45" customHeight="1" x14ac:dyDescent="0.65">
      <c r="A57" s="206"/>
      <c r="B57" s="196">
        <v>21</v>
      </c>
      <c r="C57" s="205">
        <v>3</v>
      </c>
      <c r="D57" s="204" t="s">
        <v>163</v>
      </c>
      <c r="E57" s="203">
        <v>69.099999999999994</v>
      </c>
      <c r="F57" s="203">
        <v>64.099999999999994</v>
      </c>
      <c r="G57" s="203">
        <v>59.2</v>
      </c>
      <c r="H57" s="203">
        <v>52.7</v>
      </c>
      <c r="I57" s="203">
        <v>29.2</v>
      </c>
      <c r="J57" s="203">
        <v>28.8</v>
      </c>
      <c r="K57" s="203">
        <v>65</v>
      </c>
      <c r="L57" s="203">
        <v>87.9</v>
      </c>
      <c r="M57" s="212">
        <v>35.700000000000003</v>
      </c>
      <c r="N57" s="212">
        <v>99.4</v>
      </c>
      <c r="O57" s="203">
        <v>54.9</v>
      </c>
      <c r="P57" s="212">
        <v>73.099999999999994</v>
      </c>
      <c r="Q57" s="203">
        <v>41</v>
      </c>
      <c r="R57" s="203">
        <v>69.2</v>
      </c>
      <c r="S57" s="203">
        <v>73.2</v>
      </c>
      <c r="T57" s="203">
        <v>58</v>
      </c>
      <c r="U57" s="203">
        <v>90.2</v>
      </c>
      <c r="V57" s="203">
        <v>83.2</v>
      </c>
    </row>
    <row r="58" spans="1:22" ht="12.45" customHeight="1" x14ac:dyDescent="0.65">
      <c r="A58" s="206"/>
      <c r="B58" s="196">
        <v>22</v>
      </c>
      <c r="C58" s="205">
        <v>3</v>
      </c>
      <c r="D58" s="204" t="s">
        <v>162</v>
      </c>
      <c r="E58" s="203">
        <v>71.599999999999994</v>
      </c>
      <c r="F58" s="203">
        <v>66.400000000000006</v>
      </c>
      <c r="G58" s="203">
        <v>59</v>
      </c>
      <c r="H58" s="203">
        <v>54.9</v>
      </c>
      <c r="I58" s="203">
        <v>30.1</v>
      </c>
      <c r="J58" s="203">
        <v>29.7</v>
      </c>
      <c r="K58" s="203">
        <v>65.599999999999994</v>
      </c>
      <c r="L58" s="203">
        <v>89</v>
      </c>
      <c r="M58" s="212">
        <v>36.6</v>
      </c>
      <c r="N58" s="212">
        <v>99.5</v>
      </c>
      <c r="O58" s="203">
        <v>69.2</v>
      </c>
      <c r="P58" s="212">
        <v>69.5</v>
      </c>
      <c r="Q58" s="203">
        <v>40</v>
      </c>
      <c r="R58" s="203">
        <v>71.5</v>
      </c>
      <c r="S58" s="203">
        <v>74.599999999999994</v>
      </c>
      <c r="T58" s="203">
        <v>57.7</v>
      </c>
      <c r="U58" s="203">
        <v>92.4</v>
      </c>
      <c r="V58" s="203">
        <v>83.3</v>
      </c>
    </row>
    <row r="59" spans="1:22" ht="12.45" customHeight="1" x14ac:dyDescent="0.65">
      <c r="A59" s="206"/>
      <c r="B59" s="196">
        <v>23</v>
      </c>
      <c r="C59" s="205">
        <v>3</v>
      </c>
      <c r="D59" s="204" t="s">
        <v>161</v>
      </c>
      <c r="E59" s="203">
        <v>70.900000000000006</v>
      </c>
      <c r="F59" s="203">
        <v>66.8</v>
      </c>
      <c r="G59" s="203">
        <v>60.7</v>
      </c>
      <c r="H59" s="203">
        <v>55.8</v>
      </c>
      <c r="I59" s="203">
        <v>29.8</v>
      </c>
      <c r="J59" s="203">
        <v>29.4</v>
      </c>
      <c r="K59" s="203">
        <v>63</v>
      </c>
      <c r="L59" s="203">
        <v>89.2</v>
      </c>
      <c r="M59" s="212">
        <v>38.799999999999997</v>
      </c>
      <c r="N59" s="212">
        <v>99.6</v>
      </c>
      <c r="O59" s="203">
        <v>87.9</v>
      </c>
      <c r="P59" s="212">
        <v>72.8</v>
      </c>
      <c r="Q59" s="203">
        <v>39.9</v>
      </c>
      <c r="R59" s="203">
        <v>73.3</v>
      </c>
      <c r="S59" s="203">
        <v>76</v>
      </c>
      <c r="T59" s="203">
        <v>56.4</v>
      </c>
      <c r="U59" s="203">
        <v>92.9</v>
      </c>
      <c r="V59" s="203">
        <v>82.7</v>
      </c>
    </row>
    <row r="60" spans="1:22" ht="12.45" customHeight="1" x14ac:dyDescent="0.65">
      <c r="A60" s="206"/>
      <c r="B60" s="196">
        <v>24</v>
      </c>
      <c r="C60" s="205">
        <v>3</v>
      </c>
      <c r="D60" s="204" t="s">
        <v>160</v>
      </c>
      <c r="E60" s="203">
        <v>73.5</v>
      </c>
      <c r="F60" s="203">
        <v>68.900000000000006</v>
      </c>
      <c r="G60" s="203">
        <v>63.2</v>
      </c>
      <c r="H60" s="203">
        <v>58</v>
      </c>
      <c r="I60" s="203">
        <v>32.200000000000003</v>
      </c>
      <c r="J60" s="203">
        <v>28.7</v>
      </c>
      <c r="K60" s="203">
        <v>64.400000000000006</v>
      </c>
      <c r="L60" s="203">
        <v>90</v>
      </c>
      <c r="M60" s="212">
        <v>40</v>
      </c>
      <c r="N60" s="212">
        <v>99.4</v>
      </c>
      <c r="O60" s="203">
        <v>95.2</v>
      </c>
      <c r="P60" s="212">
        <v>75.3</v>
      </c>
      <c r="Q60" s="203">
        <v>40.200000000000003</v>
      </c>
      <c r="R60" s="203">
        <v>76.3</v>
      </c>
      <c r="S60" s="203">
        <v>77.3</v>
      </c>
      <c r="T60" s="203">
        <v>58.6</v>
      </c>
      <c r="U60" s="203">
        <v>94.5</v>
      </c>
      <c r="V60" s="203">
        <v>84.2</v>
      </c>
    </row>
    <row r="61" spans="1:22" ht="12.45" customHeight="1" x14ac:dyDescent="0.65">
      <c r="A61" s="211"/>
      <c r="B61" s="210">
        <v>25</v>
      </c>
      <c r="C61" s="209">
        <v>3</v>
      </c>
      <c r="D61" s="208" t="s">
        <v>159</v>
      </c>
      <c r="E61" s="207">
        <v>74</v>
      </c>
      <c r="F61" s="207">
        <v>70.3</v>
      </c>
      <c r="G61" s="207">
        <v>64.099999999999994</v>
      </c>
      <c r="H61" s="207">
        <v>57.1</v>
      </c>
      <c r="I61" s="207">
        <v>31.7</v>
      </c>
      <c r="J61" s="207">
        <v>30.6</v>
      </c>
      <c r="K61" s="207">
        <v>61.7</v>
      </c>
      <c r="L61" s="207">
        <v>90.5</v>
      </c>
      <c r="M61" s="207">
        <v>43.5</v>
      </c>
      <c r="N61" s="207">
        <v>99.3</v>
      </c>
      <c r="O61" s="207">
        <v>96.4</v>
      </c>
      <c r="P61" s="207">
        <v>77.7</v>
      </c>
      <c r="Q61" s="207">
        <v>41.5</v>
      </c>
      <c r="R61" s="207">
        <v>77</v>
      </c>
      <c r="S61" s="207">
        <v>78</v>
      </c>
      <c r="T61" s="207">
        <v>57.8</v>
      </c>
      <c r="U61" s="207">
        <v>95</v>
      </c>
      <c r="V61" s="207">
        <v>84.1</v>
      </c>
    </row>
    <row r="62" spans="1:22" ht="12.45" customHeight="1" x14ac:dyDescent="0.65">
      <c r="A62" s="206"/>
      <c r="B62" s="196">
        <v>26</v>
      </c>
      <c r="C62" s="205">
        <v>3</v>
      </c>
      <c r="D62" s="204" t="s">
        <v>158</v>
      </c>
      <c r="E62" s="203">
        <v>76</v>
      </c>
      <c r="F62" s="203">
        <v>70.400000000000006</v>
      </c>
      <c r="G62" s="203">
        <v>66.3</v>
      </c>
      <c r="H62" s="203">
        <v>56.5</v>
      </c>
      <c r="I62" s="203">
        <v>55.2</v>
      </c>
      <c r="J62" s="203">
        <v>30.9</v>
      </c>
      <c r="K62" s="203">
        <v>59.9</v>
      </c>
      <c r="L62" s="203">
        <v>90.6</v>
      </c>
      <c r="M62" s="203">
        <v>42.3</v>
      </c>
      <c r="N62" s="203">
        <v>96.5</v>
      </c>
      <c r="O62" s="203">
        <v>96.5</v>
      </c>
      <c r="P62" s="203">
        <v>71.3</v>
      </c>
      <c r="Q62" s="203">
        <v>40.1</v>
      </c>
      <c r="R62" s="203">
        <v>76.5</v>
      </c>
      <c r="S62" s="203">
        <v>78.7</v>
      </c>
      <c r="T62" s="203">
        <v>57.4</v>
      </c>
      <c r="U62" s="203">
        <v>93.2</v>
      </c>
      <c r="V62" s="203">
        <v>81</v>
      </c>
    </row>
    <row r="63" spans="1:22" ht="12.45" customHeight="1" x14ac:dyDescent="0.65">
      <c r="A63" s="206"/>
      <c r="B63" s="196">
        <v>27</v>
      </c>
      <c r="C63" s="205">
        <v>3</v>
      </c>
      <c r="D63" s="204" t="s">
        <v>157</v>
      </c>
      <c r="E63" s="203">
        <v>77.5</v>
      </c>
      <c r="F63" s="203">
        <v>71.5</v>
      </c>
      <c r="G63" s="203">
        <v>68.599999999999994</v>
      </c>
      <c r="H63" s="203">
        <v>58.9</v>
      </c>
      <c r="I63" s="203">
        <v>58.3</v>
      </c>
      <c r="J63" s="203">
        <v>32.6</v>
      </c>
      <c r="K63" s="203">
        <v>59.1</v>
      </c>
      <c r="L63" s="203">
        <v>91.2</v>
      </c>
      <c r="M63" s="203">
        <v>44.4</v>
      </c>
      <c r="N63" s="203">
        <v>97.5</v>
      </c>
      <c r="O63" s="203">
        <v>97.5</v>
      </c>
      <c r="P63" s="203">
        <v>73.8</v>
      </c>
      <c r="Q63" s="203">
        <v>39.1</v>
      </c>
      <c r="R63" s="203">
        <v>75.2</v>
      </c>
      <c r="S63" s="203">
        <v>78</v>
      </c>
      <c r="T63" s="203">
        <v>56.2</v>
      </c>
      <c r="U63" s="203">
        <v>94.4</v>
      </c>
      <c r="V63" s="203">
        <v>80.099999999999994</v>
      </c>
    </row>
    <row r="64" spans="1:22" ht="12.45" customHeight="1" x14ac:dyDescent="0.65">
      <c r="A64" s="206"/>
      <c r="B64" s="196">
        <v>28</v>
      </c>
      <c r="C64" s="205">
        <v>3</v>
      </c>
      <c r="D64" s="204" t="s">
        <v>156</v>
      </c>
      <c r="E64" s="203">
        <v>81.2</v>
      </c>
      <c r="F64" s="203">
        <v>74.400000000000006</v>
      </c>
      <c r="G64" s="203">
        <v>71.400000000000006</v>
      </c>
      <c r="H64" s="203">
        <v>62.2</v>
      </c>
      <c r="I64" s="203">
        <v>59.1</v>
      </c>
      <c r="J64" s="203">
        <v>34.4</v>
      </c>
      <c r="K64" s="203">
        <v>58.5</v>
      </c>
      <c r="L64" s="203">
        <v>92.5</v>
      </c>
      <c r="M64" s="203">
        <v>44.3</v>
      </c>
      <c r="N64" s="203">
        <v>98.1</v>
      </c>
      <c r="O64" s="203">
        <v>98.1</v>
      </c>
      <c r="P64" s="203">
        <v>75.900000000000006</v>
      </c>
      <c r="Q64" s="203">
        <v>39.700000000000003</v>
      </c>
      <c r="R64" s="203">
        <v>75.599999999999994</v>
      </c>
      <c r="S64" s="203">
        <v>79.099999999999994</v>
      </c>
      <c r="T64" s="203">
        <v>56.1</v>
      </c>
      <c r="U64" s="203">
        <v>95.3</v>
      </c>
      <c r="V64" s="203">
        <v>81.8</v>
      </c>
    </row>
    <row r="65" spans="1:22" ht="12.45" customHeight="1" x14ac:dyDescent="0.65">
      <c r="A65" s="206"/>
      <c r="B65" s="196">
        <v>29</v>
      </c>
      <c r="C65" s="205">
        <v>3</v>
      </c>
      <c r="D65" s="204" t="s">
        <v>155</v>
      </c>
      <c r="E65" s="203">
        <v>79.099999999999994</v>
      </c>
      <c r="F65" s="203">
        <v>71.3</v>
      </c>
      <c r="G65" s="203">
        <v>66.400000000000006</v>
      </c>
      <c r="H65" s="203">
        <v>46.4</v>
      </c>
      <c r="I65" s="203">
        <v>56.3</v>
      </c>
      <c r="J65" s="203">
        <v>32.4</v>
      </c>
      <c r="K65" s="203">
        <v>52.3</v>
      </c>
      <c r="L65" s="203">
        <v>91.1</v>
      </c>
      <c r="M65" s="203">
        <v>42.6</v>
      </c>
      <c r="N65" s="203">
        <v>96.7</v>
      </c>
      <c r="O65" s="203">
        <v>96.7</v>
      </c>
      <c r="P65" s="203">
        <v>73.400000000000006</v>
      </c>
      <c r="Q65" s="203">
        <v>38.6</v>
      </c>
      <c r="R65" s="203">
        <v>69</v>
      </c>
      <c r="S65" s="203">
        <v>76.7</v>
      </c>
      <c r="T65" s="203">
        <v>55.1</v>
      </c>
      <c r="U65" s="203">
        <v>93</v>
      </c>
      <c r="V65" s="203">
        <v>79.099999999999994</v>
      </c>
    </row>
    <row r="66" spans="1:22" ht="12.45" customHeight="1" x14ac:dyDescent="0.65">
      <c r="A66" s="202"/>
      <c r="B66" s="201">
        <v>30</v>
      </c>
      <c r="C66" s="200">
        <v>3</v>
      </c>
      <c r="D66" s="199" t="s">
        <v>154</v>
      </c>
      <c r="E66" s="198">
        <v>80.2</v>
      </c>
      <c r="F66" s="198">
        <v>70.400000000000006</v>
      </c>
      <c r="G66" s="198">
        <v>66.099999999999994</v>
      </c>
      <c r="H66" s="198">
        <v>45.9</v>
      </c>
      <c r="I66" s="198">
        <v>56.1</v>
      </c>
      <c r="J66" s="198">
        <v>32.1</v>
      </c>
      <c r="K66" s="198">
        <v>51.9</v>
      </c>
      <c r="L66" s="198">
        <v>91.1</v>
      </c>
      <c r="M66" s="198">
        <v>43.8</v>
      </c>
      <c r="N66" s="198">
        <v>96.6</v>
      </c>
      <c r="O66" s="198">
        <v>96.6</v>
      </c>
      <c r="P66" s="198">
        <v>74.099999999999994</v>
      </c>
      <c r="Q66" s="198">
        <v>38.700000000000003</v>
      </c>
      <c r="R66" s="198">
        <v>68.2</v>
      </c>
      <c r="S66" s="198">
        <v>78.400000000000006</v>
      </c>
      <c r="T66" s="198">
        <v>52.4</v>
      </c>
      <c r="U66" s="198">
        <v>93</v>
      </c>
      <c r="V66" s="198">
        <v>79.900000000000006</v>
      </c>
    </row>
    <row r="67" spans="1:22" ht="12.45" customHeight="1" x14ac:dyDescent="0.65">
      <c r="A67" s="197"/>
      <c r="B67" s="196"/>
      <c r="C67" s="195"/>
      <c r="D67" s="194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</row>
    <row r="68" spans="1:22" ht="12.45" customHeight="1" x14ac:dyDescent="0.65">
      <c r="A68" s="197"/>
      <c r="B68" s="196"/>
      <c r="C68" s="195"/>
      <c r="D68" s="194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</row>
    <row r="69" spans="1:22" ht="12.45" customHeight="1" x14ac:dyDescent="0.65">
      <c r="A69" s="197"/>
      <c r="B69" s="196"/>
      <c r="C69" s="195"/>
      <c r="D69" s="194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</row>
    <row r="70" spans="1:22" ht="12.45" customHeight="1" x14ac:dyDescent="0.65">
      <c r="A70" s="197"/>
      <c r="B70" s="196"/>
      <c r="C70" s="195"/>
      <c r="D70" s="194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</row>
    <row r="71" spans="1:22" ht="12.45" customHeight="1" x14ac:dyDescent="0.65">
      <c r="A71" s="197"/>
      <c r="B71" s="196"/>
      <c r="C71" s="195"/>
      <c r="D71" s="194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</row>
    <row r="72" spans="1:22" ht="12.45" customHeight="1" x14ac:dyDescent="0.65">
      <c r="A72" s="197"/>
      <c r="B72" s="196"/>
      <c r="C72" s="195"/>
      <c r="D72" s="194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</row>
    <row r="73" spans="1:22" ht="12.45" customHeight="1" x14ac:dyDescent="0.65">
      <c r="A73" s="197"/>
      <c r="B73" s="196"/>
      <c r="C73" s="195"/>
      <c r="D73" s="194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</row>
    <row r="74" spans="1:22" ht="12.45" customHeight="1" x14ac:dyDescent="0.65">
      <c r="A74" s="197"/>
      <c r="B74" s="196"/>
      <c r="C74" s="195"/>
      <c r="D74" s="194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</row>
    <row r="75" spans="1:22" ht="12.45" customHeight="1" x14ac:dyDescent="0.65">
      <c r="A75" s="197"/>
      <c r="B75" s="196"/>
      <c r="C75" s="195"/>
      <c r="D75" s="194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</row>
    <row r="76" spans="1:22" ht="12.45" customHeight="1" x14ac:dyDescent="0.65">
      <c r="A76" s="197"/>
      <c r="B76" s="196"/>
      <c r="C76" s="195"/>
      <c r="D76" s="194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</row>
    <row r="77" spans="1:22" ht="5.25" customHeight="1" x14ac:dyDescent="0.65">
      <c r="B77" s="192"/>
      <c r="C77" s="192"/>
      <c r="D77" s="192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</row>
    <row r="78" spans="1:22" ht="11.8" customHeight="1" x14ac:dyDescent="0.65">
      <c r="B78" s="190" t="s">
        <v>153</v>
      </c>
      <c r="C78" s="190"/>
      <c r="D78" s="190"/>
      <c r="E78" s="189" t="s">
        <v>152</v>
      </c>
      <c r="P78" s="189" t="s">
        <v>151</v>
      </c>
    </row>
    <row r="79" spans="1:22" ht="11.8" customHeight="1" x14ac:dyDescent="0.65">
      <c r="B79" s="188"/>
      <c r="C79" s="188"/>
      <c r="D79" s="188"/>
      <c r="P79" s="184" t="s">
        <v>150</v>
      </c>
    </row>
    <row r="80" spans="1:22" ht="11.8" customHeight="1" x14ac:dyDescent="0.65">
      <c r="B80" s="188"/>
      <c r="C80" s="188"/>
      <c r="D80" s="188"/>
      <c r="P80" s="184" t="s">
        <v>149</v>
      </c>
    </row>
    <row r="81" spans="2:16" ht="11.8" customHeight="1" x14ac:dyDescent="0.65">
      <c r="B81" s="187"/>
      <c r="C81" s="187"/>
      <c r="D81" s="187"/>
      <c r="P81" s="184" t="s">
        <v>148</v>
      </c>
    </row>
    <row r="82" spans="2:16" ht="11.8" customHeight="1" x14ac:dyDescent="0.65">
      <c r="B82" s="187"/>
      <c r="C82" s="187"/>
      <c r="D82" s="187"/>
      <c r="P82" s="184" t="s">
        <v>147</v>
      </c>
    </row>
    <row r="83" spans="2:16" ht="13.95" customHeight="1" x14ac:dyDescent="0.65">
      <c r="B83" s="187"/>
      <c r="C83" s="187"/>
      <c r="D83" s="187"/>
    </row>
    <row r="84" spans="2:16" ht="13.95" customHeight="1" x14ac:dyDescent="0.65">
      <c r="B84" s="187"/>
      <c r="C84" s="187"/>
      <c r="D84" s="187"/>
    </row>
    <row r="85" spans="2:16" ht="13.95" customHeight="1" x14ac:dyDescent="0.65">
      <c r="B85" s="187"/>
      <c r="C85" s="187"/>
      <c r="D85" s="187"/>
    </row>
    <row r="86" spans="2:16" ht="13.95" customHeight="1" x14ac:dyDescent="0.65">
      <c r="B86" s="187"/>
      <c r="C86" s="187"/>
      <c r="D86" s="187"/>
    </row>
    <row r="87" spans="2:16" ht="13.95" customHeight="1" x14ac:dyDescent="0.65">
      <c r="B87" s="187"/>
      <c r="C87" s="187"/>
      <c r="D87" s="187"/>
    </row>
    <row r="88" spans="2:16" ht="13.95" customHeight="1" x14ac:dyDescent="0.65">
      <c r="B88" s="187"/>
      <c r="C88" s="187"/>
      <c r="D88" s="187"/>
    </row>
    <row r="89" spans="2:16" ht="13.95" customHeight="1" x14ac:dyDescent="0.65">
      <c r="B89" s="187"/>
      <c r="C89" s="187"/>
      <c r="D89" s="187"/>
    </row>
    <row r="90" spans="2:16" ht="13.95" customHeight="1" x14ac:dyDescent="0.65">
      <c r="B90" s="187"/>
      <c r="C90" s="187"/>
      <c r="D90" s="187"/>
    </row>
    <row r="91" spans="2:16" ht="13.95" customHeight="1" x14ac:dyDescent="0.65">
      <c r="B91" s="187"/>
      <c r="C91" s="187"/>
      <c r="D91" s="187"/>
    </row>
    <row r="92" spans="2:16" ht="13.95" customHeight="1" x14ac:dyDescent="0.65">
      <c r="B92" s="187"/>
      <c r="C92" s="187"/>
      <c r="D92" s="187"/>
    </row>
    <row r="93" spans="2:16" ht="13.95" customHeight="1" x14ac:dyDescent="0.65">
      <c r="B93" s="187"/>
      <c r="C93" s="187"/>
      <c r="D93" s="187"/>
    </row>
    <row r="94" spans="2:16" ht="13.95" customHeight="1" x14ac:dyDescent="0.65">
      <c r="B94" s="187"/>
      <c r="C94" s="187"/>
      <c r="D94" s="187"/>
    </row>
    <row r="95" spans="2:16" ht="13.95" customHeight="1" x14ac:dyDescent="0.65">
      <c r="B95" s="187"/>
      <c r="C95" s="187"/>
      <c r="D95" s="187"/>
    </row>
    <row r="96" spans="2:16" ht="13.95" customHeight="1" x14ac:dyDescent="0.65">
      <c r="B96" s="187"/>
      <c r="C96" s="187"/>
      <c r="D96" s="187"/>
    </row>
    <row r="97" spans="2:4" ht="13.95" customHeight="1" x14ac:dyDescent="0.65">
      <c r="B97" s="187"/>
      <c r="C97" s="187"/>
      <c r="D97" s="187"/>
    </row>
    <row r="98" spans="2:4" ht="13.95" customHeight="1" x14ac:dyDescent="0.65">
      <c r="B98" s="187"/>
      <c r="C98" s="187"/>
      <c r="D98" s="187"/>
    </row>
    <row r="99" spans="2:4" ht="13.95" customHeight="1" x14ac:dyDescent="0.65">
      <c r="B99" s="187"/>
      <c r="C99" s="187"/>
      <c r="D99" s="187"/>
    </row>
    <row r="100" spans="2:4" ht="13.95" customHeight="1" x14ac:dyDescent="0.65">
      <c r="B100" s="187"/>
      <c r="C100" s="187"/>
      <c r="D100" s="187"/>
    </row>
    <row r="101" spans="2:4" ht="13.95" customHeight="1" x14ac:dyDescent="0.65">
      <c r="B101" s="187"/>
      <c r="C101" s="187"/>
      <c r="D101" s="187"/>
    </row>
    <row r="102" spans="2:4" ht="13.95" customHeight="1" x14ac:dyDescent="0.65">
      <c r="B102" s="187"/>
      <c r="C102" s="187"/>
      <c r="D102" s="187"/>
    </row>
    <row r="103" spans="2:4" ht="13.95" customHeight="1" x14ac:dyDescent="0.65">
      <c r="B103" s="187"/>
      <c r="C103" s="187"/>
      <c r="D103" s="187"/>
    </row>
    <row r="104" spans="2:4" ht="13.95" customHeight="1" x14ac:dyDescent="0.65">
      <c r="B104" s="187"/>
      <c r="C104" s="187"/>
      <c r="D104" s="187"/>
    </row>
    <row r="105" spans="2:4" ht="13.95" customHeight="1" x14ac:dyDescent="0.65">
      <c r="B105" s="187"/>
      <c r="C105" s="187"/>
      <c r="D105" s="187"/>
    </row>
    <row r="106" spans="2:4" ht="13.95" customHeight="1" x14ac:dyDescent="0.65">
      <c r="B106" s="187"/>
      <c r="C106" s="187"/>
      <c r="D106" s="187"/>
    </row>
    <row r="107" spans="2:4" ht="13.95" customHeight="1" x14ac:dyDescent="0.65">
      <c r="B107" s="187"/>
      <c r="C107" s="187"/>
      <c r="D107" s="187"/>
    </row>
    <row r="108" spans="2:4" ht="13.95" customHeight="1" x14ac:dyDescent="0.65">
      <c r="B108" s="187"/>
      <c r="C108" s="187"/>
      <c r="D108" s="187"/>
    </row>
    <row r="109" spans="2:4" ht="13.95" customHeight="1" x14ac:dyDescent="0.65">
      <c r="B109" s="186"/>
      <c r="C109" s="186"/>
      <c r="D109" s="186"/>
    </row>
    <row r="110" spans="2:4" ht="13.95" customHeight="1" x14ac:dyDescent="0.65">
      <c r="B110" s="186"/>
      <c r="C110" s="186"/>
      <c r="D110" s="186"/>
    </row>
    <row r="111" spans="2:4" ht="13.95" customHeight="1" x14ac:dyDescent="0.65">
      <c r="B111" s="186"/>
      <c r="C111" s="186"/>
      <c r="D111" s="186"/>
    </row>
    <row r="112" spans="2:4" ht="13.95" customHeight="1" x14ac:dyDescent="0.65">
      <c r="B112" s="186"/>
      <c r="C112" s="186"/>
      <c r="D112" s="186"/>
    </row>
    <row r="113" spans="2:4" ht="13.95" customHeight="1" x14ac:dyDescent="0.65">
      <c r="B113" s="186"/>
      <c r="C113" s="186"/>
      <c r="D113" s="186"/>
    </row>
    <row r="114" spans="2:4" ht="13.95" customHeight="1" x14ac:dyDescent="0.65">
      <c r="B114" s="186"/>
      <c r="C114" s="186"/>
      <c r="D114" s="186"/>
    </row>
    <row r="115" spans="2:4" ht="13.95" customHeight="1" x14ac:dyDescent="0.65">
      <c r="B115" s="186"/>
      <c r="C115" s="186"/>
      <c r="D115" s="186"/>
    </row>
    <row r="116" spans="2:4" ht="13.95" customHeight="1" x14ac:dyDescent="0.65">
      <c r="B116" s="186"/>
      <c r="C116" s="186"/>
      <c r="D116" s="186"/>
    </row>
    <row r="117" spans="2:4" ht="13.95" customHeight="1" x14ac:dyDescent="0.65">
      <c r="B117" s="186"/>
      <c r="C117" s="186"/>
      <c r="D117" s="186"/>
    </row>
  </sheetData>
  <mergeCells count="18">
    <mergeCell ref="M4:M6"/>
    <mergeCell ref="N4:N6"/>
    <mergeCell ref="I4:I6"/>
    <mergeCell ref="J4:J6"/>
    <mergeCell ref="K4:K6"/>
    <mergeCell ref="A3:C7"/>
    <mergeCell ref="E4:E6"/>
    <mergeCell ref="F4:F6"/>
    <mergeCell ref="G4:G6"/>
    <mergeCell ref="H4:H6"/>
    <mergeCell ref="L4:L6"/>
    <mergeCell ref="U4:U6"/>
    <mergeCell ref="P4:P6"/>
    <mergeCell ref="Q4:Q6"/>
    <mergeCell ref="R4:R6"/>
    <mergeCell ref="V4:V6"/>
    <mergeCell ref="S4:S6"/>
    <mergeCell ref="T4:T6"/>
  </mergeCells>
  <phoneticPr fontId="4"/>
  <pageMargins left="0.98425196850393704" right="0.78740157480314965" top="0.9055118110236221" bottom="0.31496062992125984" header="0.9055118110236221" footer="0.31496062992125984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0D47-E57F-4E7A-B454-D1207A2CD5D5}">
  <sheetPr>
    <pageSetUpPr autoPageBreaks="0"/>
  </sheetPr>
  <dimension ref="A1:BO111"/>
  <sheetViews>
    <sheetView showGridLines="0" zoomScale="75" zoomScaleNormal="75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V30" sqref="V30"/>
    </sheetView>
  </sheetViews>
  <sheetFormatPr defaultColWidth="8.35546875" defaultRowHeight="13.95" customHeight="1" x14ac:dyDescent="0.65"/>
  <cols>
    <col min="1" max="1" width="3.5" style="184" customWidth="1"/>
    <col min="2" max="2" width="3.35546875" style="185" customWidth="1"/>
    <col min="3" max="3" width="6.7109375" style="185" customWidth="1"/>
    <col min="4" max="4" width="3.140625" style="185" customWidth="1"/>
    <col min="5" max="18" width="5.0703125" style="184" customWidth="1"/>
    <col min="19" max="19" width="0.42578125" style="184" customWidth="1"/>
    <col min="20" max="20" width="3.5703125" style="184" customWidth="1"/>
    <col min="21" max="21" width="3.5" style="185" customWidth="1"/>
    <col min="22" max="22" width="6.28515625" style="185" customWidth="1"/>
    <col min="23" max="23" width="2.78515625" style="185" customWidth="1"/>
    <col min="24" max="39" width="4.85546875" style="184" customWidth="1"/>
    <col min="40" max="40" width="1.28515625" style="184" customWidth="1"/>
    <col min="41" max="16384" width="8.35546875" style="184"/>
  </cols>
  <sheetData>
    <row r="1" spans="1:67" ht="17.7" customHeight="1" x14ac:dyDescent="0.65">
      <c r="A1" s="348" t="s">
        <v>392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279"/>
      <c r="T1" s="348" t="s">
        <v>391</v>
      </c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277"/>
      <c r="AO1" s="277"/>
      <c r="AP1" s="277"/>
      <c r="AQ1" s="277"/>
      <c r="AR1" s="277"/>
    </row>
    <row r="2" spans="1:67" ht="11.9" customHeight="1" x14ac:dyDescent="0.65">
      <c r="A2" s="279"/>
      <c r="B2" s="278"/>
      <c r="C2" s="278"/>
      <c r="D2" s="278"/>
      <c r="E2" s="189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78"/>
      <c r="R2" s="190" t="s">
        <v>242</v>
      </c>
      <c r="S2" s="190"/>
      <c r="T2" s="279"/>
      <c r="U2" s="278"/>
      <c r="V2" s="278"/>
      <c r="W2" s="278"/>
      <c r="AC2" s="189"/>
      <c r="AE2" s="278"/>
      <c r="AF2" s="278"/>
      <c r="AG2" s="278"/>
      <c r="AH2" s="278"/>
      <c r="AK2" s="279"/>
      <c r="AM2" s="190" t="s">
        <v>242</v>
      </c>
      <c r="AN2" s="277"/>
      <c r="AO2" s="277"/>
      <c r="AP2" s="277"/>
      <c r="AQ2" s="277"/>
      <c r="AR2" s="277"/>
    </row>
    <row r="3" spans="1:67" s="267" customFormat="1" ht="5.25" customHeight="1" x14ac:dyDescent="0.65">
      <c r="A3" s="276"/>
      <c r="B3" s="275"/>
      <c r="C3" s="275"/>
      <c r="D3" s="274"/>
      <c r="E3" s="269"/>
      <c r="F3" s="269"/>
      <c r="G3" s="269"/>
      <c r="H3" s="270"/>
      <c r="I3" s="211"/>
      <c r="J3" s="272"/>
      <c r="K3" s="271"/>
      <c r="L3" s="270" t="s">
        <v>241</v>
      </c>
      <c r="M3" s="269"/>
      <c r="N3" s="269"/>
      <c r="O3" s="269"/>
      <c r="P3" s="272"/>
      <c r="Q3" s="272"/>
      <c r="R3" s="271"/>
      <c r="S3" s="197"/>
      <c r="T3" s="276"/>
      <c r="U3" s="275"/>
      <c r="V3" s="275"/>
      <c r="W3" s="274"/>
      <c r="X3" s="211"/>
      <c r="Y3" s="272"/>
      <c r="Z3" s="272"/>
      <c r="AA3" s="272"/>
      <c r="AB3" s="272"/>
      <c r="AC3" s="269"/>
      <c r="AD3" s="270" t="s">
        <v>241</v>
      </c>
      <c r="AE3" s="269"/>
      <c r="AF3" s="269"/>
      <c r="AG3" s="269"/>
      <c r="AH3" s="211"/>
      <c r="AI3" s="272"/>
      <c r="AJ3" s="271"/>
      <c r="AK3" s="272"/>
      <c r="AL3" s="272"/>
      <c r="AM3" s="271"/>
    </row>
    <row r="4" spans="1:67" s="267" customFormat="1" ht="5.9" customHeight="1" x14ac:dyDescent="0.65">
      <c r="A4" s="255"/>
      <c r="B4" s="254"/>
      <c r="C4" s="254"/>
      <c r="D4" s="253"/>
      <c r="E4" s="258" t="s">
        <v>240</v>
      </c>
      <c r="F4" s="259" t="s">
        <v>239</v>
      </c>
      <c r="G4" s="263" t="s">
        <v>238</v>
      </c>
      <c r="H4" s="258" t="s">
        <v>237</v>
      </c>
      <c r="I4" s="347" t="s">
        <v>236</v>
      </c>
      <c r="J4" s="346"/>
      <c r="K4" s="345"/>
      <c r="L4" s="258" t="s">
        <v>235</v>
      </c>
      <c r="M4" s="262" t="s">
        <v>234</v>
      </c>
      <c r="N4" s="262" t="s">
        <v>233</v>
      </c>
      <c r="O4" s="262" t="s">
        <v>232</v>
      </c>
      <c r="P4" s="261" t="s">
        <v>231</v>
      </c>
      <c r="Q4" s="341"/>
      <c r="R4" s="268"/>
      <c r="S4" s="341"/>
      <c r="T4" s="255"/>
      <c r="U4" s="254"/>
      <c r="V4" s="254"/>
      <c r="W4" s="253"/>
      <c r="X4" s="260" t="s">
        <v>390</v>
      </c>
      <c r="Y4" s="341"/>
      <c r="Z4" s="341"/>
      <c r="AA4" s="341"/>
      <c r="AB4" s="341"/>
      <c r="AC4" s="258" t="s">
        <v>229</v>
      </c>
      <c r="AD4" s="258" t="s">
        <v>228</v>
      </c>
      <c r="AE4" s="258" t="s">
        <v>227</v>
      </c>
      <c r="AF4" s="258" t="s">
        <v>389</v>
      </c>
      <c r="AG4" s="258" t="s">
        <v>226</v>
      </c>
      <c r="AH4" s="344" t="s">
        <v>225</v>
      </c>
      <c r="AI4" s="343"/>
      <c r="AJ4" s="342"/>
      <c r="AK4" s="261" t="s">
        <v>224</v>
      </c>
      <c r="AL4" s="341"/>
      <c r="AM4" s="268"/>
    </row>
    <row r="5" spans="1:67" s="264" customFormat="1" ht="3.65" customHeight="1" x14ac:dyDescent="0.3">
      <c r="A5" s="255"/>
      <c r="B5" s="254"/>
      <c r="C5" s="254"/>
      <c r="D5" s="253"/>
      <c r="E5" s="258"/>
      <c r="F5" s="259"/>
      <c r="G5" s="263"/>
      <c r="H5" s="258"/>
      <c r="I5" s="258"/>
      <c r="J5" s="249"/>
      <c r="K5" s="249"/>
      <c r="L5" s="258"/>
      <c r="M5" s="262"/>
      <c r="N5" s="262"/>
      <c r="O5" s="262"/>
      <c r="P5" s="261"/>
      <c r="Q5" s="266"/>
      <c r="R5" s="266"/>
      <c r="S5" s="340"/>
      <c r="T5" s="255"/>
      <c r="U5" s="254"/>
      <c r="V5" s="254"/>
      <c r="W5" s="253"/>
      <c r="X5" s="260"/>
      <c r="Y5" s="338"/>
      <c r="Z5" s="338"/>
      <c r="AA5" s="339"/>
      <c r="AB5" s="339"/>
      <c r="AC5" s="258"/>
      <c r="AD5" s="258"/>
      <c r="AE5" s="258"/>
      <c r="AF5" s="258"/>
      <c r="AG5" s="258"/>
      <c r="AH5" s="259"/>
      <c r="AI5" s="339"/>
      <c r="AJ5" s="338"/>
      <c r="AK5" s="261"/>
      <c r="AL5" s="337"/>
      <c r="AM5" s="337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</row>
    <row r="6" spans="1:67" s="256" customFormat="1" ht="86.5" customHeight="1" x14ac:dyDescent="0.65">
      <c r="A6" s="255"/>
      <c r="B6" s="254"/>
      <c r="C6" s="254"/>
      <c r="D6" s="253"/>
      <c r="E6" s="258"/>
      <c r="F6" s="259"/>
      <c r="G6" s="263"/>
      <c r="H6" s="258"/>
      <c r="I6" s="258"/>
      <c r="J6" s="331" t="s">
        <v>388</v>
      </c>
      <c r="K6" s="331" t="s">
        <v>387</v>
      </c>
      <c r="L6" s="258"/>
      <c r="M6" s="262"/>
      <c r="N6" s="262"/>
      <c r="O6" s="262"/>
      <c r="P6" s="261"/>
      <c r="Q6" s="249" t="s">
        <v>386</v>
      </c>
      <c r="R6" s="249" t="s">
        <v>385</v>
      </c>
      <c r="S6" s="336"/>
      <c r="T6" s="255"/>
      <c r="U6" s="254"/>
      <c r="V6" s="254"/>
      <c r="W6" s="253"/>
      <c r="X6" s="260"/>
      <c r="Y6" s="335" t="s">
        <v>384</v>
      </c>
      <c r="Z6" s="335" t="s">
        <v>383</v>
      </c>
      <c r="AA6" s="335" t="s">
        <v>382</v>
      </c>
      <c r="AB6" s="334" t="s">
        <v>381</v>
      </c>
      <c r="AC6" s="258"/>
      <c r="AD6" s="258"/>
      <c r="AE6" s="258"/>
      <c r="AF6" s="258"/>
      <c r="AG6" s="258"/>
      <c r="AH6" s="259"/>
      <c r="AI6" s="333" t="s">
        <v>380</v>
      </c>
      <c r="AJ6" s="332" t="s">
        <v>379</v>
      </c>
      <c r="AK6" s="261"/>
      <c r="AL6" s="331" t="s">
        <v>378</v>
      </c>
      <c r="AM6" s="331" t="s">
        <v>377</v>
      </c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</row>
    <row r="7" spans="1:67" s="244" customFormat="1" ht="3.65" customHeight="1" thickBot="1" x14ac:dyDescent="0.25">
      <c r="A7" s="325"/>
      <c r="B7" s="324"/>
      <c r="C7" s="324"/>
      <c r="D7" s="323"/>
      <c r="E7" s="328"/>
      <c r="F7" s="330"/>
      <c r="G7" s="329"/>
      <c r="H7" s="328"/>
      <c r="I7" s="320"/>
      <c r="J7" s="320"/>
      <c r="K7" s="320"/>
      <c r="L7" s="320"/>
      <c r="M7" s="320"/>
      <c r="N7" s="320"/>
      <c r="O7" s="320"/>
      <c r="P7" s="317"/>
      <c r="Q7" s="327"/>
      <c r="R7" s="327"/>
      <c r="S7" s="326"/>
      <c r="T7" s="325"/>
      <c r="U7" s="324"/>
      <c r="V7" s="324"/>
      <c r="W7" s="323"/>
      <c r="X7" s="322"/>
      <c r="Y7" s="319"/>
      <c r="Z7" s="319"/>
      <c r="AA7" s="319"/>
      <c r="AB7" s="321"/>
      <c r="AC7" s="320"/>
      <c r="AD7" s="320"/>
      <c r="AE7" s="320"/>
      <c r="AF7" s="320"/>
      <c r="AG7" s="320"/>
      <c r="AH7" s="320"/>
      <c r="AI7" s="319"/>
      <c r="AJ7" s="318"/>
      <c r="AK7" s="317"/>
      <c r="AL7" s="316"/>
      <c r="AM7" s="316"/>
    </row>
    <row r="8" spans="1:67" s="217" customFormat="1" ht="12.45" customHeight="1" thickTop="1" x14ac:dyDescent="0.65">
      <c r="A8" s="315" t="s">
        <v>222</v>
      </c>
      <c r="B8" s="305" t="s">
        <v>221</v>
      </c>
      <c r="C8" s="305" t="s">
        <v>376</v>
      </c>
      <c r="D8" s="299" t="s">
        <v>220</v>
      </c>
      <c r="E8" s="221" t="s">
        <v>218</v>
      </c>
      <c r="F8" s="221" t="s">
        <v>218</v>
      </c>
      <c r="G8" s="221" t="s">
        <v>218</v>
      </c>
      <c r="H8" s="221" t="s">
        <v>218</v>
      </c>
      <c r="I8" s="221" t="s">
        <v>218</v>
      </c>
      <c r="J8" s="221"/>
      <c r="K8" s="221"/>
      <c r="L8" s="221" t="s">
        <v>218</v>
      </c>
      <c r="M8" s="221" t="s">
        <v>218</v>
      </c>
      <c r="N8" s="238" t="s">
        <v>218</v>
      </c>
      <c r="O8" s="239"/>
      <c r="P8" s="222" t="s">
        <v>218</v>
      </c>
      <c r="Q8" s="221" t="s">
        <v>218</v>
      </c>
      <c r="R8" s="221" t="s">
        <v>218</v>
      </c>
      <c r="S8" s="222"/>
      <c r="T8" s="315" t="s">
        <v>222</v>
      </c>
      <c r="U8" s="305" t="s">
        <v>221</v>
      </c>
      <c r="V8" s="305" t="s">
        <v>376</v>
      </c>
      <c r="W8" s="299" t="s">
        <v>340</v>
      </c>
      <c r="X8" s="239"/>
      <c r="Y8" s="238" t="s">
        <v>218</v>
      </c>
      <c r="Z8" s="221" t="s">
        <v>218</v>
      </c>
      <c r="AA8" s="221"/>
      <c r="AB8" s="221" t="s">
        <v>218</v>
      </c>
      <c r="AC8" s="314">
        <v>2.4</v>
      </c>
      <c r="AD8" s="238"/>
      <c r="AE8" s="221" t="s">
        <v>218</v>
      </c>
      <c r="AF8" s="221"/>
      <c r="AG8" s="221" t="s">
        <v>218</v>
      </c>
      <c r="AH8" s="221"/>
      <c r="AI8" s="221"/>
      <c r="AJ8" s="221" t="s">
        <v>218</v>
      </c>
      <c r="AK8" s="314" t="s">
        <v>218</v>
      </c>
      <c r="AL8" s="221" t="s">
        <v>218</v>
      </c>
      <c r="AM8" s="221" t="s">
        <v>218</v>
      </c>
    </row>
    <row r="9" spans="1:67" s="217" customFormat="1" ht="12.45" customHeight="1" x14ac:dyDescent="0.2">
      <c r="A9" s="307"/>
      <c r="B9" s="296" t="s">
        <v>375</v>
      </c>
      <c r="C9" s="296" t="s">
        <v>374</v>
      </c>
      <c r="D9" s="299" t="s">
        <v>340</v>
      </c>
      <c r="E9" s="221" t="s">
        <v>218</v>
      </c>
      <c r="F9" s="221" t="s">
        <v>218</v>
      </c>
      <c r="G9" s="221" t="s">
        <v>218</v>
      </c>
      <c r="H9" s="221" t="s">
        <v>218</v>
      </c>
      <c r="I9" s="221" t="s">
        <v>218</v>
      </c>
      <c r="J9" s="221"/>
      <c r="K9" s="221"/>
      <c r="L9" s="221" t="s">
        <v>218</v>
      </c>
      <c r="M9" s="221" t="s">
        <v>218</v>
      </c>
      <c r="N9" s="238">
        <v>0.4</v>
      </c>
      <c r="O9" s="239"/>
      <c r="P9" s="222" t="s">
        <v>218</v>
      </c>
      <c r="Q9" s="221" t="s">
        <v>218</v>
      </c>
      <c r="R9" s="221" t="s">
        <v>218</v>
      </c>
      <c r="S9" s="222"/>
      <c r="T9" s="307"/>
      <c r="U9" s="296" t="s">
        <v>375</v>
      </c>
      <c r="V9" s="296" t="s">
        <v>374</v>
      </c>
      <c r="W9" s="299" t="s">
        <v>340</v>
      </c>
      <c r="X9" s="239"/>
      <c r="Y9" s="238"/>
      <c r="Z9" s="221"/>
      <c r="AA9" s="221"/>
      <c r="AB9" s="221"/>
      <c r="AC9" s="314">
        <v>2.8</v>
      </c>
      <c r="AD9" s="238"/>
      <c r="AE9" s="221" t="s">
        <v>218</v>
      </c>
      <c r="AF9" s="221"/>
      <c r="AG9" s="221" t="s">
        <v>218</v>
      </c>
      <c r="AH9" s="221"/>
      <c r="AI9" s="221"/>
      <c r="AJ9" s="221"/>
      <c r="AK9" s="314">
        <v>2.8</v>
      </c>
      <c r="AL9" s="221" t="s">
        <v>218</v>
      </c>
      <c r="AM9" s="221" t="s">
        <v>218</v>
      </c>
    </row>
    <row r="10" spans="1:67" s="217" customFormat="1" ht="12.45" customHeight="1" x14ac:dyDescent="0.2">
      <c r="A10" s="307"/>
      <c r="B10" s="296" t="s">
        <v>373</v>
      </c>
      <c r="C10" s="296" t="s">
        <v>372</v>
      </c>
      <c r="D10" s="299" t="s">
        <v>340</v>
      </c>
      <c r="E10" s="221" t="s">
        <v>218</v>
      </c>
      <c r="F10" s="221" t="s">
        <v>218</v>
      </c>
      <c r="G10" s="221" t="s">
        <v>218</v>
      </c>
      <c r="H10" s="221" t="s">
        <v>218</v>
      </c>
      <c r="I10" s="221" t="s">
        <v>218</v>
      </c>
      <c r="J10" s="221"/>
      <c r="K10" s="221"/>
      <c r="L10" s="221" t="s">
        <v>218</v>
      </c>
      <c r="M10" s="221" t="s">
        <v>218</v>
      </c>
      <c r="N10" s="238">
        <v>0.7</v>
      </c>
      <c r="O10" s="239"/>
      <c r="P10" s="222" t="s">
        <v>218</v>
      </c>
      <c r="Q10" s="221" t="s">
        <v>218</v>
      </c>
      <c r="R10" s="221" t="s">
        <v>218</v>
      </c>
      <c r="S10" s="222"/>
      <c r="T10" s="307"/>
      <c r="U10" s="296" t="s">
        <v>373</v>
      </c>
      <c r="V10" s="296" t="s">
        <v>372</v>
      </c>
      <c r="W10" s="299" t="s">
        <v>340</v>
      </c>
      <c r="X10" s="239"/>
      <c r="Y10" s="238"/>
      <c r="Z10" s="221"/>
      <c r="AA10" s="221"/>
      <c r="AB10" s="221"/>
      <c r="AC10" s="314">
        <v>3.8</v>
      </c>
      <c r="AD10" s="238"/>
      <c r="AE10" s="221" t="s">
        <v>218</v>
      </c>
      <c r="AF10" s="221"/>
      <c r="AG10" s="221" t="s">
        <v>218</v>
      </c>
      <c r="AH10" s="221"/>
      <c r="AI10" s="221"/>
      <c r="AJ10" s="221"/>
      <c r="AK10" s="314">
        <v>5.0999999999999996</v>
      </c>
      <c r="AL10" s="221" t="s">
        <v>218</v>
      </c>
      <c r="AM10" s="221" t="s">
        <v>218</v>
      </c>
    </row>
    <row r="11" spans="1:67" s="217" customFormat="1" ht="12.45" customHeight="1" x14ac:dyDescent="0.2">
      <c r="A11" s="307"/>
      <c r="B11" s="296" t="s">
        <v>371</v>
      </c>
      <c r="C11" s="296" t="s">
        <v>370</v>
      </c>
      <c r="D11" s="299" t="s">
        <v>340</v>
      </c>
      <c r="E11" s="221" t="s">
        <v>218</v>
      </c>
      <c r="F11" s="221" t="s">
        <v>218</v>
      </c>
      <c r="G11" s="221" t="s">
        <v>218</v>
      </c>
      <c r="H11" s="221" t="s">
        <v>218</v>
      </c>
      <c r="I11" s="221" t="s">
        <v>218</v>
      </c>
      <c r="J11" s="221"/>
      <c r="K11" s="221"/>
      <c r="L11" s="221" t="s">
        <v>218</v>
      </c>
      <c r="M11" s="221" t="s">
        <v>218</v>
      </c>
      <c r="N11" s="238">
        <v>1.3</v>
      </c>
      <c r="O11" s="239"/>
      <c r="P11" s="222" t="s">
        <v>218</v>
      </c>
      <c r="Q11" s="221" t="s">
        <v>218</v>
      </c>
      <c r="R11" s="221" t="s">
        <v>218</v>
      </c>
      <c r="S11" s="222"/>
      <c r="T11" s="307"/>
      <c r="U11" s="296" t="s">
        <v>371</v>
      </c>
      <c r="V11" s="296" t="s">
        <v>370</v>
      </c>
      <c r="W11" s="299" t="s">
        <v>340</v>
      </c>
      <c r="X11" s="222"/>
      <c r="Y11" s="238"/>
      <c r="Z11" s="221"/>
      <c r="AA11" s="221"/>
      <c r="AB11" s="221"/>
      <c r="AC11" s="314">
        <v>4.7</v>
      </c>
      <c r="AD11" s="221"/>
      <c r="AE11" s="221" t="s">
        <v>218</v>
      </c>
      <c r="AF11" s="221"/>
      <c r="AG11" s="221" t="s">
        <v>218</v>
      </c>
      <c r="AH11" s="221"/>
      <c r="AI11" s="221"/>
      <c r="AJ11" s="221"/>
      <c r="AK11" s="314">
        <v>6.1</v>
      </c>
      <c r="AL11" s="221" t="s">
        <v>218</v>
      </c>
      <c r="AM11" s="221" t="s">
        <v>218</v>
      </c>
    </row>
    <row r="12" spans="1:67" s="217" customFormat="1" ht="12.45" customHeight="1" x14ac:dyDescent="0.2">
      <c r="A12" s="307"/>
      <c r="B12" s="296" t="s">
        <v>369</v>
      </c>
      <c r="C12" s="296" t="s">
        <v>368</v>
      </c>
      <c r="D12" s="299" t="s">
        <v>340</v>
      </c>
      <c r="E12" s="221" t="s">
        <v>218</v>
      </c>
      <c r="F12" s="221" t="s">
        <v>218</v>
      </c>
      <c r="G12" s="221" t="s">
        <v>218</v>
      </c>
      <c r="H12" s="221" t="s">
        <v>218</v>
      </c>
      <c r="I12" s="221" t="s">
        <v>218</v>
      </c>
      <c r="J12" s="221"/>
      <c r="K12" s="221"/>
      <c r="L12" s="221" t="s">
        <v>218</v>
      </c>
      <c r="M12" s="221" t="s">
        <v>218</v>
      </c>
      <c r="N12" s="238">
        <v>1.7</v>
      </c>
      <c r="O12" s="239"/>
      <c r="P12" s="222" t="s">
        <v>218</v>
      </c>
      <c r="Q12" s="221" t="s">
        <v>218</v>
      </c>
      <c r="R12" s="221" t="s">
        <v>218</v>
      </c>
      <c r="S12" s="222"/>
      <c r="T12" s="307"/>
      <c r="U12" s="296" t="s">
        <v>369</v>
      </c>
      <c r="V12" s="296" t="s">
        <v>368</v>
      </c>
      <c r="W12" s="299" t="s">
        <v>340</v>
      </c>
      <c r="X12" s="222"/>
      <c r="Y12" s="221"/>
      <c r="Z12" s="221"/>
      <c r="AA12" s="221"/>
      <c r="AB12" s="221"/>
      <c r="AC12" s="304">
        <v>3.2</v>
      </c>
      <c r="AD12" s="221"/>
      <c r="AE12" s="221" t="s">
        <v>218</v>
      </c>
      <c r="AF12" s="221"/>
      <c r="AG12" s="221" t="s">
        <v>218</v>
      </c>
      <c r="AH12" s="221"/>
      <c r="AI12" s="221"/>
      <c r="AJ12" s="221"/>
      <c r="AK12" s="314">
        <v>6</v>
      </c>
      <c r="AL12" s="221" t="s">
        <v>218</v>
      </c>
      <c r="AM12" s="221" t="s">
        <v>218</v>
      </c>
    </row>
    <row r="13" spans="1:67" s="217" customFormat="1" ht="12.45" customHeight="1" x14ac:dyDescent="0.2">
      <c r="A13" s="307"/>
      <c r="B13" s="293" t="s">
        <v>367</v>
      </c>
      <c r="C13" s="293" t="s">
        <v>366</v>
      </c>
      <c r="D13" s="299" t="s">
        <v>340</v>
      </c>
      <c r="E13" s="221" t="s">
        <v>218</v>
      </c>
      <c r="F13" s="221" t="s">
        <v>218</v>
      </c>
      <c r="G13" s="221" t="s">
        <v>218</v>
      </c>
      <c r="H13" s="221" t="s">
        <v>218</v>
      </c>
      <c r="I13" s="221" t="s">
        <v>218</v>
      </c>
      <c r="J13" s="221"/>
      <c r="K13" s="221"/>
      <c r="L13" s="221" t="s">
        <v>218</v>
      </c>
      <c r="M13" s="221" t="s">
        <v>218</v>
      </c>
      <c r="N13" s="238">
        <v>2</v>
      </c>
      <c r="O13" s="239"/>
      <c r="P13" s="222" t="s">
        <v>218</v>
      </c>
      <c r="Q13" s="221" t="s">
        <v>218</v>
      </c>
      <c r="R13" s="221" t="s">
        <v>218</v>
      </c>
      <c r="S13" s="222"/>
      <c r="T13" s="307"/>
      <c r="U13" s="296" t="s">
        <v>367</v>
      </c>
      <c r="V13" s="296" t="s">
        <v>366</v>
      </c>
      <c r="W13" s="299" t="s">
        <v>340</v>
      </c>
      <c r="X13" s="222"/>
      <c r="Y13" s="221"/>
      <c r="Z13" s="221"/>
      <c r="AA13" s="221"/>
      <c r="AB13" s="221"/>
      <c r="AC13" s="304">
        <v>3.4</v>
      </c>
      <c r="AD13" s="221"/>
      <c r="AE13" s="221" t="s">
        <v>218</v>
      </c>
      <c r="AF13" s="221"/>
      <c r="AG13" s="221" t="s">
        <v>218</v>
      </c>
      <c r="AH13" s="221"/>
      <c r="AI13" s="221"/>
      <c r="AJ13" s="221"/>
      <c r="AK13" s="314">
        <v>9.1999999999999993</v>
      </c>
      <c r="AL13" s="221" t="s">
        <v>218</v>
      </c>
      <c r="AM13" s="221" t="s">
        <v>218</v>
      </c>
    </row>
    <row r="14" spans="1:67" s="217" customFormat="1" ht="12.45" customHeight="1" x14ac:dyDescent="0.2">
      <c r="A14" s="310"/>
      <c r="B14" s="296" t="s">
        <v>365</v>
      </c>
      <c r="C14" s="296" t="s">
        <v>364</v>
      </c>
      <c r="D14" s="309" t="s">
        <v>340</v>
      </c>
      <c r="E14" s="229" t="s">
        <v>218</v>
      </c>
      <c r="F14" s="229" t="s">
        <v>218</v>
      </c>
      <c r="G14" s="229" t="s">
        <v>218</v>
      </c>
      <c r="H14" s="229" t="s">
        <v>218</v>
      </c>
      <c r="I14" s="229" t="s">
        <v>218</v>
      </c>
      <c r="J14" s="229"/>
      <c r="K14" s="229"/>
      <c r="L14" s="229" t="s">
        <v>218</v>
      </c>
      <c r="M14" s="229" t="s">
        <v>218</v>
      </c>
      <c r="N14" s="228">
        <v>2</v>
      </c>
      <c r="O14" s="231"/>
      <c r="P14" s="231">
        <v>0.3</v>
      </c>
      <c r="Q14" s="229" t="s">
        <v>218</v>
      </c>
      <c r="R14" s="229" t="s">
        <v>218</v>
      </c>
      <c r="S14" s="222"/>
      <c r="T14" s="310"/>
      <c r="U14" s="302" t="s">
        <v>365</v>
      </c>
      <c r="V14" s="302" t="s">
        <v>364</v>
      </c>
      <c r="W14" s="309" t="s">
        <v>340</v>
      </c>
      <c r="X14" s="230"/>
      <c r="Y14" s="229"/>
      <c r="Z14" s="229"/>
      <c r="AA14" s="229"/>
      <c r="AB14" s="229"/>
      <c r="AC14" s="308">
        <v>4</v>
      </c>
      <c r="AD14" s="229"/>
      <c r="AE14" s="229" t="s">
        <v>218</v>
      </c>
      <c r="AF14" s="229"/>
      <c r="AG14" s="229" t="s">
        <v>218</v>
      </c>
      <c r="AH14" s="229"/>
      <c r="AI14" s="229"/>
      <c r="AJ14" s="229"/>
      <c r="AK14" s="308">
        <v>12.1</v>
      </c>
      <c r="AL14" s="229" t="s">
        <v>218</v>
      </c>
      <c r="AM14" s="229" t="s">
        <v>218</v>
      </c>
    </row>
    <row r="15" spans="1:67" s="217" customFormat="1" ht="12.45" customHeight="1" x14ac:dyDescent="0.2">
      <c r="A15" s="307"/>
      <c r="B15" s="296" t="s">
        <v>363</v>
      </c>
      <c r="C15" s="296" t="s">
        <v>362</v>
      </c>
      <c r="D15" s="299" t="s">
        <v>340</v>
      </c>
      <c r="E15" s="221" t="s">
        <v>218</v>
      </c>
      <c r="F15" s="221" t="s">
        <v>218</v>
      </c>
      <c r="G15" s="221" t="s">
        <v>218</v>
      </c>
      <c r="H15" s="221" t="s">
        <v>218</v>
      </c>
      <c r="I15" s="221" t="s">
        <v>218</v>
      </c>
      <c r="J15" s="221"/>
      <c r="K15" s="221"/>
      <c r="L15" s="221" t="s">
        <v>218</v>
      </c>
      <c r="M15" s="221" t="s">
        <v>218</v>
      </c>
      <c r="N15" s="220">
        <v>2.8</v>
      </c>
      <c r="O15" s="223"/>
      <c r="P15" s="223">
        <v>1.6</v>
      </c>
      <c r="Q15" s="221" t="s">
        <v>218</v>
      </c>
      <c r="R15" s="221" t="s">
        <v>218</v>
      </c>
      <c r="S15" s="222"/>
      <c r="T15" s="307"/>
      <c r="U15" s="296" t="s">
        <v>363</v>
      </c>
      <c r="V15" s="296" t="s">
        <v>362</v>
      </c>
      <c r="W15" s="299" t="s">
        <v>340</v>
      </c>
      <c r="X15" s="222"/>
      <c r="Y15" s="221"/>
      <c r="Z15" s="221"/>
      <c r="AA15" s="221"/>
      <c r="AB15" s="221"/>
      <c r="AC15" s="304">
        <v>4.0999999999999996</v>
      </c>
      <c r="AD15" s="221"/>
      <c r="AE15" s="221" t="s">
        <v>218</v>
      </c>
      <c r="AF15" s="221"/>
      <c r="AG15" s="221" t="s">
        <v>218</v>
      </c>
      <c r="AH15" s="221"/>
      <c r="AI15" s="221"/>
      <c r="AJ15" s="221"/>
      <c r="AK15" s="304">
        <v>9.5</v>
      </c>
      <c r="AL15" s="221" t="s">
        <v>218</v>
      </c>
      <c r="AM15" s="221" t="s">
        <v>218</v>
      </c>
    </row>
    <row r="16" spans="1:67" s="217" customFormat="1" ht="12.45" customHeight="1" x14ac:dyDescent="0.2">
      <c r="A16" s="307"/>
      <c r="B16" s="296" t="s">
        <v>361</v>
      </c>
      <c r="C16" s="296" t="s">
        <v>360</v>
      </c>
      <c r="D16" s="299" t="s">
        <v>340</v>
      </c>
      <c r="E16" s="221" t="s">
        <v>218</v>
      </c>
      <c r="F16" s="221" t="s">
        <v>218</v>
      </c>
      <c r="G16" s="221" t="s">
        <v>218</v>
      </c>
      <c r="H16" s="221" t="s">
        <v>218</v>
      </c>
      <c r="I16" s="221" t="s">
        <v>218</v>
      </c>
      <c r="J16" s="221"/>
      <c r="K16" s="221"/>
      <c r="L16" s="221" t="s">
        <v>218</v>
      </c>
      <c r="M16" s="221" t="s">
        <v>218</v>
      </c>
      <c r="N16" s="220">
        <v>3.9</v>
      </c>
      <c r="O16" s="223"/>
      <c r="P16" s="223">
        <v>5.4</v>
      </c>
      <c r="Q16" s="221" t="s">
        <v>218</v>
      </c>
      <c r="R16" s="221" t="s">
        <v>218</v>
      </c>
      <c r="S16" s="222"/>
      <c r="T16" s="307"/>
      <c r="U16" s="296" t="s">
        <v>361</v>
      </c>
      <c r="V16" s="296" t="s">
        <v>360</v>
      </c>
      <c r="W16" s="299" t="s">
        <v>340</v>
      </c>
      <c r="X16" s="222"/>
      <c r="Y16" s="221"/>
      <c r="Z16" s="221"/>
      <c r="AA16" s="221"/>
      <c r="AB16" s="221"/>
      <c r="AC16" s="304">
        <v>5.0999999999999996</v>
      </c>
      <c r="AD16" s="221"/>
      <c r="AE16" s="221" t="s">
        <v>218</v>
      </c>
      <c r="AF16" s="221"/>
      <c r="AG16" s="221" t="s">
        <v>218</v>
      </c>
      <c r="AH16" s="221"/>
      <c r="AI16" s="221"/>
      <c r="AJ16" s="221"/>
      <c r="AK16" s="304">
        <v>13.1</v>
      </c>
      <c r="AL16" s="221" t="s">
        <v>218</v>
      </c>
      <c r="AM16" s="221" t="s">
        <v>218</v>
      </c>
    </row>
    <row r="17" spans="1:39" s="217" customFormat="1" ht="12.45" customHeight="1" x14ac:dyDescent="0.2">
      <c r="A17" s="307"/>
      <c r="B17" s="296" t="s">
        <v>359</v>
      </c>
      <c r="C17" s="296" t="s">
        <v>358</v>
      </c>
      <c r="D17" s="299" t="s">
        <v>340</v>
      </c>
      <c r="E17" s="221" t="s">
        <v>218</v>
      </c>
      <c r="F17" s="221" t="s">
        <v>218</v>
      </c>
      <c r="G17" s="221" t="s">
        <v>218</v>
      </c>
      <c r="H17" s="221" t="s">
        <v>218</v>
      </c>
      <c r="I17" s="221" t="s">
        <v>218</v>
      </c>
      <c r="J17" s="221"/>
      <c r="K17" s="221"/>
      <c r="L17" s="221" t="s">
        <v>218</v>
      </c>
      <c r="M17" s="221" t="s">
        <v>218</v>
      </c>
      <c r="N17" s="220">
        <v>4.7</v>
      </c>
      <c r="O17" s="223"/>
      <c r="P17" s="223">
        <v>13.9</v>
      </c>
      <c r="Q17" s="221" t="s">
        <v>218</v>
      </c>
      <c r="R17" s="221" t="s">
        <v>218</v>
      </c>
      <c r="S17" s="222"/>
      <c r="T17" s="307"/>
      <c r="U17" s="296" t="s">
        <v>359</v>
      </c>
      <c r="V17" s="296" t="s">
        <v>358</v>
      </c>
      <c r="W17" s="299" t="s">
        <v>340</v>
      </c>
      <c r="X17" s="222"/>
      <c r="Y17" s="221"/>
      <c r="Z17" s="221"/>
      <c r="AA17" s="221"/>
      <c r="AB17" s="221"/>
      <c r="AC17" s="313" t="s">
        <v>351</v>
      </c>
      <c r="AD17" s="221"/>
      <c r="AE17" s="221" t="s">
        <v>218</v>
      </c>
      <c r="AF17" s="221"/>
      <c r="AG17" s="221" t="s">
        <v>218</v>
      </c>
      <c r="AH17" s="221"/>
      <c r="AI17" s="221"/>
      <c r="AJ17" s="221"/>
      <c r="AK17" s="304">
        <v>17.3</v>
      </c>
      <c r="AL17" s="221" t="s">
        <v>218</v>
      </c>
      <c r="AM17" s="221" t="s">
        <v>218</v>
      </c>
    </row>
    <row r="18" spans="1:39" s="217" customFormat="1" ht="12.45" customHeight="1" x14ac:dyDescent="0.2">
      <c r="A18" s="307"/>
      <c r="B18" s="296" t="s">
        <v>357</v>
      </c>
      <c r="C18" s="296" t="s">
        <v>356</v>
      </c>
      <c r="D18" s="299" t="s">
        <v>340</v>
      </c>
      <c r="E18" s="221" t="s">
        <v>218</v>
      </c>
      <c r="F18" s="221" t="s">
        <v>218</v>
      </c>
      <c r="G18" s="221" t="s">
        <v>218</v>
      </c>
      <c r="H18" s="221" t="s">
        <v>218</v>
      </c>
      <c r="I18" s="221" t="s">
        <v>218</v>
      </c>
      <c r="J18" s="221"/>
      <c r="K18" s="221"/>
      <c r="L18" s="221" t="s">
        <v>218</v>
      </c>
      <c r="M18" s="221" t="s">
        <v>218</v>
      </c>
      <c r="N18" s="220">
        <v>5.9</v>
      </c>
      <c r="O18" s="223"/>
      <c r="P18" s="223">
        <v>26.3</v>
      </c>
      <c r="Q18" s="221" t="s">
        <v>218</v>
      </c>
      <c r="R18" s="221" t="s">
        <v>218</v>
      </c>
      <c r="S18" s="222"/>
      <c r="T18" s="307"/>
      <c r="U18" s="296" t="s">
        <v>357</v>
      </c>
      <c r="V18" s="296" t="s">
        <v>356</v>
      </c>
      <c r="W18" s="299" t="s">
        <v>340</v>
      </c>
      <c r="X18" s="222"/>
      <c r="Y18" s="221"/>
      <c r="Z18" s="221"/>
      <c r="AA18" s="221"/>
      <c r="AB18" s="221"/>
      <c r="AC18" s="313" t="s">
        <v>351</v>
      </c>
      <c r="AD18" s="221"/>
      <c r="AE18" s="221" t="s">
        <v>218</v>
      </c>
      <c r="AF18" s="221"/>
      <c r="AG18" s="221" t="s">
        <v>218</v>
      </c>
      <c r="AH18" s="221"/>
      <c r="AI18" s="221"/>
      <c r="AJ18" s="221"/>
      <c r="AK18" s="304">
        <v>22.1</v>
      </c>
      <c r="AL18" s="221" t="s">
        <v>218</v>
      </c>
      <c r="AM18" s="221" t="s">
        <v>218</v>
      </c>
    </row>
    <row r="19" spans="1:39" s="217" customFormat="1" ht="12.45" customHeight="1" x14ac:dyDescent="0.2">
      <c r="A19" s="307"/>
      <c r="B19" s="296" t="s">
        <v>355</v>
      </c>
      <c r="C19" s="296" t="s">
        <v>354</v>
      </c>
      <c r="D19" s="299" t="s">
        <v>340</v>
      </c>
      <c r="E19" s="221" t="s">
        <v>218</v>
      </c>
      <c r="F19" s="221" t="s">
        <v>218</v>
      </c>
      <c r="G19" s="221" t="s">
        <v>218</v>
      </c>
      <c r="H19" s="221" t="s">
        <v>218</v>
      </c>
      <c r="I19" s="221" t="s">
        <v>218</v>
      </c>
      <c r="J19" s="221"/>
      <c r="K19" s="221"/>
      <c r="L19" s="221" t="s">
        <v>218</v>
      </c>
      <c r="M19" s="221" t="s">
        <v>218</v>
      </c>
      <c r="N19" s="220">
        <v>7.7</v>
      </c>
      <c r="O19" s="223"/>
      <c r="P19" s="223">
        <v>42.3</v>
      </c>
      <c r="Q19" s="221" t="s">
        <v>218</v>
      </c>
      <c r="R19" s="221" t="s">
        <v>218</v>
      </c>
      <c r="S19" s="222"/>
      <c r="T19" s="307"/>
      <c r="U19" s="296" t="s">
        <v>355</v>
      </c>
      <c r="V19" s="296" t="s">
        <v>354</v>
      </c>
      <c r="W19" s="299" t="s">
        <v>340</v>
      </c>
      <c r="X19" s="222"/>
      <c r="Y19" s="221"/>
      <c r="Z19" s="221"/>
      <c r="AA19" s="221"/>
      <c r="AB19" s="221"/>
      <c r="AC19" s="313" t="s">
        <v>351</v>
      </c>
      <c r="AD19" s="221"/>
      <c r="AE19" s="221" t="s">
        <v>218</v>
      </c>
      <c r="AF19" s="221"/>
      <c r="AG19" s="221" t="s">
        <v>218</v>
      </c>
      <c r="AH19" s="221"/>
      <c r="AI19" s="221"/>
      <c r="AJ19" s="221"/>
      <c r="AK19" s="304">
        <v>26.8</v>
      </c>
      <c r="AL19" s="221" t="s">
        <v>218</v>
      </c>
      <c r="AM19" s="221" t="s">
        <v>218</v>
      </c>
    </row>
    <row r="20" spans="1:39" s="217" customFormat="1" ht="12.45" customHeight="1" x14ac:dyDescent="0.2">
      <c r="A20" s="307"/>
      <c r="B20" s="296" t="s">
        <v>353</v>
      </c>
      <c r="C20" s="296" t="s">
        <v>352</v>
      </c>
      <c r="D20" s="299" t="s">
        <v>340</v>
      </c>
      <c r="E20" s="221" t="s">
        <v>218</v>
      </c>
      <c r="F20" s="221" t="s">
        <v>218</v>
      </c>
      <c r="G20" s="221" t="s">
        <v>218</v>
      </c>
      <c r="H20" s="221" t="s">
        <v>218</v>
      </c>
      <c r="I20" s="221" t="s">
        <v>218</v>
      </c>
      <c r="J20" s="221"/>
      <c r="K20" s="221"/>
      <c r="L20" s="221" t="s">
        <v>218</v>
      </c>
      <c r="M20" s="221" t="s">
        <v>218</v>
      </c>
      <c r="N20" s="220">
        <v>9.3000000000000007</v>
      </c>
      <c r="O20" s="223"/>
      <c r="P20" s="223">
        <v>61.1</v>
      </c>
      <c r="Q20" s="221" t="s">
        <v>218</v>
      </c>
      <c r="R20" s="221" t="s">
        <v>218</v>
      </c>
      <c r="S20" s="222"/>
      <c r="T20" s="307"/>
      <c r="U20" s="296" t="s">
        <v>353</v>
      </c>
      <c r="V20" s="296" t="s">
        <v>352</v>
      </c>
      <c r="W20" s="299" t="s">
        <v>340</v>
      </c>
      <c r="X20" s="222"/>
      <c r="Y20" s="221"/>
      <c r="Z20" s="221"/>
      <c r="AA20" s="221"/>
      <c r="AB20" s="221"/>
      <c r="AC20" s="313" t="s">
        <v>351</v>
      </c>
      <c r="AD20" s="221"/>
      <c r="AE20" s="221" t="s">
        <v>218</v>
      </c>
      <c r="AF20" s="221"/>
      <c r="AG20" s="221" t="s">
        <v>218</v>
      </c>
      <c r="AH20" s="221"/>
      <c r="AI20" s="221"/>
      <c r="AJ20" s="221"/>
      <c r="AK20" s="304">
        <v>30.1</v>
      </c>
      <c r="AL20" s="221" t="s">
        <v>218</v>
      </c>
      <c r="AM20" s="221" t="s">
        <v>218</v>
      </c>
    </row>
    <row r="21" spans="1:39" s="217" customFormat="1" ht="12.45" customHeight="1" x14ac:dyDescent="0.2">
      <c r="A21" s="307"/>
      <c r="B21" s="296" t="s">
        <v>350</v>
      </c>
      <c r="C21" s="296" t="s">
        <v>349</v>
      </c>
      <c r="D21" s="299" t="s">
        <v>340</v>
      </c>
      <c r="E21" s="221" t="s">
        <v>218</v>
      </c>
      <c r="F21" s="221" t="s">
        <v>218</v>
      </c>
      <c r="G21" s="221" t="s">
        <v>218</v>
      </c>
      <c r="H21" s="221" t="s">
        <v>218</v>
      </c>
      <c r="I21" s="221" t="s">
        <v>218</v>
      </c>
      <c r="J21" s="221"/>
      <c r="K21" s="221"/>
      <c r="L21" s="221" t="s">
        <v>218</v>
      </c>
      <c r="M21" s="221" t="s">
        <v>218</v>
      </c>
      <c r="N21" s="220">
        <v>12.9</v>
      </c>
      <c r="O21" s="223"/>
      <c r="P21" s="223">
        <v>75.8</v>
      </c>
      <c r="Q21" s="221" t="s">
        <v>218</v>
      </c>
      <c r="R21" s="221" t="s">
        <v>218</v>
      </c>
      <c r="S21" s="222"/>
      <c r="T21" s="307"/>
      <c r="U21" s="296" t="s">
        <v>350</v>
      </c>
      <c r="V21" s="296" t="s">
        <v>349</v>
      </c>
      <c r="W21" s="299" t="s">
        <v>340</v>
      </c>
      <c r="X21" s="222"/>
      <c r="Y21" s="221"/>
      <c r="Z21" s="221"/>
      <c r="AA21" s="221"/>
      <c r="AB21" s="221"/>
      <c r="AC21" s="313" t="s">
        <v>218</v>
      </c>
      <c r="AD21" s="221"/>
      <c r="AE21" s="221" t="s">
        <v>218</v>
      </c>
      <c r="AF21" s="221"/>
      <c r="AG21" s="221" t="s">
        <v>218</v>
      </c>
      <c r="AH21" s="221"/>
      <c r="AI21" s="221"/>
      <c r="AJ21" s="221"/>
      <c r="AK21" s="304">
        <v>36.700000000000003</v>
      </c>
      <c r="AL21" s="221" t="s">
        <v>218</v>
      </c>
      <c r="AM21" s="221" t="s">
        <v>218</v>
      </c>
    </row>
    <row r="22" spans="1:39" s="217" customFormat="1" ht="12.45" customHeight="1" x14ac:dyDescent="0.2">
      <c r="A22" s="307"/>
      <c r="B22" s="296" t="s">
        <v>348</v>
      </c>
      <c r="C22" s="296" t="s">
        <v>347</v>
      </c>
      <c r="D22" s="299" t="s">
        <v>340</v>
      </c>
      <c r="E22" s="221" t="s">
        <v>218</v>
      </c>
      <c r="F22" s="221" t="s">
        <v>218</v>
      </c>
      <c r="G22" s="221" t="s">
        <v>218</v>
      </c>
      <c r="H22" s="221" t="s">
        <v>218</v>
      </c>
      <c r="I22" s="221" t="s">
        <v>218</v>
      </c>
      <c r="J22" s="221"/>
      <c r="K22" s="221"/>
      <c r="L22" s="221" t="s">
        <v>218</v>
      </c>
      <c r="M22" s="221" t="s">
        <v>218</v>
      </c>
      <c r="N22" s="220">
        <v>12.4</v>
      </c>
      <c r="O22" s="223"/>
      <c r="P22" s="223">
        <v>85.9</v>
      </c>
      <c r="Q22" s="221" t="s">
        <v>218</v>
      </c>
      <c r="R22" s="221" t="s">
        <v>218</v>
      </c>
      <c r="S22" s="222"/>
      <c r="T22" s="307"/>
      <c r="U22" s="296" t="s">
        <v>348</v>
      </c>
      <c r="V22" s="296" t="s">
        <v>347</v>
      </c>
      <c r="W22" s="299" t="s">
        <v>340</v>
      </c>
      <c r="X22" s="222"/>
      <c r="Y22" s="221"/>
      <c r="Z22" s="221"/>
      <c r="AA22" s="221"/>
      <c r="AB22" s="221"/>
      <c r="AC22" s="304">
        <v>7.1</v>
      </c>
      <c r="AD22" s="221"/>
      <c r="AE22" s="221" t="s">
        <v>218</v>
      </c>
      <c r="AF22" s="221"/>
      <c r="AG22" s="221" t="s">
        <v>218</v>
      </c>
      <c r="AH22" s="221"/>
      <c r="AI22" s="221"/>
      <c r="AJ22" s="221"/>
      <c r="AK22" s="304">
        <v>39.799999999999997</v>
      </c>
      <c r="AL22" s="221" t="s">
        <v>218</v>
      </c>
      <c r="AM22" s="221" t="s">
        <v>218</v>
      </c>
    </row>
    <row r="23" spans="1:39" s="217" customFormat="1" ht="12.45" customHeight="1" x14ac:dyDescent="0.2">
      <c r="A23" s="312"/>
      <c r="B23" s="296" t="s">
        <v>346</v>
      </c>
      <c r="C23" s="296" t="s">
        <v>345</v>
      </c>
      <c r="D23" s="292" t="s">
        <v>340</v>
      </c>
      <c r="E23" s="234" t="s">
        <v>218</v>
      </c>
      <c r="F23" s="234" t="s">
        <v>218</v>
      </c>
      <c r="G23" s="234" t="s">
        <v>218</v>
      </c>
      <c r="H23" s="234" t="s">
        <v>218</v>
      </c>
      <c r="I23" s="234" t="s">
        <v>218</v>
      </c>
      <c r="J23" s="234"/>
      <c r="K23" s="234"/>
      <c r="L23" s="234" t="s">
        <v>218</v>
      </c>
      <c r="M23" s="234" t="s">
        <v>218</v>
      </c>
      <c r="N23" s="233">
        <v>17.2</v>
      </c>
      <c r="O23" s="236"/>
      <c r="P23" s="236">
        <v>90.3</v>
      </c>
      <c r="Q23" s="234" t="s">
        <v>218</v>
      </c>
      <c r="R23" s="234" t="s">
        <v>218</v>
      </c>
      <c r="S23" s="222"/>
      <c r="T23" s="312"/>
      <c r="U23" s="293" t="s">
        <v>346</v>
      </c>
      <c r="V23" s="293" t="s">
        <v>345</v>
      </c>
      <c r="W23" s="292" t="s">
        <v>340</v>
      </c>
      <c r="X23" s="235"/>
      <c r="Y23" s="234"/>
      <c r="Z23" s="234"/>
      <c r="AA23" s="234"/>
      <c r="AB23" s="234"/>
      <c r="AC23" s="311">
        <v>7.9</v>
      </c>
      <c r="AD23" s="234"/>
      <c r="AE23" s="234" t="s">
        <v>218</v>
      </c>
      <c r="AF23" s="234"/>
      <c r="AG23" s="234" t="s">
        <v>218</v>
      </c>
      <c r="AH23" s="234"/>
      <c r="AI23" s="234"/>
      <c r="AJ23" s="234"/>
      <c r="AK23" s="311">
        <v>41.2</v>
      </c>
      <c r="AL23" s="234" t="s">
        <v>218</v>
      </c>
      <c r="AM23" s="234" t="s">
        <v>218</v>
      </c>
    </row>
    <row r="24" spans="1:39" s="217" customFormat="1" ht="12.45" customHeight="1" x14ac:dyDescent="0.2">
      <c r="A24" s="307"/>
      <c r="B24" s="302" t="s">
        <v>344</v>
      </c>
      <c r="C24" s="302" t="s">
        <v>343</v>
      </c>
      <c r="D24" s="299" t="s">
        <v>340</v>
      </c>
      <c r="E24" s="221" t="s">
        <v>218</v>
      </c>
      <c r="F24" s="221" t="s">
        <v>218</v>
      </c>
      <c r="G24" s="221" t="s">
        <v>218</v>
      </c>
      <c r="H24" s="221" t="s">
        <v>218</v>
      </c>
      <c r="I24" s="221" t="s">
        <v>218</v>
      </c>
      <c r="J24" s="221"/>
      <c r="K24" s="221"/>
      <c r="L24" s="221" t="s">
        <v>218</v>
      </c>
      <c r="M24" s="221" t="s">
        <v>218</v>
      </c>
      <c r="N24" s="220">
        <v>19.5</v>
      </c>
      <c r="O24" s="223"/>
      <c r="P24" s="223">
        <v>93.7</v>
      </c>
      <c r="Q24" s="221" t="s">
        <v>218</v>
      </c>
      <c r="R24" s="221" t="s">
        <v>218</v>
      </c>
      <c r="S24" s="222"/>
      <c r="T24" s="307"/>
      <c r="U24" s="296" t="s">
        <v>344</v>
      </c>
      <c r="V24" s="296" t="s">
        <v>343</v>
      </c>
      <c r="W24" s="299" t="s">
        <v>340</v>
      </c>
      <c r="X24" s="222"/>
      <c r="Y24" s="221"/>
      <c r="Z24" s="221"/>
      <c r="AA24" s="221"/>
      <c r="AB24" s="221"/>
      <c r="AC24" s="304">
        <v>9</v>
      </c>
      <c r="AD24" s="221"/>
      <c r="AE24" s="221" t="s">
        <v>218</v>
      </c>
      <c r="AF24" s="221"/>
      <c r="AG24" s="221" t="s">
        <v>218</v>
      </c>
      <c r="AH24" s="221"/>
      <c r="AI24" s="221"/>
      <c r="AJ24" s="221"/>
      <c r="AK24" s="304">
        <v>44</v>
      </c>
      <c r="AL24" s="221" t="s">
        <v>218</v>
      </c>
      <c r="AM24" s="221" t="s">
        <v>218</v>
      </c>
    </row>
    <row r="25" spans="1:39" s="217" customFormat="1" ht="12.45" customHeight="1" x14ac:dyDescent="0.2">
      <c r="A25" s="307"/>
      <c r="B25" s="296" t="s">
        <v>342</v>
      </c>
      <c r="C25" s="296" t="s">
        <v>341</v>
      </c>
      <c r="D25" s="299" t="s">
        <v>340</v>
      </c>
      <c r="E25" s="221" t="s">
        <v>218</v>
      </c>
      <c r="F25" s="221" t="s">
        <v>218</v>
      </c>
      <c r="G25" s="221" t="s">
        <v>218</v>
      </c>
      <c r="H25" s="221" t="s">
        <v>218</v>
      </c>
      <c r="I25" s="221" t="s">
        <v>218</v>
      </c>
      <c r="J25" s="221"/>
      <c r="K25" s="221"/>
      <c r="L25" s="221" t="s">
        <v>218</v>
      </c>
      <c r="M25" s="221" t="s">
        <v>218</v>
      </c>
      <c r="N25" s="220">
        <v>25.7</v>
      </c>
      <c r="O25" s="223"/>
      <c r="P25" s="223">
        <v>95.4</v>
      </c>
      <c r="Q25" s="221" t="s">
        <v>218</v>
      </c>
      <c r="R25" s="221" t="s">
        <v>218</v>
      </c>
      <c r="S25" s="222"/>
      <c r="T25" s="307"/>
      <c r="U25" s="296" t="s">
        <v>342</v>
      </c>
      <c r="V25" s="296" t="s">
        <v>341</v>
      </c>
      <c r="W25" s="299" t="s">
        <v>340</v>
      </c>
      <c r="X25" s="222"/>
      <c r="Y25" s="221"/>
      <c r="Z25" s="221"/>
      <c r="AA25" s="221"/>
      <c r="AB25" s="221"/>
      <c r="AC25" s="304">
        <v>10.1</v>
      </c>
      <c r="AD25" s="221"/>
      <c r="AE25" s="221" t="s">
        <v>218</v>
      </c>
      <c r="AF25" s="221"/>
      <c r="AG25" s="221" t="s">
        <v>218</v>
      </c>
      <c r="AH25" s="221"/>
      <c r="AI25" s="221"/>
      <c r="AJ25" s="221"/>
      <c r="AK25" s="304">
        <v>48.7</v>
      </c>
      <c r="AL25" s="221" t="s">
        <v>218</v>
      </c>
      <c r="AM25" s="221" t="s">
        <v>218</v>
      </c>
    </row>
    <row r="26" spans="1:39" s="217" customFormat="1" ht="12.45" customHeight="1" x14ac:dyDescent="0.2">
      <c r="A26" s="307"/>
      <c r="B26" s="296" t="s">
        <v>339</v>
      </c>
      <c r="C26" s="296" t="s">
        <v>338</v>
      </c>
      <c r="D26" s="299" t="s">
        <v>258</v>
      </c>
      <c r="E26" s="221" t="s">
        <v>218</v>
      </c>
      <c r="F26" s="221" t="s">
        <v>218</v>
      </c>
      <c r="G26" s="221" t="s">
        <v>218</v>
      </c>
      <c r="H26" s="221" t="s">
        <v>218</v>
      </c>
      <c r="I26" s="221" t="s">
        <v>218</v>
      </c>
      <c r="J26" s="221"/>
      <c r="K26" s="221"/>
      <c r="L26" s="221"/>
      <c r="M26" s="221" t="s">
        <v>218</v>
      </c>
      <c r="N26" s="220">
        <v>29.9</v>
      </c>
      <c r="O26" s="223"/>
      <c r="P26" s="223">
        <v>97.7</v>
      </c>
      <c r="Q26" s="221" t="s">
        <v>218</v>
      </c>
      <c r="R26" s="221" t="s">
        <v>218</v>
      </c>
      <c r="S26" s="222"/>
      <c r="T26" s="307"/>
      <c r="U26" s="296" t="s">
        <v>339</v>
      </c>
      <c r="V26" s="296" t="s">
        <v>338</v>
      </c>
      <c r="W26" s="299" t="s">
        <v>258</v>
      </c>
      <c r="X26" s="222"/>
      <c r="Y26" s="221"/>
      <c r="Z26" s="221"/>
      <c r="AA26" s="221"/>
      <c r="AB26" s="221"/>
      <c r="AC26" s="304">
        <v>8.6</v>
      </c>
      <c r="AD26" s="221"/>
      <c r="AE26" s="221" t="s">
        <v>218</v>
      </c>
      <c r="AF26" s="221"/>
      <c r="AG26" s="221" t="s">
        <v>218</v>
      </c>
      <c r="AH26" s="221"/>
      <c r="AI26" s="221"/>
      <c r="AJ26" s="221"/>
      <c r="AK26" s="304">
        <v>51.7</v>
      </c>
      <c r="AL26" s="221" t="s">
        <v>218</v>
      </c>
      <c r="AM26" s="221" t="s">
        <v>218</v>
      </c>
    </row>
    <row r="27" spans="1:39" s="217" customFormat="1" ht="12.45" customHeight="1" x14ac:dyDescent="0.2">
      <c r="A27" s="307"/>
      <c r="B27" s="296" t="s">
        <v>337</v>
      </c>
      <c r="C27" s="296" t="s">
        <v>336</v>
      </c>
      <c r="D27" s="299" t="s">
        <v>258</v>
      </c>
      <c r="E27" s="221" t="s">
        <v>218</v>
      </c>
      <c r="F27" s="221" t="s">
        <v>218</v>
      </c>
      <c r="G27" s="221" t="s">
        <v>218</v>
      </c>
      <c r="H27" s="221" t="s">
        <v>218</v>
      </c>
      <c r="I27" s="221" t="s">
        <v>218</v>
      </c>
      <c r="J27" s="221"/>
      <c r="K27" s="221"/>
      <c r="L27" s="221"/>
      <c r="M27" s="221" t="s">
        <v>218</v>
      </c>
      <c r="N27" s="220">
        <v>35.5</v>
      </c>
      <c r="O27" s="223"/>
      <c r="P27" s="223">
        <v>97.8</v>
      </c>
      <c r="Q27" s="221" t="s">
        <v>218</v>
      </c>
      <c r="R27" s="221" t="s">
        <v>218</v>
      </c>
      <c r="S27" s="222"/>
      <c r="T27" s="307"/>
      <c r="U27" s="296" t="s">
        <v>337</v>
      </c>
      <c r="V27" s="296" t="s">
        <v>336</v>
      </c>
      <c r="W27" s="299" t="s">
        <v>258</v>
      </c>
      <c r="X27" s="222"/>
      <c r="Y27" s="221"/>
      <c r="Z27" s="221"/>
      <c r="AA27" s="221"/>
      <c r="AB27" s="221"/>
      <c r="AC27" s="304">
        <v>9.3000000000000007</v>
      </c>
      <c r="AD27" s="221"/>
      <c r="AE27" s="221" t="s">
        <v>218</v>
      </c>
      <c r="AF27" s="221"/>
      <c r="AG27" s="221" t="s">
        <v>218</v>
      </c>
      <c r="AH27" s="221"/>
      <c r="AI27" s="221"/>
      <c r="AJ27" s="221"/>
      <c r="AK27" s="304">
        <v>54.6</v>
      </c>
      <c r="AL27" s="221" t="s">
        <v>218</v>
      </c>
      <c r="AM27" s="221" t="s">
        <v>218</v>
      </c>
    </row>
    <row r="28" spans="1:39" s="217" customFormat="1" ht="12.45" customHeight="1" x14ac:dyDescent="0.2">
      <c r="A28" s="307"/>
      <c r="B28" s="296" t="s">
        <v>335</v>
      </c>
      <c r="C28" s="296" t="s">
        <v>334</v>
      </c>
      <c r="D28" s="299" t="s">
        <v>258</v>
      </c>
      <c r="E28" s="221" t="s">
        <v>218</v>
      </c>
      <c r="F28" s="221" t="s">
        <v>218</v>
      </c>
      <c r="G28" s="221" t="s">
        <v>218</v>
      </c>
      <c r="H28" s="221" t="s">
        <v>218</v>
      </c>
      <c r="I28" s="221" t="s">
        <v>218</v>
      </c>
      <c r="J28" s="221"/>
      <c r="K28" s="221"/>
      <c r="L28" s="221"/>
      <c r="M28" s="221" t="s">
        <v>218</v>
      </c>
      <c r="N28" s="220">
        <v>39.200000000000003</v>
      </c>
      <c r="O28" s="223"/>
      <c r="P28" s="223">
        <v>98.2</v>
      </c>
      <c r="Q28" s="221" t="s">
        <v>218</v>
      </c>
      <c r="R28" s="221" t="s">
        <v>218</v>
      </c>
      <c r="S28" s="222"/>
      <c r="T28" s="307"/>
      <c r="U28" s="296" t="s">
        <v>335</v>
      </c>
      <c r="V28" s="296" t="s">
        <v>334</v>
      </c>
      <c r="W28" s="299" t="s">
        <v>258</v>
      </c>
      <c r="X28" s="222"/>
      <c r="Y28" s="221"/>
      <c r="Z28" s="221"/>
      <c r="AA28" s="221"/>
      <c r="AB28" s="221"/>
      <c r="AC28" s="304">
        <v>8.6</v>
      </c>
      <c r="AD28" s="221"/>
      <c r="AE28" s="221" t="s">
        <v>218</v>
      </c>
      <c r="AF28" s="221"/>
      <c r="AG28" s="221" t="s">
        <v>218</v>
      </c>
      <c r="AH28" s="221"/>
      <c r="AI28" s="221"/>
      <c r="AJ28" s="221"/>
      <c r="AK28" s="304">
        <v>57.2</v>
      </c>
      <c r="AL28" s="221" t="s">
        <v>218</v>
      </c>
      <c r="AM28" s="221" t="s">
        <v>218</v>
      </c>
    </row>
    <row r="29" spans="1:39" s="217" customFormat="1" ht="12.45" customHeight="1" x14ac:dyDescent="0.2">
      <c r="A29" s="307"/>
      <c r="B29" s="296" t="s">
        <v>333</v>
      </c>
      <c r="C29" s="296" t="s">
        <v>332</v>
      </c>
      <c r="D29" s="299" t="s">
        <v>258</v>
      </c>
      <c r="E29" s="221" t="s">
        <v>218</v>
      </c>
      <c r="F29" s="221" t="s">
        <v>218</v>
      </c>
      <c r="G29" s="221" t="s">
        <v>218</v>
      </c>
      <c r="H29" s="221" t="s">
        <v>218</v>
      </c>
      <c r="I29" s="221" t="s">
        <v>218</v>
      </c>
      <c r="J29" s="221"/>
      <c r="K29" s="221"/>
      <c r="L29" s="221"/>
      <c r="M29" s="221" t="s">
        <v>218</v>
      </c>
      <c r="N29" s="220">
        <v>41.2</v>
      </c>
      <c r="O29" s="223"/>
      <c r="P29" s="223">
        <v>98.5</v>
      </c>
      <c r="Q29" s="221" t="s">
        <v>218</v>
      </c>
      <c r="R29" s="221" t="s">
        <v>218</v>
      </c>
      <c r="S29" s="222"/>
      <c r="T29" s="307"/>
      <c r="U29" s="296" t="s">
        <v>333</v>
      </c>
      <c r="V29" s="296" t="s">
        <v>332</v>
      </c>
      <c r="W29" s="299" t="s">
        <v>258</v>
      </c>
      <c r="X29" s="222"/>
      <c r="Y29" s="221"/>
      <c r="Z29" s="221"/>
      <c r="AA29" s="221"/>
      <c r="AB29" s="221"/>
      <c r="AC29" s="304">
        <v>9</v>
      </c>
      <c r="AD29" s="221"/>
      <c r="AE29" s="221" t="s">
        <v>218</v>
      </c>
      <c r="AF29" s="221"/>
      <c r="AG29" s="221" t="s">
        <v>218</v>
      </c>
      <c r="AH29" s="221"/>
      <c r="AI29" s="221"/>
      <c r="AJ29" s="221"/>
      <c r="AK29" s="304">
        <v>58.5</v>
      </c>
      <c r="AL29" s="221" t="s">
        <v>218</v>
      </c>
      <c r="AM29" s="221" t="s">
        <v>218</v>
      </c>
    </row>
    <row r="30" spans="1:39" s="217" customFormat="1" ht="12.45" customHeight="1" x14ac:dyDescent="0.2">
      <c r="A30" s="307"/>
      <c r="B30" s="296" t="s">
        <v>331</v>
      </c>
      <c r="C30" s="296" t="s">
        <v>330</v>
      </c>
      <c r="D30" s="299" t="s">
        <v>258</v>
      </c>
      <c r="E30" s="221" t="s">
        <v>218</v>
      </c>
      <c r="F30" s="221" t="s">
        <v>218</v>
      </c>
      <c r="G30" s="221" t="s">
        <v>218</v>
      </c>
      <c r="H30" s="221" t="s">
        <v>218</v>
      </c>
      <c r="I30" s="221" t="s">
        <v>218</v>
      </c>
      <c r="J30" s="221"/>
      <c r="K30" s="221"/>
      <c r="L30" s="221"/>
      <c r="M30" s="221" t="s">
        <v>218</v>
      </c>
      <c r="N30" s="220">
        <v>42.2</v>
      </c>
      <c r="O30" s="223"/>
      <c r="P30" s="223">
        <v>98.9</v>
      </c>
      <c r="Q30" s="221" t="s">
        <v>218</v>
      </c>
      <c r="R30" s="221" t="s">
        <v>218</v>
      </c>
      <c r="S30" s="222"/>
      <c r="T30" s="307"/>
      <c r="U30" s="296" t="s">
        <v>331</v>
      </c>
      <c r="V30" s="296" t="s">
        <v>330</v>
      </c>
      <c r="W30" s="299" t="s">
        <v>258</v>
      </c>
      <c r="X30" s="222"/>
      <c r="Y30" s="221"/>
      <c r="Z30" s="221"/>
      <c r="AA30" s="221"/>
      <c r="AB30" s="221"/>
      <c r="AC30" s="304">
        <v>8.8000000000000007</v>
      </c>
      <c r="AD30" s="221"/>
      <c r="AE30" s="221" t="s">
        <v>218</v>
      </c>
      <c r="AF30" s="221"/>
      <c r="AG30" s="221" t="s">
        <v>218</v>
      </c>
      <c r="AH30" s="221"/>
      <c r="AI30" s="221"/>
      <c r="AJ30" s="221"/>
      <c r="AK30" s="304">
        <v>62</v>
      </c>
      <c r="AL30" s="221" t="s">
        <v>218</v>
      </c>
      <c r="AM30" s="221" t="s">
        <v>218</v>
      </c>
    </row>
    <row r="31" spans="1:39" s="217" customFormat="1" ht="12.45" customHeight="1" x14ac:dyDescent="0.2">
      <c r="A31" s="307"/>
      <c r="B31" s="296" t="s">
        <v>329</v>
      </c>
      <c r="C31" s="296" t="s">
        <v>328</v>
      </c>
      <c r="D31" s="299" t="s">
        <v>258</v>
      </c>
      <c r="E31" s="221" t="s">
        <v>218</v>
      </c>
      <c r="F31" s="221" t="s">
        <v>218</v>
      </c>
      <c r="G31" s="221" t="s">
        <v>218</v>
      </c>
      <c r="H31" s="220">
        <v>21</v>
      </c>
      <c r="I31" s="220">
        <v>5.4</v>
      </c>
      <c r="J31" s="220"/>
      <c r="K31" s="220"/>
      <c r="L31" s="221"/>
      <c r="M31" s="220">
        <v>18.5</v>
      </c>
      <c r="N31" s="220">
        <v>49.6</v>
      </c>
      <c r="O31" s="223"/>
      <c r="P31" s="223">
        <v>98.8</v>
      </c>
      <c r="Q31" s="221" t="s">
        <v>218</v>
      </c>
      <c r="R31" s="221" t="s">
        <v>218</v>
      </c>
      <c r="S31" s="222"/>
      <c r="T31" s="307"/>
      <c r="U31" s="296" t="s">
        <v>329</v>
      </c>
      <c r="V31" s="296" t="s">
        <v>328</v>
      </c>
      <c r="W31" s="299" t="s">
        <v>258</v>
      </c>
      <c r="X31" s="222"/>
      <c r="Y31" s="221"/>
      <c r="Z31" s="221"/>
      <c r="AA31" s="221"/>
      <c r="AB31" s="221"/>
      <c r="AC31" s="304">
        <v>8.1999999999999993</v>
      </c>
      <c r="AD31" s="221"/>
      <c r="AE31" s="221" t="s">
        <v>218</v>
      </c>
      <c r="AF31" s="221"/>
      <c r="AG31" s="221" t="s">
        <v>218</v>
      </c>
      <c r="AH31" s="221"/>
      <c r="AI31" s="221"/>
      <c r="AJ31" s="221"/>
      <c r="AK31" s="304">
        <v>62.9</v>
      </c>
      <c r="AL31" s="220">
        <v>31</v>
      </c>
      <c r="AM31" s="220">
        <v>36.200000000000003</v>
      </c>
    </row>
    <row r="32" spans="1:39" s="217" customFormat="1" ht="12.45" customHeight="1" x14ac:dyDescent="0.2">
      <c r="A32" s="307"/>
      <c r="B32" s="296" t="s">
        <v>327</v>
      </c>
      <c r="C32" s="296" t="s">
        <v>326</v>
      </c>
      <c r="D32" s="299" t="s">
        <v>258</v>
      </c>
      <c r="E32" s="221" t="s">
        <v>218</v>
      </c>
      <c r="F32" s="221" t="s">
        <v>218</v>
      </c>
      <c r="G32" s="221" t="s">
        <v>218</v>
      </c>
      <c r="H32" s="220">
        <v>22.5</v>
      </c>
      <c r="I32" s="220">
        <v>7.8</v>
      </c>
      <c r="J32" s="220"/>
      <c r="K32" s="220"/>
      <c r="L32" s="221"/>
      <c r="M32" s="220">
        <v>22.3</v>
      </c>
      <c r="N32" s="220">
        <v>49.3</v>
      </c>
      <c r="O32" s="223"/>
      <c r="P32" s="223">
        <v>99.2</v>
      </c>
      <c r="Q32" s="221" t="s">
        <v>218</v>
      </c>
      <c r="R32" s="221" t="s">
        <v>218</v>
      </c>
      <c r="S32" s="222"/>
      <c r="T32" s="307"/>
      <c r="U32" s="296" t="s">
        <v>327</v>
      </c>
      <c r="V32" s="296" t="s">
        <v>326</v>
      </c>
      <c r="W32" s="299" t="s">
        <v>258</v>
      </c>
      <c r="X32" s="222"/>
      <c r="Y32" s="221"/>
      <c r="Z32" s="221"/>
      <c r="AA32" s="221"/>
      <c r="AB32" s="221"/>
      <c r="AC32" s="304">
        <v>8.8000000000000007</v>
      </c>
      <c r="AD32" s="221"/>
      <c r="AE32" s="221" t="s">
        <v>218</v>
      </c>
      <c r="AF32" s="221"/>
      <c r="AG32" s="221" t="s">
        <v>218</v>
      </c>
      <c r="AH32" s="221"/>
      <c r="AI32" s="221"/>
      <c r="AJ32" s="221"/>
      <c r="AK32" s="304">
        <v>64.8</v>
      </c>
      <c r="AL32" s="220">
        <v>33.799999999999997</v>
      </c>
      <c r="AM32" s="220">
        <v>36.200000000000003</v>
      </c>
    </row>
    <row r="33" spans="1:39" s="217" customFormat="1" ht="12.45" customHeight="1" x14ac:dyDescent="0.2">
      <c r="A33" s="307"/>
      <c r="B33" s="293" t="s">
        <v>325</v>
      </c>
      <c r="C33" s="293" t="s">
        <v>324</v>
      </c>
      <c r="D33" s="299" t="s">
        <v>258</v>
      </c>
      <c r="E33" s="221" t="s">
        <v>218</v>
      </c>
      <c r="F33" s="221" t="s">
        <v>218</v>
      </c>
      <c r="G33" s="221" t="s">
        <v>218</v>
      </c>
      <c r="H33" s="220">
        <v>24.2</v>
      </c>
      <c r="I33" s="220">
        <v>9.3000000000000007</v>
      </c>
      <c r="J33" s="220"/>
      <c r="K33" s="220"/>
      <c r="L33" s="221"/>
      <c r="M33" s="220">
        <v>28.7</v>
      </c>
      <c r="N33" s="220">
        <v>52.3</v>
      </c>
      <c r="O33" s="223"/>
      <c r="P33" s="223">
        <v>99.1</v>
      </c>
      <c r="Q33" s="221" t="s">
        <v>218</v>
      </c>
      <c r="R33" s="221" t="s">
        <v>218</v>
      </c>
      <c r="S33" s="222"/>
      <c r="T33" s="307"/>
      <c r="U33" s="296" t="s">
        <v>325</v>
      </c>
      <c r="V33" s="296" t="s">
        <v>324</v>
      </c>
      <c r="W33" s="299" t="s">
        <v>258</v>
      </c>
      <c r="X33" s="222"/>
      <c r="Y33" s="221"/>
      <c r="Z33" s="221"/>
      <c r="AA33" s="221"/>
      <c r="AB33" s="221"/>
      <c r="AC33" s="304">
        <v>8.4</v>
      </c>
      <c r="AD33" s="221"/>
      <c r="AE33" s="221" t="s">
        <v>218</v>
      </c>
      <c r="AF33" s="221"/>
      <c r="AG33" s="221" t="s">
        <v>218</v>
      </c>
      <c r="AH33" s="221"/>
      <c r="AI33" s="221"/>
      <c r="AJ33" s="221"/>
      <c r="AK33" s="304">
        <v>67.400000000000006</v>
      </c>
      <c r="AL33" s="220">
        <v>37.5</v>
      </c>
      <c r="AM33" s="220">
        <v>35.4</v>
      </c>
    </row>
    <row r="34" spans="1:39" s="217" customFormat="1" ht="12.45" customHeight="1" x14ac:dyDescent="0.2">
      <c r="A34" s="310"/>
      <c r="B34" s="296" t="s">
        <v>323</v>
      </c>
      <c r="C34" s="296" t="s">
        <v>322</v>
      </c>
      <c r="D34" s="309" t="s">
        <v>258</v>
      </c>
      <c r="E34" s="229" t="s">
        <v>218</v>
      </c>
      <c r="F34" s="229" t="s">
        <v>218</v>
      </c>
      <c r="G34" s="229" t="s">
        <v>218</v>
      </c>
      <c r="H34" s="228">
        <v>24.8</v>
      </c>
      <c r="I34" s="228">
        <v>9.6999999999999993</v>
      </c>
      <c r="J34" s="228"/>
      <c r="K34" s="228"/>
      <c r="L34" s="229"/>
      <c r="M34" s="228">
        <v>33.200000000000003</v>
      </c>
      <c r="N34" s="228">
        <v>54.6</v>
      </c>
      <c r="O34" s="231"/>
      <c r="P34" s="231">
        <v>98.9</v>
      </c>
      <c r="Q34" s="229" t="s">
        <v>218</v>
      </c>
      <c r="R34" s="229" t="s">
        <v>218</v>
      </c>
      <c r="S34" s="222"/>
      <c r="T34" s="310"/>
      <c r="U34" s="302" t="s">
        <v>323</v>
      </c>
      <c r="V34" s="302" t="s">
        <v>322</v>
      </c>
      <c r="W34" s="309" t="s">
        <v>258</v>
      </c>
      <c r="X34" s="230"/>
      <c r="Y34" s="229"/>
      <c r="Z34" s="229"/>
      <c r="AA34" s="229"/>
      <c r="AB34" s="229"/>
      <c r="AC34" s="308">
        <v>8.5</v>
      </c>
      <c r="AD34" s="229"/>
      <c r="AE34" s="229" t="s">
        <v>218</v>
      </c>
      <c r="AF34" s="229"/>
      <c r="AG34" s="229" t="s">
        <v>218</v>
      </c>
      <c r="AH34" s="229"/>
      <c r="AI34" s="229"/>
      <c r="AJ34" s="229"/>
      <c r="AK34" s="308">
        <v>67.400000000000006</v>
      </c>
      <c r="AL34" s="228">
        <v>38.5</v>
      </c>
      <c r="AM34" s="228">
        <v>34.200000000000003</v>
      </c>
    </row>
    <row r="35" spans="1:39" s="217" customFormat="1" ht="12.45" customHeight="1" x14ac:dyDescent="0.2">
      <c r="A35" s="307"/>
      <c r="B35" s="296" t="s">
        <v>321</v>
      </c>
      <c r="C35" s="296" t="s">
        <v>320</v>
      </c>
      <c r="D35" s="299" t="s">
        <v>258</v>
      </c>
      <c r="E35" s="221" t="s">
        <v>218</v>
      </c>
      <c r="F35" s="221" t="s">
        <v>218</v>
      </c>
      <c r="G35" s="221" t="s">
        <v>218</v>
      </c>
      <c r="H35" s="220">
        <v>26.5</v>
      </c>
      <c r="I35" s="220">
        <v>11</v>
      </c>
      <c r="J35" s="220"/>
      <c r="K35" s="220"/>
      <c r="L35" s="221"/>
      <c r="M35" s="220">
        <v>37.1</v>
      </c>
      <c r="N35" s="220">
        <v>57</v>
      </c>
      <c r="O35" s="223"/>
      <c r="P35" s="223">
        <v>98.7</v>
      </c>
      <c r="Q35" s="221" t="s">
        <v>218</v>
      </c>
      <c r="R35" s="221" t="s">
        <v>218</v>
      </c>
      <c r="S35" s="222"/>
      <c r="T35" s="307"/>
      <c r="U35" s="296" t="s">
        <v>321</v>
      </c>
      <c r="V35" s="296" t="s">
        <v>320</v>
      </c>
      <c r="W35" s="299" t="s">
        <v>258</v>
      </c>
      <c r="X35" s="222"/>
      <c r="Y35" s="221"/>
      <c r="Z35" s="221"/>
      <c r="AA35" s="221"/>
      <c r="AB35" s="221"/>
      <c r="AC35" s="304">
        <v>10.4</v>
      </c>
      <c r="AD35" s="221"/>
      <c r="AE35" s="220">
        <v>11.7</v>
      </c>
      <c r="AF35" s="220"/>
      <c r="AG35" s="220" t="s">
        <v>218</v>
      </c>
      <c r="AH35" s="221"/>
      <c r="AI35" s="221"/>
      <c r="AJ35" s="221"/>
      <c r="AK35" s="304">
        <v>70.599999999999994</v>
      </c>
      <c r="AL35" s="220">
        <v>40.5</v>
      </c>
      <c r="AM35" s="220">
        <v>36.299999999999997</v>
      </c>
    </row>
    <row r="36" spans="1:39" s="217" customFormat="1" ht="12.45" customHeight="1" x14ac:dyDescent="0.65">
      <c r="A36" s="222"/>
      <c r="B36" s="296" t="s">
        <v>319</v>
      </c>
      <c r="C36" s="296" t="s">
        <v>318</v>
      </c>
      <c r="D36" s="299" t="s">
        <v>258</v>
      </c>
      <c r="E36" s="221" t="s">
        <v>218</v>
      </c>
      <c r="F36" s="221" t="s">
        <v>218</v>
      </c>
      <c r="G36" s="221" t="s">
        <v>218</v>
      </c>
      <c r="H36" s="220">
        <v>31.1</v>
      </c>
      <c r="I36" s="220">
        <v>12.7</v>
      </c>
      <c r="J36" s="220"/>
      <c r="K36" s="220"/>
      <c r="L36" s="221"/>
      <c r="M36" s="220">
        <v>40.4</v>
      </c>
      <c r="N36" s="220">
        <v>59.3</v>
      </c>
      <c r="O36" s="223"/>
      <c r="P36" s="223">
        <v>99</v>
      </c>
      <c r="Q36" s="221" t="s">
        <v>218</v>
      </c>
      <c r="R36" s="221" t="s">
        <v>218</v>
      </c>
      <c r="S36" s="222"/>
      <c r="T36" s="222"/>
      <c r="U36" s="296" t="s">
        <v>319</v>
      </c>
      <c r="V36" s="296" t="s">
        <v>318</v>
      </c>
      <c r="W36" s="299" t="s">
        <v>258</v>
      </c>
      <c r="X36" s="222"/>
      <c r="Y36" s="221"/>
      <c r="Z36" s="221"/>
      <c r="AA36" s="221"/>
      <c r="AB36" s="221"/>
      <c r="AC36" s="304">
        <v>11.3</v>
      </c>
      <c r="AD36" s="221"/>
      <c r="AE36" s="220">
        <v>9.6999999999999993</v>
      </c>
      <c r="AF36" s="220"/>
      <c r="AG36" s="220" t="s">
        <v>218</v>
      </c>
      <c r="AH36" s="221"/>
      <c r="AI36" s="221"/>
      <c r="AJ36" s="221"/>
      <c r="AK36" s="304">
        <v>71.900000000000006</v>
      </c>
      <c r="AL36" s="220">
        <v>40.5</v>
      </c>
      <c r="AM36" s="220">
        <v>38.200000000000003</v>
      </c>
    </row>
    <row r="37" spans="1:39" s="217" customFormat="1" ht="12.45" customHeight="1" x14ac:dyDescent="0.65">
      <c r="A37" s="306" t="s">
        <v>187</v>
      </c>
      <c r="B37" s="305" t="s">
        <v>186</v>
      </c>
      <c r="C37" s="296" t="s">
        <v>317</v>
      </c>
      <c r="D37" s="299" t="s">
        <v>258</v>
      </c>
      <c r="E37" s="221" t="s">
        <v>218</v>
      </c>
      <c r="F37" s="221" t="s">
        <v>218</v>
      </c>
      <c r="G37" s="221" t="s">
        <v>218</v>
      </c>
      <c r="H37" s="220">
        <v>33.4</v>
      </c>
      <c r="I37" s="220">
        <v>14.4</v>
      </c>
      <c r="J37" s="220"/>
      <c r="K37" s="220"/>
      <c r="L37" s="221"/>
      <c r="M37" s="220">
        <v>45.4</v>
      </c>
      <c r="N37" s="220">
        <v>63.3</v>
      </c>
      <c r="O37" s="223"/>
      <c r="P37" s="223">
        <v>99.3</v>
      </c>
      <c r="Q37" s="221" t="s">
        <v>218</v>
      </c>
      <c r="R37" s="221" t="s">
        <v>218</v>
      </c>
      <c r="S37" s="222"/>
      <c r="T37" s="306" t="s">
        <v>187</v>
      </c>
      <c r="U37" s="305" t="s">
        <v>186</v>
      </c>
      <c r="V37" s="305" t="s">
        <v>317</v>
      </c>
      <c r="W37" s="299" t="s">
        <v>258</v>
      </c>
      <c r="X37" s="222"/>
      <c r="Y37" s="221"/>
      <c r="Z37" s="221"/>
      <c r="AA37" s="221"/>
      <c r="AB37" s="221"/>
      <c r="AC37" s="304">
        <v>14.9</v>
      </c>
      <c r="AD37" s="221"/>
      <c r="AE37" s="220">
        <v>11.6</v>
      </c>
      <c r="AF37" s="220"/>
      <c r="AG37" s="220" t="s">
        <v>218</v>
      </c>
      <c r="AH37" s="221"/>
      <c r="AI37" s="221"/>
      <c r="AJ37" s="221"/>
      <c r="AK37" s="304">
        <v>76</v>
      </c>
      <c r="AL37" s="220">
        <v>45.5</v>
      </c>
      <c r="AM37" s="220">
        <v>39.200000000000003</v>
      </c>
    </row>
    <row r="38" spans="1:39" s="217" customFormat="1" ht="12.45" customHeight="1" x14ac:dyDescent="0.65">
      <c r="A38" s="289"/>
      <c r="B38" s="300" t="s">
        <v>316</v>
      </c>
      <c r="C38" s="296" t="s">
        <v>315</v>
      </c>
      <c r="D38" s="299" t="s">
        <v>258</v>
      </c>
      <c r="E38" s="221" t="s">
        <v>218</v>
      </c>
      <c r="F38" s="221" t="s">
        <v>218</v>
      </c>
      <c r="G38" s="221" t="s">
        <v>218</v>
      </c>
      <c r="H38" s="220">
        <v>34.799999999999997</v>
      </c>
      <c r="I38" s="220">
        <v>14.9</v>
      </c>
      <c r="J38" s="220"/>
      <c r="K38" s="220"/>
      <c r="L38" s="221"/>
      <c r="M38" s="220">
        <v>48</v>
      </c>
      <c r="N38" s="220">
        <v>63.7</v>
      </c>
      <c r="O38" s="223"/>
      <c r="P38" s="223">
        <v>99.4</v>
      </c>
      <c r="Q38" s="221" t="s">
        <v>218</v>
      </c>
      <c r="R38" s="221" t="s">
        <v>218</v>
      </c>
      <c r="S38" s="222"/>
      <c r="T38" s="289"/>
      <c r="U38" s="300" t="s">
        <v>316</v>
      </c>
      <c r="V38" s="296" t="s">
        <v>315</v>
      </c>
      <c r="W38" s="299" t="s">
        <v>258</v>
      </c>
      <c r="X38" s="222"/>
      <c r="Y38" s="221"/>
      <c r="Z38" s="221"/>
      <c r="AA38" s="221"/>
      <c r="AB38" s="221"/>
      <c r="AC38" s="304">
        <v>15.6</v>
      </c>
      <c r="AD38" s="221"/>
      <c r="AE38" s="220">
        <v>10.6</v>
      </c>
      <c r="AF38" s="220"/>
      <c r="AG38" s="220" t="s">
        <v>218</v>
      </c>
      <c r="AH38" s="221"/>
      <c r="AI38" s="221"/>
      <c r="AJ38" s="221"/>
      <c r="AK38" s="304">
        <v>77.3</v>
      </c>
      <c r="AL38" s="220">
        <v>44.8</v>
      </c>
      <c r="AM38" s="220">
        <v>40.9</v>
      </c>
    </row>
    <row r="39" spans="1:39" s="217" customFormat="1" ht="12.45" customHeight="1" x14ac:dyDescent="0.65">
      <c r="A39" s="289"/>
      <c r="B39" s="300" t="s">
        <v>314</v>
      </c>
      <c r="C39" s="296" t="s">
        <v>313</v>
      </c>
      <c r="D39" s="299" t="s">
        <v>258</v>
      </c>
      <c r="E39" s="221" t="s">
        <v>218</v>
      </c>
      <c r="F39" s="221" t="s">
        <v>218</v>
      </c>
      <c r="G39" s="221" t="s">
        <v>218</v>
      </c>
      <c r="H39" s="220">
        <v>37</v>
      </c>
      <c r="I39" s="220">
        <v>15.8</v>
      </c>
      <c r="J39" s="220"/>
      <c r="K39" s="220"/>
      <c r="L39" s="221"/>
      <c r="M39" s="220">
        <v>53.6</v>
      </c>
      <c r="N39" s="220">
        <v>68.099999999999994</v>
      </c>
      <c r="O39" s="223"/>
      <c r="P39" s="223">
        <v>99.3</v>
      </c>
      <c r="Q39" s="221" t="s">
        <v>218</v>
      </c>
      <c r="R39" s="221" t="s">
        <v>218</v>
      </c>
      <c r="S39" s="222"/>
      <c r="T39" s="289"/>
      <c r="U39" s="300" t="s">
        <v>314</v>
      </c>
      <c r="V39" s="296" t="s">
        <v>313</v>
      </c>
      <c r="W39" s="299" t="s">
        <v>258</v>
      </c>
      <c r="X39" s="222"/>
      <c r="Y39" s="221"/>
      <c r="Z39" s="221"/>
      <c r="AA39" s="221"/>
      <c r="AB39" s="221"/>
      <c r="AC39" s="304">
        <v>23.7</v>
      </c>
      <c r="AD39" s="221"/>
      <c r="AE39" s="220">
        <v>11.5</v>
      </c>
      <c r="AF39" s="220"/>
      <c r="AG39" s="220" t="s">
        <v>218</v>
      </c>
      <c r="AH39" s="221"/>
      <c r="AI39" s="221"/>
      <c r="AJ39" s="221"/>
      <c r="AK39" s="304">
        <v>79.5</v>
      </c>
      <c r="AL39" s="220">
        <v>48.7</v>
      </c>
      <c r="AM39" s="220">
        <v>39.9</v>
      </c>
    </row>
    <row r="40" spans="1:39" s="217" customFormat="1" ht="12.45" customHeight="1" x14ac:dyDescent="0.65">
      <c r="A40" s="289"/>
      <c r="B40" s="300" t="s">
        <v>312</v>
      </c>
      <c r="C40" s="296" t="s">
        <v>311</v>
      </c>
      <c r="D40" s="299" t="s">
        <v>258</v>
      </c>
      <c r="E40" s="220">
        <v>14.2</v>
      </c>
      <c r="F40" s="220">
        <v>26.2</v>
      </c>
      <c r="G40" s="220">
        <v>24.4</v>
      </c>
      <c r="H40" s="220">
        <v>30</v>
      </c>
      <c r="I40" s="220">
        <v>16.600000000000001</v>
      </c>
      <c r="J40" s="220"/>
      <c r="K40" s="220"/>
      <c r="L40" s="221"/>
      <c r="M40" s="220">
        <v>55.6</v>
      </c>
      <c r="N40" s="220">
        <v>69.8</v>
      </c>
      <c r="O40" s="223"/>
      <c r="P40" s="223">
        <v>99</v>
      </c>
      <c r="Q40" s="221"/>
      <c r="R40" s="221"/>
      <c r="S40" s="222"/>
      <c r="T40" s="289"/>
      <c r="U40" s="300" t="s">
        <v>312</v>
      </c>
      <c r="V40" s="296" t="s">
        <v>311</v>
      </c>
      <c r="W40" s="299" t="s">
        <v>258</v>
      </c>
      <c r="X40" s="222"/>
      <c r="Y40" s="221"/>
      <c r="Z40" s="221"/>
      <c r="AA40" s="221"/>
      <c r="AB40" s="221"/>
      <c r="AC40" s="304">
        <v>26</v>
      </c>
      <c r="AD40" s="221"/>
      <c r="AE40" s="220">
        <v>12.2</v>
      </c>
      <c r="AF40" s="220"/>
      <c r="AG40" s="220">
        <v>5.5</v>
      </c>
      <c r="AH40" s="221"/>
      <c r="AI40" s="221"/>
      <c r="AJ40" s="221"/>
      <c r="AK40" s="304">
        <v>78.599999999999994</v>
      </c>
      <c r="AL40" s="220">
        <v>46.8</v>
      </c>
      <c r="AM40" s="220">
        <v>41.7</v>
      </c>
    </row>
    <row r="41" spans="1:39" s="217" customFormat="1" ht="12.45" customHeight="1" x14ac:dyDescent="0.65">
      <c r="A41" s="289"/>
      <c r="B41" s="300" t="s">
        <v>310</v>
      </c>
      <c r="C41" s="296" t="s">
        <v>309</v>
      </c>
      <c r="D41" s="299" t="s">
        <v>258</v>
      </c>
      <c r="E41" s="220">
        <v>17.600000000000001</v>
      </c>
      <c r="F41" s="220">
        <v>29.9</v>
      </c>
      <c r="G41" s="220">
        <v>26.3</v>
      </c>
      <c r="H41" s="220">
        <v>31.1</v>
      </c>
      <c r="I41" s="220">
        <v>18.100000000000001</v>
      </c>
      <c r="J41" s="220"/>
      <c r="K41" s="220"/>
      <c r="L41" s="221"/>
      <c r="M41" s="220">
        <v>56.4</v>
      </c>
      <c r="N41" s="220">
        <v>72.3</v>
      </c>
      <c r="O41" s="223"/>
      <c r="P41" s="223">
        <v>99.1</v>
      </c>
      <c r="Q41" s="221"/>
      <c r="R41" s="221"/>
      <c r="S41" s="222"/>
      <c r="T41" s="289"/>
      <c r="U41" s="300" t="s">
        <v>310</v>
      </c>
      <c r="V41" s="296" t="s">
        <v>309</v>
      </c>
      <c r="W41" s="299" t="s">
        <v>258</v>
      </c>
      <c r="X41" s="222"/>
      <c r="Y41" s="221"/>
      <c r="Z41" s="221"/>
      <c r="AA41" s="221"/>
      <c r="AB41" s="221"/>
      <c r="AC41" s="304">
        <v>25.6</v>
      </c>
      <c r="AD41" s="221"/>
      <c r="AE41" s="220">
        <v>11.9</v>
      </c>
      <c r="AF41" s="220"/>
      <c r="AG41" s="220">
        <v>6.7</v>
      </c>
      <c r="AH41" s="221"/>
      <c r="AI41" s="221"/>
      <c r="AJ41" s="221"/>
      <c r="AK41" s="304">
        <v>80</v>
      </c>
      <c r="AL41" s="220">
        <v>46.7</v>
      </c>
      <c r="AM41" s="220">
        <v>42.8</v>
      </c>
    </row>
    <row r="42" spans="1:39" s="217" customFormat="1" ht="12.45" customHeight="1" x14ac:dyDescent="0.65">
      <c r="A42" s="289"/>
      <c r="B42" s="300" t="s">
        <v>308</v>
      </c>
      <c r="C42" s="296" t="s">
        <v>307</v>
      </c>
      <c r="D42" s="299" t="s">
        <v>258</v>
      </c>
      <c r="E42" s="220">
        <v>21.3</v>
      </c>
      <c r="F42" s="220">
        <v>29.7</v>
      </c>
      <c r="G42" s="220">
        <v>26.8</v>
      </c>
      <c r="H42" s="220">
        <v>30.4</v>
      </c>
      <c r="I42" s="220">
        <v>20.100000000000001</v>
      </c>
      <c r="J42" s="220"/>
      <c r="K42" s="220"/>
      <c r="L42" s="221"/>
      <c r="M42" s="220">
        <v>59</v>
      </c>
      <c r="N42" s="220">
        <v>74.2</v>
      </c>
      <c r="O42" s="223"/>
      <c r="P42" s="223">
        <v>99</v>
      </c>
      <c r="Q42" s="221"/>
      <c r="R42" s="221"/>
      <c r="S42" s="222"/>
      <c r="T42" s="289"/>
      <c r="U42" s="300" t="s">
        <v>308</v>
      </c>
      <c r="V42" s="296" t="s">
        <v>307</v>
      </c>
      <c r="W42" s="299" t="s">
        <v>258</v>
      </c>
      <c r="X42" s="222"/>
      <c r="Y42" s="221"/>
      <c r="Z42" s="221"/>
      <c r="AA42" s="221"/>
      <c r="AB42" s="221"/>
      <c r="AC42" s="304">
        <v>29.9</v>
      </c>
      <c r="AD42" s="221"/>
      <c r="AE42" s="220">
        <v>13.9</v>
      </c>
      <c r="AF42" s="220"/>
      <c r="AG42" s="220">
        <v>7.6</v>
      </c>
      <c r="AH42" s="221"/>
      <c r="AI42" s="221"/>
      <c r="AJ42" s="221"/>
      <c r="AK42" s="304">
        <v>79.7</v>
      </c>
      <c r="AL42" s="220">
        <v>47.6</v>
      </c>
      <c r="AM42" s="220">
        <v>41.9</v>
      </c>
    </row>
    <row r="43" spans="1:39" s="217" customFormat="1" ht="12.45" customHeight="1" x14ac:dyDescent="0.65">
      <c r="A43" s="222"/>
      <c r="B43" s="300" t="s">
        <v>306</v>
      </c>
      <c r="C43" s="296" t="s">
        <v>305</v>
      </c>
      <c r="D43" s="299" t="s">
        <v>258</v>
      </c>
      <c r="E43" s="220">
        <v>23.6</v>
      </c>
      <c r="F43" s="220">
        <v>30.8</v>
      </c>
      <c r="G43" s="220">
        <v>28.2</v>
      </c>
      <c r="H43" s="220">
        <v>30.4</v>
      </c>
      <c r="I43" s="220">
        <v>19.399999999999999</v>
      </c>
      <c r="J43" s="220"/>
      <c r="K43" s="220"/>
      <c r="L43" s="221"/>
      <c r="M43" s="220">
        <v>59.2</v>
      </c>
      <c r="N43" s="220">
        <v>77.2</v>
      </c>
      <c r="O43" s="223"/>
      <c r="P43" s="223">
        <v>98.9</v>
      </c>
      <c r="Q43" s="221"/>
      <c r="R43" s="221"/>
      <c r="S43" s="222"/>
      <c r="T43" s="222"/>
      <c r="U43" s="300" t="s">
        <v>306</v>
      </c>
      <c r="V43" s="296" t="s">
        <v>305</v>
      </c>
      <c r="W43" s="299" t="s">
        <v>258</v>
      </c>
      <c r="X43" s="222"/>
      <c r="Y43" s="221"/>
      <c r="Z43" s="221"/>
      <c r="AA43" s="221"/>
      <c r="AB43" s="221"/>
      <c r="AC43" s="304">
        <v>31.3</v>
      </c>
      <c r="AD43" s="221"/>
      <c r="AE43" s="220">
        <v>15.6</v>
      </c>
      <c r="AF43" s="220"/>
      <c r="AG43" s="220">
        <v>10</v>
      </c>
      <c r="AH43" s="221"/>
      <c r="AI43" s="221"/>
      <c r="AJ43" s="221"/>
      <c r="AK43" s="304">
        <v>80</v>
      </c>
      <c r="AL43" s="220">
        <v>47</v>
      </c>
      <c r="AM43" s="220">
        <v>42.2</v>
      </c>
    </row>
    <row r="44" spans="1:39" s="217" customFormat="1" ht="12.45" customHeight="1" x14ac:dyDescent="0.65">
      <c r="A44" s="222"/>
      <c r="B44" s="300" t="s">
        <v>304</v>
      </c>
      <c r="C44" s="296" t="s">
        <v>303</v>
      </c>
      <c r="D44" s="299" t="s">
        <v>258</v>
      </c>
      <c r="E44" s="220">
        <v>26.3</v>
      </c>
      <c r="F44" s="220">
        <v>32</v>
      </c>
      <c r="G44" s="220">
        <v>29.3</v>
      </c>
      <c r="H44" s="220">
        <v>30.3</v>
      </c>
      <c r="I44" s="220">
        <v>19.8</v>
      </c>
      <c r="J44" s="220"/>
      <c r="K44" s="220"/>
      <c r="L44" s="221"/>
      <c r="M44" s="220">
        <v>61</v>
      </c>
      <c r="N44" s="220">
        <v>77.2</v>
      </c>
      <c r="O44" s="223"/>
      <c r="P44" s="223">
        <v>99.1</v>
      </c>
      <c r="Q44" s="221"/>
      <c r="R44" s="221"/>
      <c r="S44" s="222"/>
      <c r="T44" s="222"/>
      <c r="U44" s="300" t="s">
        <v>304</v>
      </c>
      <c r="V44" s="296" t="s">
        <v>303</v>
      </c>
      <c r="W44" s="299" t="s">
        <v>258</v>
      </c>
      <c r="X44" s="222"/>
      <c r="Y44" s="221"/>
      <c r="Z44" s="221"/>
      <c r="AA44" s="221"/>
      <c r="AB44" s="221"/>
      <c r="AC44" s="304">
        <v>32.299999999999997</v>
      </c>
      <c r="AD44" s="221"/>
      <c r="AE44" s="220">
        <v>17.3</v>
      </c>
      <c r="AF44" s="220"/>
      <c r="AG44" s="220">
        <v>12.9</v>
      </c>
      <c r="AH44" s="221"/>
      <c r="AI44" s="221"/>
      <c r="AJ44" s="221"/>
      <c r="AK44" s="304">
        <v>80.099999999999994</v>
      </c>
      <c r="AL44" s="220">
        <v>46.6</v>
      </c>
      <c r="AM44" s="220">
        <v>43.9</v>
      </c>
    </row>
    <row r="45" spans="1:39" s="217" customFormat="1" ht="12.45" customHeight="1" x14ac:dyDescent="0.65">
      <c r="A45" s="222"/>
      <c r="B45" s="300" t="s">
        <v>302</v>
      </c>
      <c r="C45" s="296" t="s">
        <v>301</v>
      </c>
      <c r="D45" s="299" t="s">
        <v>258</v>
      </c>
      <c r="E45" s="220">
        <v>30.3</v>
      </c>
      <c r="F45" s="220">
        <v>37.299999999999997</v>
      </c>
      <c r="G45" s="220">
        <v>33.700000000000003</v>
      </c>
      <c r="H45" s="220">
        <v>30.8</v>
      </c>
      <c r="I45" s="220">
        <v>20.8</v>
      </c>
      <c r="J45" s="220"/>
      <c r="K45" s="220"/>
      <c r="L45" s="221"/>
      <c r="M45" s="220">
        <v>61.9</v>
      </c>
      <c r="N45" s="220">
        <v>79.3</v>
      </c>
      <c r="O45" s="223"/>
      <c r="P45" s="223">
        <v>99.2</v>
      </c>
      <c r="Q45" s="221"/>
      <c r="R45" s="221"/>
      <c r="S45" s="222"/>
      <c r="T45" s="222"/>
      <c r="U45" s="300" t="s">
        <v>302</v>
      </c>
      <c r="V45" s="296" t="s">
        <v>301</v>
      </c>
      <c r="W45" s="299" t="s">
        <v>258</v>
      </c>
      <c r="X45" s="222"/>
      <c r="Y45" s="221"/>
      <c r="Z45" s="221"/>
      <c r="AA45" s="221"/>
      <c r="AB45" s="221"/>
      <c r="AC45" s="304">
        <v>33.6</v>
      </c>
      <c r="AD45" s="221"/>
      <c r="AE45" s="220">
        <v>22.1</v>
      </c>
      <c r="AF45" s="220"/>
      <c r="AG45" s="220">
        <v>17.5</v>
      </c>
      <c r="AH45" s="221"/>
      <c r="AI45" s="221"/>
      <c r="AJ45" s="221"/>
      <c r="AK45" s="304">
        <v>82.6</v>
      </c>
      <c r="AL45" s="220">
        <v>48.1</v>
      </c>
      <c r="AM45" s="220">
        <v>44.5</v>
      </c>
    </row>
    <row r="46" spans="1:39" s="217" customFormat="1" ht="12.45" customHeight="1" x14ac:dyDescent="0.65">
      <c r="A46" s="294"/>
      <c r="B46" s="300" t="s">
        <v>300</v>
      </c>
      <c r="C46" s="296" t="s">
        <v>299</v>
      </c>
      <c r="D46" s="292" t="s">
        <v>258</v>
      </c>
      <c r="E46" s="198">
        <v>33.9</v>
      </c>
      <c r="F46" s="198">
        <v>38.4</v>
      </c>
      <c r="G46" s="198">
        <v>34.1</v>
      </c>
      <c r="H46" s="198">
        <v>31.7</v>
      </c>
      <c r="I46" s="198">
        <v>20.9</v>
      </c>
      <c r="J46" s="198"/>
      <c r="K46" s="198"/>
      <c r="L46" s="218"/>
      <c r="M46" s="198">
        <v>61.9</v>
      </c>
      <c r="N46" s="198">
        <v>81.900000000000006</v>
      </c>
      <c r="O46" s="213"/>
      <c r="P46" s="213">
        <v>99.2</v>
      </c>
      <c r="Q46" s="218"/>
      <c r="R46" s="218"/>
      <c r="S46" s="216"/>
      <c r="T46" s="294"/>
      <c r="U46" s="293" t="s">
        <v>300</v>
      </c>
      <c r="V46" s="293" t="s">
        <v>299</v>
      </c>
      <c r="W46" s="292" t="s">
        <v>258</v>
      </c>
      <c r="X46" s="219"/>
      <c r="Y46" s="218"/>
      <c r="Z46" s="218"/>
      <c r="AA46" s="218"/>
      <c r="AB46" s="218"/>
      <c r="AC46" s="301">
        <v>35</v>
      </c>
      <c r="AD46" s="218"/>
      <c r="AE46" s="198">
        <v>25.2</v>
      </c>
      <c r="AF46" s="198"/>
      <c r="AG46" s="198">
        <v>22.2</v>
      </c>
      <c r="AH46" s="218"/>
      <c r="AI46" s="218"/>
      <c r="AJ46" s="218"/>
      <c r="AK46" s="301">
        <v>83.1</v>
      </c>
      <c r="AL46" s="198">
        <v>48.4</v>
      </c>
      <c r="AM46" s="198">
        <v>45.2</v>
      </c>
    </row>
    <row r="47" spans="1:39" s="217" customFormat="1" ht="12.45" customHeight="1" x14ac:dyDescent="0.65">
      <c r="A47" s="289"/>
      <c r="B47" s="303" t="s">
        <v>298</v>
      </c>
      <c r="C47" s="302" t="s">
        <v>297</v>
      </c>
      <c r="D47" s="299" t="s">
        <v>258</v>
      </c>
      <c r="E47" s="203">
        <v>36.5</v>
      </c>
      <c r="F47" s="203">
        <v>40.299999999999997</v>
      </c>
      <c r="G47" s="203">
        <v>35.5</v>
      </c>
      <c r="H47" s="203">
        <v>32.5</v>
      </c>
      <c r="I47" s="203">
        <v>20.8</v>
      </c>
      <c r="J47" s="203"/>
      <c r="K47" s="203"/>
      <c r="L47" s="215"/>
      <c r="M47" s="203">
        <v>62.6</v>
      </c>
      <c r="N47" s="203">
        <v>84.4</v>
      </c>
      <c r="O47" s="212"/>
      <c r="P47" s="212">
        <v>98.9</v>
      </c>
      <c r="Q47" s="215"/>
      <c r="R47" s="215"/>
      <c r="S47" s="216"/>
      <c r="T47" s="289"/>
      <c r="U47" s="296" t="s">
        <v>298</v>
      </c>
      <c r="V47" s="296" t="s">
        <v>297</v>
      </c>
      <c r="W47" s="299" t="s">
        <v>258</v>
      </c>
      <c r="X47" s="216"/>
      <c r="Y47" s="215"/>
      <c r="Z47" s="215"/>
      <c r="AA47" s="215"/>
      <c r="AB47" s="215"/>
      <c r="AC47" s="193">
        <v>36.299999999999997</v>
      </c>
      <c r="AD47" s="215"/>
      <c r="AE47" s="203">
        <v>29.5</v>
      </c>
      <c r="AF47" s="203"/>
      <c r="AG47" s="203">
        <v>26.4</v>
      </c>
      <c r="AH47" s="215"/>
      <c r="AI47" s="215"/>
      <c r="AJ47" s="215"/>
      <c r="AK47" s="193">
        <v>82.5</v>
      </c>
      <c r="AL47" s="203">
        <v>48</v>
      </c>
      <c r="AM47" s="203">
        <v>45.4</v>
      </c>
    </row>
    <row r="48" spans="1:39" s="217" customFormat="1" ht="12.45" customHeight="1" x14ac:dyDescent="0.65">
      <c r="A48" s="289"/>
      <c r="B48" s="300" t="s">
        <v>296</v>
      </c>
      <c r="C48" s="296" t="s">
        <v>295</v>
      </c>
      <c r="D48" s="299" t="s">
        <v>258</v>
      </c>
      <c r="E48" s="203">
        <v>41</v>
      </c>
      <c r="F48" s="203">
        <v>43.9</v>
      </c>
      <c r="G48" s="203">
        <v>39.9</v>
      </c>
      <c r="H48" s="203">
        <v>33.4</v>
      </c>
      <c r="I48" s="203">
        <v>21.7</v>
      </c>
      <c r="J48" s="203"/>
      <c r="K48" s="203"/>
      <c r="L48" s="215"/>
      <c r="M48" s="203">
        <v>63.7</v>
      </c>
      <c r="N48" s="203">
        <v>86.2</v>
      </c>
      <c r="O48" s="212"/>
      <c r="P48" s="212">
        <v>99</v>
      </c>
      <c r="Q48" s="215"/>
      <c r="R48" s="215"/>
      <c r="S48" s="216"/>
      <c r="T48" s="289"/>
      <c r="U48" s="296" t="s">
        <v>296</v>
      </c>
      <c r="V48" s="296" t="s">
        <v>295</v>
      </c>
      <c r="W48" s="299" t="s">
        <v>258</v>
      </c>
      <c r="X48" s="216"/>
      <c r="Y48" s="215"/>
      <c r="Z48" s="215"/>
      <c r="AA48" s="215"/>
      <c r="AB48" s="215"/>
      <c r="AC48" s="193">
        <v>37.9</v>
      </c>
      <c r="AD48" s="215"/>
      <c r="AE48" s="203">
        <v>38.6</v>
      </c>
      <c r="AF48" s="203"/>
      <c r="AG48" s="203">
        <v>32.9</v>
      </c>
      <c r="AH48" s="215"/>
      <c r="AI48" s="215"/>
      <c r="AJ48" s="215"/>
      <c r="AK48" s="193">
        <v>83.6</v>
      </c>
      <c r="AL48" s="203">
        <v>49.7</v>
      </c>
      <c r="AM48" s="203">
        <v>44.5</v>
      </c>
    </row>
    <row r="49" spans="1:39" ht="12.45" customHeight="1" x14ac:dyDescent="0.65">
      <c r="A49" s="289"/>
      <c r="B49" s="300" t="s">
        <v>294</v>
      </c>
      <c r="C49" s="296" t="s">
        <v>293</v>
      </c>
      <c r="D49" s="299" t="s">
        <v>258</v>
      </c>
      <c r="E49" s="203">
        <v>43.2</v>
      </c>
      <c r="F49" s="203">
        <v>46.7</v>
      </c>
      <c r="G49" s="203">
        <v>40.799999999999997</v>
      </c>
      <c r="H49" s="203">
        <v>33</v>
      </c>
      <c r="I49" s="203">
        <v>21.7</v>
      </c>
      <c r="J49" s="203"/>
      <c r="K49" s="203"/>
      <c r="L49" s="215"/>
      <c r="M49" s="203">
        <v>64.2</v>
      </c>
      <c r="N49" s="203">
        <v>86.2</v>
      </c>
      <c r="O49" s="212"/>
      <c r="P49" s="212">
        <v>99.2</v>
      </c>
      <c r="Q49" s="215"/>
      <c r="R49" s="215"/>
      <c r="S49" s="216"/>
      <c r="T49" s="289"/>
      <c r="U49" s="296" t="s">
        <v>294</v>
      </c>
      <c r="V49" s="296" t="s">
        <v>293</v>
      </c>
      <c r="W49" s="299" t="s">
        <v>258</v>
      </c>
      <c r="X49" s="216"/>
      <c r="Y49" s="215"/>
      <c r="Z49" s="215"/>
      <c r="AA49" s="215"/>
      <c r="AB49" s="215"/>
      <c r="AC49" s="193">
        <v>36.799999999999997</v>
      </c>
      <c r="AD49" s="215"/>
      <c r="AE49" s="203">
        <v>50.1</v>
      </c>
      <c r="AF49" s="203"/>
      <c r="AG49" s="203">
        <v>35.5</v>
      </c>
      <c r="AH49" s="215"/>
      <c r="AI49" s="215"/>
      <c r="AJ49" s="215"/>
      <c r="AK49" s="193">
        <v>85.3</v>
      </c>
      <c r="AL49" s="203">
        <v>51.1</v>
      </c>
      <c r="AM49" s="203">
        <v>45.3</v>
      </c>
    </row>
    <row r="50" spans="1:39" ht="12.45" customHeight="1" x14ac:dyDescent="0.65">
      <c r="A50" s="289"/>
      <c r="B50" s="300" t="s">
        <v>292</v>
      </c>
      <c r="C50" s="296" t="s">
        <v>291</v>
      </c>
      <c r="D50" s="299" t="s">
        <v>258</v>
      </c>
      <c r="E50" s="203">
        <v>47.1</v>
      </c>
      <c r="F50" s="203">
        <v>48.5</v>
      </c>
      <c r="G50" s="203">
        <v>42.9</v>
      </c>
      <c r="H50" s="203">
        <v>36</v>
      </c>
      <c r="I50" s="203">
        <v>22.8</v>
      </c>
      <c r="J50" s="203"/>
      <c r="K50" s="203"/>
      <c r="L50" s="215"/>
      <c r="M50" s="203">
        <v>65.599999999999994</v>
      </c>
      <c r="N50" s="203">
        <v>87.2</v>
      </c>
      <c r="O50" s="212"/>
      <c r="P50" s="212">
        <v>99.3</v>
      </c>
      <c r="Q50" s="215"/>
      <c r="R50" s="215"/>
      <c r="S50" s="216"/>
      <c r="T50" s="289"/>
      <c r="U50" s="296" t="s">
        <v>292</v>
      </c>
      <c r="V50" s="296" t="s">
        <v>291</v>
      </c>
      <c r="W50" s="299" t="s">
        <v>258</v>
      </c>
      <c r="X50" s="212">
        <v>19.3</v>
      </c>
      <c r="Y50" s="215"/>
      <c r="Z50" s="215"/>
      <c r="AA50" s="215"/>
      <c r="AB50" s="215"/>
      <c r="AC50" s="193">
        <v>37.200000000000003</v>
      </c>
      <c r="AD50" s="203">
        <v>22.7</v>
      </c>
      <c r="AE50" s="203">
        <v>57.2</v>
      </c>
      <c r="AF50" s="203"/>
      <c r="AG50" s="203">
        <v>39.299999999999997</v>
      </c>
      <c r="AH50" s="203">
        <v>78.599999999999994</v>
      </c>
      <c r="AI50" s="215"/>
      <c r="AJ50" s="215"/>
      <c r="AK50" s="193">
        <v>84.4</v>
      </c>
      <c r="AL50" s="203">
        <v>50.9</v>
      </c>
      <c r="AM50" s="203">
        <v>45.7</v>
      </c>
    </row>
    <row r="51" spans="1:39" ht="12.45" customHeight="1" x14ac:dyDescent="0.65">
      <c r="A51" s="289"/>
      <c r="B51" s="300" t="s">
        <v>290</v>
      </c>
      <c r="C51" s="296" t="s">
        <v>289</v>
      </c>
      <c r="D51" s="299" t="s">
        <v>258</v>
      </c>
      <c r="E51" s="203">
        <v>51.7</v>
      </c>
      <c r="F51" s="203">
        <v>51.5</v>
      </c>
      <c r="G51" s="203">
        <v>46.2</v>
      </c>
      <c r="H51" s="203">
        <v>35.299999999999997</v>
      </c>
      <c r="I51" s="203">
        <v>22.7</v>
      </c>
      <c r="J51" s="203"/>
      <c r="K51" s="203"/>
      <c r="L51" s="215"/>
      <c r="M51" s="203">
        <v>66.900000000000006</v>
      </c>
      <c r="N51" s="203">
        <v>88.8</v>
      </c>
      <c r="O51" s="212"/>
      <c r="P51" s="212">
        <v>99.4</v>
      </c>
      <c r="Q51" s="215"/>
      <c r="R51" s="215"/>
      <c r="S51" s="216"/>
      <c r="T51" s="289"/>
      <c r="U51" s="296" t="s">
        <v>290</v>
      </c>
      <c r="V51" s="296" t="s">
        <v>289</v>
      </c>
      <c r="W51" s="299" t="s">
        <v>258</v>
      </c>
      <c r="X51" s="212">
        <v>25.3</v>
      </c>
      <c r="Y51" s="215"/>
      <c r="Z51" s="215"/>
      <c r="AA51" s="215"/>
      <c r="AB51" s="215"/>
      <c r="AC51" s="193">
        <v>39.1</v>
      </c>
      <c r="AD51" s="203">
        <v>32</v>
      </c>
      <c r="AE51" s="203">
        <v>63.3</v>
      </c>
      <c r="AF51" s="203"/>
      <c r="AG51" s="203">
        <v>42.8</v>
      </c>
      <c r="AH51" s="203">
        <v>83.3</v>
      </c>
      <c r="AI51" s="215"/>
      <c r="AJ51" s="215"/>
      <c r="AK51" s="193">
        <v>86.4</v>
      </c>
      <c r="AL51" s="203">
        <v>52</v>
      </c>
      <c r="AM51" s="203">
        <v>47.5</v>
      </c>
    </row>
    <row r="52" spans="1:39" ht="12.45" customHeight="1" x14ac:dyDescent="0.65">
      <c r="A52" s="289"/>
      <c r="B52" s="300" t="s">
        <v>288</v>
      </c>
      <c r="C52" s="296" t="s">
        <v>287</v>
      </c>
      <c r="D52" s="299" t="s">
        <v>258</v>
      </c>
      <c r="E52" s="203">
        <v>53</v>
      </c>
      <c r="F52" s="203">
        <v>52.6</v>
      </c>
      <c r="G52" s="203">
        <v>46.5</v>
      </c>
      <c r="H52" s="203">
        <v>35.299999999999997</v>
      </c>
      <c r="I52" s="203">
        <v>22.4</v>
      </c>
      <c r="J52" s="203"/>
      <c r="K52" s="203"/>
      <c r="L52" s="215"/>
      <c r="M52" s="203">
        <v>67.5</v>
      </c>
      <c r="N52" s="203">
        <v>87.1</v>
      </c>
      <c r="O52" s="212"/>
      <c r="P52" s="212">
        <v>99</v>
      </c>
      <c r="Q52" s="215"/>
      <c r="R52" s="215"/>
      <c r="S52" s="216"/>
      <c r="T52" s="289"/>
      <c r="U52" s="296" t="s">
        <v>288</v>
      </c>
      <c r="V52" s="296" t="s">
        <v>287</v>
      </c>
      <c r="W52" s="299" t="s">
        <v>258</v>
      </c>
      <c r="X52" s="212">
        <v>35.4</v>
      </c>
      <c r="Y52" s="215"/>
      <c r="Z52" s="215"/>
      <c r="AA52" s="215"/>
      <c r="AB52" s="215"/>
      <c r="AC52" s="193">
        <v>42</v>
      </c>
      <c r="AD52" s="203">
        <v>51.8</v>
      </c>
      <c r="AE52" s="203">
        <v>65.7</v>
      </c>
      <c r="AF52" s="203"/>
      <c r="AG52" s="203">
        <v>45.6</v>
      </c>
      <c r="AH52" s="203">
        <v>85.1</v>
      </c>
      <c r="AI52" s="215"/>
      <c r="AJ52" s="215"/>
      <c r="AK52" s="193">
        <v>86</v>
      </c>
      <c r="AL52" s="203">
        <v>54.4</v>
      </c>
      <c r="AM52" s="203">
        <v>43.1</v>
      </c>
    </row>
    <row r="53" spans="1:39" ht="12.45" customHeight="1" x14ac:dyDescent="0.65">
      <c r="A53" s="289"/>
      <c r="B53" s="300" t="s">
        <v>286</v>
      </c>
      <c r="C53" s="296" t="s">
        <v>285</v>
      </c>
      <c r="D53" s="299" t="s">
        <v>258</v>
      </c>
      <c r="E53" s="203">
        <v>59.7</v>
      </c>
      <c r="F53" s="203">
        <v>57.4</v>
      </c>
      <c r="G53" s="203">
        <v>49.6</v>
      </c>
      <c r="H53" s="203">
        <v>50.7</v>
      </c>
      <c r="I53" s="203">
        <v>25.9</v>
      </c>
      <c r="J53" s="203"/>
      <c r="K53" s="203"/>
      <c r="L53" s="203">
        <v>21.6</v>
      </c>
      <c r="M53" s="203">
        <v>68.8</v>
      </c>
      <c r="N53" s="203">
        <v>87</v>
      </c>
      <c r="O53" s="212"/>
      <c r="P53" s="212">
        <v>99.3</v>
      </c>
      <c r="Q53" s="203">
        <v>97.4</v>
      </c>
      <c r="R53" s="203">
        <v>11.5</v>
      </c>
      <c r="S53" s="212"/>
      <c r="T53" s="289"/>
      <c r="U53" s="296" t="s">
        <v>286</v>
      </c>
      <c r="V53" s="296" t="s">
        <v>285</v>
      </c>
      <c r="W53" s="299" t="s">
        <v>258</v>
      </c>
      <c r="X53" s="212">
        <v>49</v>
      </c>
      <c r="Y53" s="203">
        <v>28.8</v>
      </c>
      <c r="Z53" s="203">
        <v>28.7</v>
      </c>
      <c r="AA53" s="203"/>
      <c r="AB53" s="203"/>
      <c r="AC53" s="193">
        <v>39.6</v>
      </c>
      <c r="AD53" s="203">
        <v>46.2</v>
      </c>
      <c r="AE53" s="214">
        <v>64.599999999999994</v>
      </c>
      <c r="AF53" s="214"/>
      <c r="AG53" s="203">
        <v>49.7</v>
      </c>
      <c r="AH53" s="203">
        <v>82</v>
      </c>
      <c r="AI53" s="203"/>
      <c r="AJ53" s="203"/>
      <c r="AK53" s="193">
        <v>81.599999999999994</v>
      </c>
      <c r="AL53" s="203">
        <v>48.2</v>
      </c>
      <c r="AM53" s="203">
        <v>44.9</v>
      </c>
    </row>
    <row r="54" spans="1:39" ht="12.45" customHeight="1" x14ac:dyDescent="0.65">
      <c r="A54" s="289"/>
      <c r="B54" s="300" t="s">
        <v>284</v>
      </c>
      <c r="C54" s="296" t="s">
        <v>283</v>
      </c>
      <c r="D54" s="299" t="s">
        <v>258</v>
      </c>
      <c r="E54" s="203">
        <v>62.7</v>
      </c>
      <c r="F54" s="203">
        <v>58</v>
      </c>
      <c r="G54" s="203">
        <v>50.8</v>
      </c>
      <c r="H54" s="203">
        <v>50.9</v>
      </c>
      <c r="I54" s="203">
        <v>27.3</v>
      </c>
      <c r="J54" s="203"/>
      <c r="K54" s="203"/>
      <c r="L54" s="203">
        <v>24.4</v>
      </c>
      <c r="M54" s="203">
        <v>67.5</v>
      </c>
      <c r="N54" s="203">
        <v>88.2</v>
      </c>
      <c r="O54" s="212"/>
      <c r="P54" s="212">
        <v>99.4</v>
      </c>
      <c r="Q54" s="203">
        <v>96.2</v>
      </c>
      <c r="R54" s="203">
        <v>19.8</v>
      </c>
      <c r="S54" s="212"/>
      <c r="T54" s="289"/>
      <c r="U54" s="296" t="s">
        <v>284</v>
      </c>
      <c r="V54" s="296" t="s">
        <v>283</v>
      </c>
      <c r="W54" s="299" t="s">
        <v>258</v>
      </c>
      <c r="X54" s="212">
        <v>61.1</v>
      </c>
      <c r="Y54" s="203">
        <v>32.5</v>
      </c>
      <c r="Z54" s="203">
        <v>40</v>
      </c>
      <c r="AA54" s="203"/>
      <c r="AB54" s="203"/>
      <c r="AC54" s="193">
        <v>40.200000000000003</v>
      </c>
      <c r="AD54" s="203">
        <v>53.7</v>
      </c>
      <c r="AE54" s="203">
        <v>68.3</v>
      </c>
      <c r="AF54" s="203"/>
      <c r="AG54" s="203">
        <v>56.7</v>
      </c>
      <c r="AH54" s="203">
        <v>85.3</v>
      </c>
      <c r="AI54" s="203"/>
      <c r="AJ54" s="203"/>
      <c r="AK54" s="193">
        <v>83.9</v>
      </c>
      <c r="AL54" s="203">
        <v>51.1</v>
      </c>
      <c r="AM54" s="203">
        <v>44.9</v>
      </c>
    </row>
    <row r="55" spans="1:39" ht="12.45" customHeight="1" x14ac:dyDescent="0.65">
      <c r="A55" s="289"/>
      <c r="B55" s="300" t="s">
        <v>282</v>
      </c>
      <c r="C55" s="296" t="s">
        <v>281</v>
      </c>
      <c r="D55" s="299" t="s">
        <v>258</v>
      </c>
      <c r="E55" s="203">
        <v>65.3</v>
      </c>
      <c r="F55" s="203">
        <v>61.4</v>
      </c>
      <c r="G55" s="203">
        <v>54.2</v>
      </c>
      <c r="H55" s="203">
        <v>49</v>
      </c>
      <c r="I55" s="203">
        <v>28.6</v>
      </c>
      <c r="J55" s="203"/>
      <c r="K55" s="203"/>
      <c r="L55" s="203">
        <v>25.8</v>
      </c>
      <c r="M55" s="203">
        <v>66.2</v>
      </c>
      <c r="N55" s="203">
        <v>88.6</v>
      </c>
      <c r="O55" s="212">
        <v>35.799999999999997</v>
      </c>
      <c r="P55" s="212">
        <v>99.5</v>
      </c>
      <c r="Q55" s="203">
        <v>92.9</v>
      </c>
      <c r="R55" s="203">
        <v>29.4</v>
      </c>
      <c r="S55" s="212"/>
      <c r="T55" s="289"/>
      <c r="U55" s="296" t="s">
        <v>282</v>
      </c>
      <c r="V55" s="296" t="s">
        <v>281</v>
      </c>
      <c r="W55" s="299" t="s">
        <v>258</v>
      </c>
      <c r="X55" s="212">
        <v>65.099999999999994</v>
      </c>
      <c r="Y55" s="203">
        <v>34.5</v>
      </c>
      <c r="Z55" s="203">
        <v>43.2</v>
      </c>
      <c r="AA55" s="203"/>
      <c r="AB55" s="203"/>
      <c r="AC55" s="193">
        <v>41.2</v>
      </c>
      <c r="AD55" s="203">
        <v>58.9</v>
      </c>
      <c r="AE55" s="203">
        <v>71</v>
      </c>
      <c r="AF55" s="203"/>
      <c r="AG55" s="203">
        <v>57.7</v>
      </c>
      <c r="AH55" s="203">
        <v>88</v>
      </c>
      <c r="AI55" s="203"/>
      <c r="AJ55" s="203"/>
      <c r="AK55" s="193">
        <v>83.9</v>
      </c>
      <c r="AL55" s="203">
        <v>67.099999999999994</v>
      </c>
      <c r="AM55" s="203">
        <v>30.9</v>
      </c>
    </row>
    <row r="56" spans="1:39" ht="12.45" customHeight="1" x14ac:dyDescent="0.65">
      <c r="A56" s="294"/>
      <c r="B56" s="297" t="s">
        <v>280</v>
      </c>
      <c r="C56" s="293" t="s">
        <v>279</v>
      </c>
      <c r="D56" s="292" t="s">
        <v>258</v>
      </c>
      <c r="E56" s="198">
        <v>68.3</v>
      </c>
      <c r="F56" s="198">
        <v>63.3</v>
      </c>
      <c r="G56" s="198">
        <v>57.8</v>
      </c>
      <c r="H56" s="198">
        <v>52.3</v>
      </c>
      <c r="I56" s="198">
        <v>31.1</v>
      </c>
      <c r="J56" s="198"/>
      <c r="K56" s="198"/>
      <c r="L56" s="198">
        <v>27.4</v>
      </c>
      <c r="M56" s="198">
        <v>64.400000000000006</v>
      </c>
      <c r="N56" s="198">
        <v>89</v>
      </c>
      <c r="O56" s="213">
        <v>37.1</v>
      </c>
      <c r="P56" s="213">
        <v>99.7</v>
      </c>
      <c r="Q56" s="198">
        <v>88.3</v>
      </c>
      <c r="R56" s="198">
        <v>43.9</v>
      </c>
      <c r="S56" s="212"/>
      <c r="T56" s="294"/>
      <c r="U56" s="293" t="s">
        <v>280</v>
      </c>
      <c r="V56" s="293" t="s">
        <v>279</v>
      </c>
      <c r="W56" s="292" t="s">
        <v>258</v>
      </c>
      <c r="X56" s="213">
        <v>71.7</v>
      </c>
      <c r="Y56" s="198">
        <v>38.299999999999997</v>
      </c>
      <c r="Z56" s="198">
        <v>48.7</v>
      </c>
      <c r="AA56" s="198"/>
      <c r="AB56" s="198"/>
      <c r="AC56" s="301">
        <v>41.4</v>
      </c>
      <c r="AD56" s="198">
        <v>66</v>
      </c>
      <c r="AE56" s="198">
        <v>73.099999999999994</v>
      </c>
      <c r="AF56" s="198"/>
      <c r="AG56" s="198">
        <v>59</v>
      </c>
      <c r="AH56" s="198">
        <v>90.5</v>
      </c>
      <c r="AI56" s="198"/>
      <c r="AJ56" s="198"/>
      <c r="AK56" s="301">
        <v>85.1</v>
      </c>
      <c r="AL56" s="198">
        <v>70.7</v>
      </c>
      <c r="AM56" s="198">
        <v>29.1</v>
      </c>
    </row>
    <row r="57" spans="1:39" ht="12.45" customHeight="1" x14ac:dyDescent="0.65">
      <c r="A57" s="289"/>
      <c r="B57" s="300" t="s">
        <v>278</v>
      </c>
      <c r="C57" s="296" t="s">
        <v>277</v>
      </c>
      <c r="D57" s="299" t="s">
        <v>258</v>
      </c>
      <c r="E57" s="203">
        <v>69.099999999999994</v>
      </c>
      <c r="F57" s="203">
        <v>64.099999999999994</v>
      </c>
      <c r="G57" s="203">
        <v>59.2</v>
      </c>
      <c r="H57" s="203">
        <v>52.7</v>
      </c>
      <c r="I57" s="203">
        <v>29.2</v>
      </c>
      <c r="J57" s="203"/>
      <c r="K57" s="203"/>
      <c r="L57" s="203">
        <v>28.8</v>
      </c>
      <c r="M57" s="203">
        <v>65</v>
      </c>
      <c r="N57" s="203">
        <v>87.9</v>
      </c>
      <c r="O57" s="212">
        <v>35.700000000000003</v>
      </c>
      <c r="P57" s="212">
        <v>99.4</v>
      </c>
      <c r="Q57" s="203">
        <v>83.5</v>
      </c>
      <c r="R57" s="203">
        <v>54.9</v>
      </c>
      <c r="S57" s="212"/>
      <c r="T57" s="289"/>
      <c r="U57" s="296" t="s">
        <v>278</v>
      </c>
      <c r="V57" s="296" t="s">
        <v>277</v>
      </c>
      <c r="W57" s="299" t="s">
        <v>258</v>
      </c>
      <c r="X57" s="212">
        <v>73.099999999999994</v>
      </c>
      <c r="Y57" s="203">
        <v>38.700000000000003</v>
      </c>
      <c r="Z57" s="203">
        <v>51.2</v>
      </c>
      <c r="AA57" s="203"/>
      <c r="AB57" s="203"/>
      <c r="AC57" s="193">
        <v>41</v>
      </c>
      <c r="AD57" s="203">
        <v>69.2</v>
      </c>
      <c r="AE57" s="203">
        <v>73.2</v>
      </c>
      <c r="AF57" s="203"/>
      <c r="AG57" s="203">
        <v>58</v>
      </c>
      <c r="AH57" s="203">
        <v>90.2</v>
      </c>
      <c r="AI57" s="203"/>
      <c r="AJ57" s="203"/>
      <c r="AK57" s="193">
        <v>83.2</v>
      </c>
      <c r="AL57" s="203">
        <v>67.8</v>
      </c>
      <c r="AM57" s="203">
        <v>29.9</v>
      </c>
    </row>
    <row r="58" spans="1:39" ht="12.45" customHeight="1" x14ac:dyDescent="0.65">
      <c r="A58" s="289"/>
      <c r="B58" s="300" t="s">
        <v>276</v>
      </c>
      <c r="C58" s="296" t="s">
        <v>275</v>
      </c>
      <c r="D58" s="299" t="s">
        <v>258</v>
      </c>
      <c r="E58" s="203">
        <v>71.599999999999994</v>
      </c>
      <c r="F58" s="203">
        <v>66.400000000000006</v>
      </c>
      <c r="G58" s="203">
        <v>59</v>
      </c>
      <c r="H58" s="203">
        <v>54.9</v>
      </c>
      <c r="I58" s="203">
        <v>30.1</v>
      </c>
      <c r="J58" s="203"/>
      <c r="K58" s="203"/>
      <c r="L58" s="203">
        <v>29.7</v>
      </c>
      <c r="M58" s="203">
        <v>65.599999999999994</v>
      </c>
      <c r="N58" s="203">
        <v>89</v>
      </c>
      <c r="O58" s="212">
        <v>36.6</v>
      </c>
      <c r="P58" s="212">
        <v>99.5</v>
      </c>
      <c r="Q58" s="203">
        <v>71.599999999999994</v>
      </c>
      <c r="R58" s="203">
        <v>69.2</v>
      </c>
      <c r="S58" s="212"/>
      <c r="T58" s="289"/>
      <c r="U58" s="296" t="s">
        <v>276</v>
      </c>
      <c r="V58" s="296" t="s">
        <v>275</v>
      </c>
      <c r="W58" s="299" t="s">
        <v>258</v>
      </c>
      <c r="X58" s="212">
        <v>69.5</v>
      </c>
      <c r="Y58" s="203">
        <v>38.6</v>
      </c>
      <c r="Z58" s="203">
        <v>46.2</v>
      </c>
      <c r="AA58" s="203"/>
      <c r="AB58" s="203">
        <v>15.2</v>
      </c>
      <c r="AC58" s="193">
        <v>40</v>
      </c>
      <c r="AD58" s="203">
        <v>71.5</v>
      </c>
      <c r="AE58" s="203">
        <v>74.599999999999994</v>
      </c>
      <c r="AF58" s="203"/>
      <c r="AG58" s="203">
        <v>57.7</v>
      </c>
      <c r="AH58" s="203">
        <v>92.4</v>
      </c>
      <c r="AI58" s="203"/>
      <c r="AJ58" s="203"/>
      <c r="AK58" s="193">
        <v>83.3</v>
      </c>
      <c r="AL58" s="203">
        <v>67.3</v>
      </c>
      <c r="AM58" s="203">
        <v>30.2</v>
      </c>
    </row>
    <row r="59" spans="1:39" ht="12.45" customHeight="1" x14ac:dyDescent="0.65">
      <c r="A59" s="289"/>
      <c r="B59" s="300" t="s">
        <v>274</v>
      </c>
      <c r="C59" s="296" t="s">
        <v>273</v>
      </c>
      <c r="D59" s="299" t="s">
        <v>258</v>
      </c>
      <c r="E59" s="203">
        <v>70.900000000000006</v>
      </c>
      <c r="F59" s="203">
        <v>66.8</v>
      </c>
      <c r="G59" s="203">
        <v>60.7</v>
      </c>
      <c r="H59" s="203">
        <v>55.8</v>
      </c>
      <c r="I59" s="203">
        <v>29.8</v>
      </c>
      <c r="J59" s="203"/>
      <c r="K59" s="203"/>
      <c r="L59" s="203">
        <v>29.4</v>
      </c>
      <c r="M59" s="203">
        <v>63</v>
      </c>
      <c r="N59" s="203">
        <v>89.2</v>
      </c>
      <c r="O59" s="212">
        <v>38.799999999999997</v>
      </c>
      <c r="P59" s="212">
        <v>99.6</v>
      </c>
      <c r="Q59" s="203">
        <v>47.3</v>
      </c>
      <c r="R59" s="203">
        <v>87.9</v>
      </c>
      <c r="S59" s="212"/>
      <c r="T59" s="289"/>
      <c r="U59" s="296" t="s">
        <v>274</v>
      </c>
      <c r="V59" s="296" t="s">
        <v>273</v>
      </c>
      <c r="W59" s="299" t="s">
        <v>258</v>
      </c>
      <c r="X59" s="212">
        <v>72.8</v>
      </c>
      <c r="Y59" s="203">
        <v>38</v>
      </c>
      <c r="Z59" s="203">
        <v>45.4</v>
      </c>
      <c r="AA59" s="203"/>
      <c r="AB59" s="203">
        <v>27.1</v>
      </c>
      <c r="AC59" s="193">
        <v>39.9</v>
      </c>
      <c r="AD59" s="203">
        <v>73.3</v>
      </c>
      <c r="AE59" s="203">
        <v>76</v>
      </c>
      <c r="AF59" s="203"/>
      <c r="AG59" s="203">
        <v>56.4</v>
      </c>
      <c r="AH59" s="203">
        <v>92.9</v>
      </c>
      <c r="AI59" s="203"/>
      <c r="AJ59" s="203"/>
      <c r="AK59" s="193">
        <v>82.7</v>
      </c>
      <c r="AL59" s="203">
        <v>64.900000000000006</v>
      </c>
      <c r="AM59" s="203">
        <v>31.9</v>
      </c>
    </row>
    <row r="60" spans="1:39" ht="12.45" customHeight="1" x14ac:dyDescent="0.65">
      <c r="A60" s="289"/>
      <c r="B60" s="300" t="s">
        <v>272</v>
      </c>
      <c r="C60" s="296" t="s">
        <v>271</v>
      </c>
      <c r="D60" s="299" t="s">
        <v>258</v>
      </c>
      <c r="E60" s="203">
        <v>73.5</v>
      </c>
      <c r="F60" s="203">
        <v>68.900000000000006</v>
      </c>
      <c r="G60" s="203">
        <v>63.2</v>
      </c>
      <c r="H60" s="203">
        <v>58</v>
      </c>
      <c r="I60" s="203">
        <v>32.200000000000003</v>
      </c>
      <c r="J60" s="203"/>
      <c r="K60" s="203"/>
      <c r="L60" s="203">
        <v>28.7</v>
      </c>
      <c r="M60" s="203">
        <v>64.400000000000006</v>
      </c>
      <c r="N60" s="203">
        <v>90</v>
      </c>
      <c r="O60" s="212">
        <v>40</v>
      </c>
      <c r="P60" s="212">
        <v>99.4</v>
      </c>
      <c r="Q60" s="203">
        <v>24.5</v>
      </c>
      <c r="R60" s="203">
        <v>95.2</v>
      </c>
      <c r="S60" s="212"/>
      <c r="T60" s="289"/>
      <c r="U60" s="296" t="s">
        <v>272</v>
      </c>
      <c r="V60" s="296" t="s">
        <v>271</v>
      </c>
      <c r="W60" s="299" t="s">
        <v>258</v>
      </c>
      <c r="X60" s="212">
        <v>75.3</v>
      </c>
      <c r="Y60" s="203">
        <v>35.6</v>
      </c>
      <c r="Z60" s="203">
        <v>44.3</v>
      </c>
      <c r="AA60" s="203"/>
      <c r="AB60" s="203">
        <v>35.700000000000003</v>
      </c>
      <c r="AC60" s="193">
        <v>40.200000000000003</v>
      </c>
      <c r="AD60" s="203">
        <v>76.3</v>
      </c>
      <c r="AE60" s="203">
        <v>77.3</v>
      </c>
      <c r="AF60" s="203"/>
      <c r="AG60" s="203">
        <v>58.6</v>
      </c>
      <c r="AH60" s="203">
        <v>94.5</v>
      </c>
      <c r="AI60" s="203"/>
      <c r="AJ60" s="203"/>
      <c r="AK60" s="193">
        <v>84.2</v>
      </c>
      <c r="AL60" s="203">
        <v>67.3</v>
      </c>
      <c r="AM60" s="203">
        <v>31.9</v>
      </c>
    </row>
    <row r="61" spans="1:39" ht="12.45" customHeight="1" x14ac:dyDescent="0.65">
      <c r="A61" s="289"/>
      <c r="B61" s="300" t="s">
        <v>270</v>
      </c>
      <c r="C61" s="296" t="s">
        <v>269</v>
      </c>
      <c r="D61" s="299" t="s">
        <v>258</v>
      </c>
      <c r="E61" s="203">
        <v>74</v>
      </c>
      <c r="F61" s="203">
        <v>70.3</v>
      </c>
      <c r="G61" s="203">
        <v>64.099999999999994</v>
      </c>
      <c r="H61" s="203">
        <v>57.1</v>
      </c>
      <c r="I61" s="203">
        <v>31.7</v>
      </c>
      <c r="J61" s="203"/>
      <c r="K61" s="203"/>
      <c r="L61" s="203">
        <v>30.6</v>
      </c>
      <c r="M61" s="203">
        <v>61.7</v>
      </c>
      <c r="N61" s="203">
        <v>90.5</v>
      </c>
      <c r="O61" s="212">
        <v>43.5</v>
      </c>
      <c r="P61" s="212">
        <v>99.3</v>
      </c>
      <c r="Q61" s="203">
        <v>19</v>
      </c>
      <c r="R61" s="203">
        <v>96.4</v>
      </c>
      <c r="S61" s="212"/>
      <c r="T61" s="289"/>
      <c r="U61" s="296" t="s">
        <v>270</v>
      </c>
      <c r="V61" s="296" t="s">
        <v>269</v>
      </c>
      <c r="W61" s="299" t="s">
        <v>258</v>
      </c>
      <c r="X61" s="212">
        <v>77.7</v>
      </c>
      <c r="Y61" s="203">
        <v>34.799999999999997</v>
      </c>
      <c r="Z61" s="203">
        <v>45.1</v>
      </c>
      <c r="AA61" s="203"/>
      <c r="AB61" s="203">
        <v>39</v>
      </c>
      <c r="AC61" s="193">
        <v>41.5</v>
      </c>
      <c r="AD61" s="203">
        <v>77</v>
      </c>
      <c r="AE61" s="203">
        <v>78</v>
      </c>
      <c r="AF61" s="203"/>
      <c r="AG61" s="203">
        <v>57.8</v>
      </c>
      <c r="AH61" s="203">
        <v>95</v>
      </c>
      <c r="AI61" s="203"/>
      <c r="AJ61" s="203"/>
      <c r="AK61" s="193">
        <v>84.1</v>
      </c>
      <c r="AL61" s="203">
        <v>66.5</v>
      </c>
      <c r="AM61" s="203">
        <v>30.8</v>
      </c>
    </row>
    <row r="62" spans="1:39" ht="12.45" customHeight="1" x14ac:dyDescent="0.65">
      <c r="A62" s="289"/>
      <c r="B62" s="300" t="s">
        <v>268</v>
      </c>
      <c r="C62" s="296" t="s">
        <v>267</v>
      </c>
      <c r="D62" s="299" t="s">
        <v>258</v>
      </c>
      <c r="E62" s="203">
        <v>76</v>
      </c>
      <c r="F62" s="203">
        <v>70.400000000000006</v>
      </c>
      <c r="G62" s="203">
        <v>66.3</v>
      </c>
      <c r="H62" s="203">
        <v>56.5</v>
      </c>
      <c r="I62" s="203">
        <v>55.2</v>
      </c>
      <c r="J62" s="203">
        <v>41.9</v>
      </c>
      <c r="K62" s="203">
        <v>23.8</v>
      </c>
      <c r="L62" s="203">
        <v>30.9</v>
      </c>
      <c r="M62" s="203">
        <v>59.9</v>
      </c>
      <c r="N62" s="203">
        <v>90.6</v>
      </c>
      <c r="O62" s="203">
        <v>42.3</v>
      </c>
      <c r="P62" s="212">
        <v>96.5</v>
      </c>
      <c r="Q62" s="214" t="s">
        <v>19</v>
      </c>
      <c r="R62" s="203">
        <v>96.5</v>
      </c>
      <c r="S62" s="212"/>
      <c r="T62" s="289"/>
      <c r="U62" s="296" t="s">
        <v>268</v>
      </c>
      <c r="V62" s="296" t="s">
        <v>267</v>
      </c>
      <c r="W62" s="299" t="s">
        <v>258</v>
      </c>
      <c r="X62" s="203">
        <v>71.3</v>
      </c>
      <c r="Y62" s="214" t="s">
        <v>19</v>
      </c>
      <c r="Z62" s="214" t="s">
        <v>19</v>
      </c>
      <c r="AA62" s="203">
        <v>56.4</v>
      </c>
      <c r="AB62" s="203">
        <v>39.700000000000003</v>
      </c>
      <c r="AC62" s="193">
        <v>40.1</v>
      </c>
      <c r="AD62" s="203">
        <v>76.5</v>
      </c>
      <c r="AE62" s="203">
        <v>78.7</v>
      </c>
      <c r="AF62" s="203">
        <v>20.9</v>
      </c>
      <c r="AG62" s="203">
        <v>57.4</v>
      </c>
      <c r="AH62" s="203">
        <v>93.2</v>
      </c>
      <c r="AI62" s="203">
        <v>54.7</v>
      </c>
      <c r="AJ62" s="203">
        <v>73.7</v>
      </c>
      <c r="AK62" s="193">
        <v>81</v>
      </c>
      <c r="AL62" s="203">
        <v>65.099999999999994</v>
      </c>
      <c r="AM62" s="203">
        <v>28.8</v>
      </c>
    </row>
    <row r="63" spans="1:39" ht="12.45" customHeight="1" x14ac:dyDescent="0.65">
      <c r="A63" s="289"/>
      <c r="B63" s="300" t="s">
        <v>266</v>
      </c>
      <c r="C63" s="296" t="s">
        <v>265</v>
      </c>
      <c r="D63" s="299" t="s">
        <v>258</v>
      </c>
      <c r="E63" s="298">
        <v>77.5</v>
      </c>
      <c r="F63" s="203">
        <v>71.5</v>
      </c>
      <c r="G63" s="203">
        <v>68.599999999999994</v>
      </c>
      <c r="H63" s="203">
        <v>58.9</v>
      </c>
      <c r="I63" s="203">
        <v>58.3</v>
      </c>
      <c r="J63" s="203">
        <v>44</v>
      </c>
      <c r="K63" s="203">
        <v>26.1</v>
      </c>
      <c r="L63" s="203">
        <v>32.6</v>
      </c>
      <c r="M63" s="203">
        <v>59.1</v>
      </c>
      <c r="N63" s="203">
        <v>91.2</v>
      </c>
      <c r="O63" s="203">
        <v>44.4</v>
      </c>
      <c r="P63" s="212">
        <v>97.5</v>
      </c>
      <c r="Q63" s="214" t="s">
        <v>19</v>
      </c>
      <c r="R63" s="298">
        <v>97.5</v>
      </c>
      <c r="S63" s="212"/>
      <c r="T63" s="289"/>
      <c r="U63" s="296" t="s">
        <v>266</v>
      </c>
      <c r="V63" s="296" t="s">
        <v>265</v>
      </c>
      <c r="W63" s="299" t="s">
        <v>258</v>
      </c>
      <c r="X63" s="203">
        <v>73.8</v>
      </c>
      <c r="Y63" s="214" t="s">
        <v>19</v>
      </c>
      <c r="Z63" s="214" t="s">
        <v>19</v>
      </c>
      <c r="AA63" s="203">
        <v>56.3</v>
      </c>
      <c r="AB63" s="203">
        <v>43.5</v>
      </c>
      <c r="AC63" s="193">
        <v>39.1</v>
      </c>
      <c r="AD63" s="203">
        <v>75.2</v>
      </c>
      <c r="AE63" s="298">
        <v>78</v>
      </c>
      <c r="AF63" s="298">
        <v>28.3</v>
      </c>
      <c r="AG63" s="298">
        <v>56.2</v>
      </c>
      <c r="AH63" s="298">
        <v>94.4</v>
      </c>
      <c r="AI63" s="298">
        <v>60.6</v>
      </c>
      <c r="AJ63" s="298">
        <v>69.8</v>
      </c>
      <c r="AK63" s="203">
        <v>80.099999999999994</v>
      </c>
      <c r="AL63" s="203">
        <v>63.9</v>
      </c>
      <c r="AM63" s="298">
        <v>28</v>
      </c>
    </row>
    <row r="64" spans="1:39" ht="12.45" customHeight="1" x14ac:dyDescent="0.65">
      <c r="A64" s="289"/>
      <c r="B64" s="300" t="s">
        <v>264</v>
      </c>
      <c r="C64" s="296" t="s">
        <v>263</v>
      </c>
      <c r="D64" s="299" t="s">
        <v>258</v>
      </c>
      <c r="E64" s="298">
        <v>81.2</v>
      </c>
      <c r="F64" s="203">
        <v>74.400000000000006</v>
      </c>
      <c r="G64" s="203">
        <v>71.400000000000006</v>
      </c>
      <c r="H64" s="203">
        <v>62.2</v>
      </c>
      <c r="I64" s="203">
        <v>59.1</v>
      </c>
      <c r="J64" s="203">
        <v>45.1</v>
      </c>
      <c r="K64" s="203">
        <v>26.5</v>
      </c>
      <c r="L64" s="203">
        <v>34.4</v>
      </c>
      <c r="M64" s="203">
        <v>58.5</v>
      </c>
      <c r="N64" s="203">
        <v>92.5</v>
      </c>
      <c r="O64" s="203">
        <v>44.3</v>
      </c>
      <c r="P64" s="212">
        <v>98.1</v>
      </c>
      <c r="Q64" s="214" t="s">
        <v>19</v>
      </c>
      <c r="R64" s="298">
        <v>98.1</v>
      </c>
      <c r="S64" s="212"/>
      <c r="T64" s="289"/>
      <c r="U64" s="296" t="s">
        <v>264</v>
      </c>
      <c r="V64" s="296" t="s">
        <v>263</v>
      </c>
      <c r="W64" s="299" t="s">
        <v>258</v>
      </c>
      <c r="X64" s="203">
        <v>75.900000000000006</v>
      </c>
      <c r="Y64" s="214" t="s">
        <v>19</v>
      </c>
      <c r="Z64" s="214" t="s">
        <v>19</v>
      </c>
      <c r="AA64" s="203">
        <v>57.2</v>
      </c>
      <c r="AB64" s="203">
        <v>46.6</v>
      </c>
      <c r="AC64" s="193">
        <v>39.700000000000003</v>
      </c>
      <c r="AD64" s="203">
        <v>75.599999999999994</v>
      </c>
      <c r="AE64" s="298">
        <v>79.099999999999994</v>
      </c>
      <c r="AF64" s="298">
        <v>32</v>
      </c>
      <c r="AG64" s="298">
        <v>56.1</v>
      </c>
      <c r="AH64" s="298">
        <v>95.3</v>
      </c>
      <c r="AI64" s="298">
        <v>67.400000000000006</v>
      </c>
      <c r="AJ64" s="298">
        <v>64.3</v>
      </c>
      <c r="AK64" s="298">
        <v>81.8</v>
      </c>
      <c r="AL64" s="298">
        <v>64.8</v>
      </c>
      <c r="AM64" s="298">
        <v>30.1</v>
      </c>
    </row>
    <row r="65" spans="1:40" ht="12.45" customHeight="1" x14ac:dyDescent="0.65">
      <c r="A65" s="289"/>
      <c r="B65" s="300" t="s">
        <v>262</v>
      </c>
      <c r="C65" s="296" t="s">
        <v>261</v>
      </c>
      <c r="D65" s="299" t="s">
        <v>258</v>
      </c>
      <c r="E65" s="298">
        <v>79.099999999999994</v>
      </c>
      <c r="F65" s="203">
        <v>71.3</v>
      </c>
      <c r="G65" s="203">
        <v>66.400000000000006</v>
      </c>
      <c r="H65" s="203">
        <v>46.4</v>
      </c>
      <c r="I65" s="203">
        <v>56.3</v>
      </c>
      <c r="J65" s="203">
        <v>44.8</v>
      </c>
      <c r="K65" s="203">
        <v>21.3</v>
      </c>
      <c r="L65" s="203">
        <v>32.4</v>
      </c>
      <c r="M65" s="203">
        <v>52.3</v>
      </c>
      <c r="N65" s="203">
        <v>91.1</v>
      </c>
      <c r="O65" s="203">
        <v>42.6</v>
      </c>
      <c r="P65" s="212">
        <v>96.7</v>
      </c>
      <c r="Q65" s="214" t="s">
        <v>19</v>
      </c>
      <c r="R65" s="298">
        <v>96.7</v>
      </c>
      <c r="S65" s="212"/>
      <c r="T65" s="289"/>
      <c r="U65" s="296" t="s">
        <v>262</v>
      </c>
      <c r="V65" s="296" t="s">
        <v>261</v>
      </c>
      <c r="W65" s="299" t="s">
        <v>258</v>
      </c>
      <c r="X65" s="203">
        <v>73.400000000000006</v>
      </c>
      <c r="Y65" s="214" t="s">
        <v>19</v>
      </c>
      <c r="Z65" s="214" t="s">
        <v>19</v>
      </c>
      <c r="AA65" s="203">
        <v>53.9</v>
      </c>
      <c r="AB65" s="203">
        <v>42.7</v>
      </c>
      <c r="AC65" s="193">
        <v>38.6</v>
      </c>
      <c r="AD65" s="203">
        <v>69</v>
      </c>
      <c r="AE65" s="298">
        <v>76.7</v>
      </c>
      <c r="AF65" s="298">
        <v>34.299999999999997</v>
      </c>
      <c r="AG65" s="298">
        <v>55.1</v>
      </c>
      <c r="AH65" s="298">
        <v>93</v>
      </c>
      <c r="AI65" s="298">
        <v>69.7</v>
      </c>
      <c r="AJ65" s="298">
        <v>58.6</v>
      </c>
      <c r="AK65" s="298">
        <v>79.099999999999994</v>
      </c>
      <c r="AL65" s="298">
        <v>64.599999999999994</v>
      </c>
      <c r="AM65" s="298">
        <v>27.7</v>
      </c>
    </row>
    <row r="66" spans="1:40" ht="12.65" customHeight="1" x14ac:dyDescent="0.65">
      <c r="A66" s="289"/>
      <c r="B66" s="300" t="s">
        <v>260</v>
      </c>
      <c r="C66" s="296" t="s">
        <v>259</v>
      </c>
      <c r="D66" s="299" t="s">
        <v>258</v>
      </c>
      <c r="E66" s="298">
        <v>80.2</v>
      </c>
      <c r="F66" s="203">
        <v>70.400000000000006</v>
      </c>
      <c r="G66" s="203">
        <v>66.099999999999994</v>
      </c>
      <c r="H66" s="203">
        <v>45.9</v>
      </c>
      <c r="I66" s="203">
        <v>56.1</v>
      </c>
      <c r="J66" s="203">
        <v>44.3</v>
      </c>
      <c r="K66" s="203">
        <v>21.5</v>
      </c>
      <c r="L66" s="203">
        <v>32.1</v>
      </c>
      <c r="M66" s="203">
        <v>51.9</v>
      </c>
      <c r="N66" s="203">
        <v>91.1</v>
      </c>
      <c r="O66" s="203">
        <v>43.8</v>
      </c>
      <c r="P66" s="203">
        <v>96.6</v>
      </c>
      <c r="Q66" s="214" t="s">
        <v>19</v>
      </c>
      <c r="R66" s="298">
        <v>96.6</v>
      </c>
      <c r="S66" s="212"/>
      <c r="T66" s="289"/>
      <c r="U66" s="296" t="s">
        <v>260</v>
      </c>
      <c r="V66" s="296" t="s">
        <v>259</v>
      </c>
      <c r="W66" s="299" t="s">
        <v>258</v>
      </c>
      <c r="X66" s="203">
        <v>74.099999999999994</v>
      </c>
      <c r="Y66" s="214" t="s">
        <v>19</v>
      </c>
      <c r="Z66" s="214" t="s">
        <v>19</v>
      </c>
      <c r="AA66" s="203">
        <v>53.2</v>
      </c>
      <c r="AB66" s="203">
        <v>44.3</v>
      </c>
      <c r="AC66" s="203">
        <v>38.700000000000003</v>
      </c>
      <c r="AD66" s="203">
        <v>68.2</v>
      </c>
      <c r="AE66" s="298">
        <v>78.400000000000006</v>
      </c>
      <c r="AF66" s="298">
        <v>36.799999999999997</v>
      </c>
      <c r="AG66" s="298">
        <v>52.4</v>
      </c>
      <c r="AH66" s="298">
        <v>93</v>
      </c>
      <c r="AI66" s="298">
        <v>75.2</v>
      </c>
      <c r="AJ66" s="298">
        <v>51.7</v>
      </c>
      <c r="AK66" s="298">
        <v>79.900000000000006</v>
      </c>
      <c r="AL66" s="298">
        <v>63.9</v>
      </c>
      <c r="AM66" s="203">
        <v>29.7</v>
      </c>
    </row>
    <row r="67" spans="1:40" ht="5.15" customHeight="1" x14ac:dyDescent="0.65">
      <c r="A67" s="294"/>
      <c r="B67" s="297"/>
      <c r="C67" s="296"/>
      <c r="D67" s="295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291"/>
      <c r="R67" s="290"/>
      <c r="S67" s="212"/>
      <c r="T67" s="294"/>
      <c r="U67" s="293"/>
      <c r="V67" s="293"/>
      <c r="W67" s="292"/>
      <c r="X67" s="198"/>
      <c r="Y67" s="291"/>
      <c r="Z67" s="291"/>
      <c r="AA67" s="198"/>
      <c r="AB67" s="198"/>
      <c r="AC67" s="198"/>
      <c r="AD67" s="198"/>
      <c r="AE67" s="290"/>
      <c r="AF67" s="290"/>
      <c r="AG67" s="290"/>
      <c r="AH67" s="290"/>
      <c r="AI67" s="290"/>
      <c r="AJ67" s="290"/>
      <c r="AK67" s="290"/>
      <c r="AL67" s="290"/>
      <c r="AM67" s="198"/>
      <c r="AN67" s="289"/>
    </row>
    <row r="68" spans="1:40" ht="2.7" customHeight="1" x14ac:dyDescent="0.65">
      <c r="B68" s="188"/>
      <c r="C68" s="288"/>
      <c r="D68" s="288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U68" s="192"/>
      <c r="V68" s="192"/>
      <c r="W68" s="192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</row>
    <row r="69" spans="1:40" s="281" customFormat="1" ht="10.5" customHeight="1" x14ac:dyDescent="0.65">
      <c r="B69" s="286" t="s">
        <v>153</v>
      </c>
      <c r="C69" s="287" t="s">
        <v>257</v>
      </c>
      <c r="D69" s="286"/>
      <c r="T69" s="286" t="s">
        <v>153</v>
      </c>
      <c r="U69" s="287" t="s">
        <v>257</v>
      </c>
      <c r="V69" s="283"/>
      <c r="W69" s="286"/>
    </row>
    <row r="70" spans="1:40" s="281" customFormat="1" ht="10.5" customHeight="1" x14ac:dyDescent="0.65">
      <c r="B70" s="285"/>
      <c r="C70" s="284" t="s">
        <v>256</v>
      </c>
      <c r="D70" s="285"/>
      <c r="T70" s="285"/>
      <c r="U70" s="284" t="s">
        <v>256</v>
      </c>
      <c r="V70" s="283"/>
      <c r="W70" s="285"/>
    </row>
    <row r="71" spans="1:40" s="281" customFormat="1" ht="10.5" customHeight="1" x14ac:dyDescent="0.65">
      <c r="B71" s="285"/>
      <c r="C71" s="284" t="s">
        <v>255</v>
      </c>
      <c r="D71" s="285"/>
      <c r="T71" s="285"/>
      <c r="U71" s="284" t="s">
        <v>255</v>
      </c>
      <c r="V71" s="285"/>
      <c r="W71" s="285"/>
    </row>
    <row r="72" spans="1:40" s="281" customFormat="1" ht="10.5" customHeight="1" x14ac:dyDescent="0.65">
      <c r="B72" s="285"/>
      <c r="C72" s="284" t="s">
        <v>254</v>
      </c>
      <c r="D72" s="285"/>
      <c r="T72" s="285"/>
      <c r="U72" s="284" t="s">
        <v>253</v>
      </c>
      <c r="V72" s="285"/>
      <c r="W72" s="285"/>
    </row>
    <row r="73" spans="1:40" s="281" customFormat="1" ht="10.5" customHeight="1" x14ac:dyDescent="0.65">
      <c r="B73" s="285"/>
      <c r="C73" s="284" t="s">
        <v>252</v>
      </c>
      <c r="D73" s="285"/>
      <c r="T73" s="285"/>
      <c r="U73" s="284" t="s">
        <v>251</v>
      </c>
      <c r="V73" s="285"/>
      <c r="W73" s="285"/>
    </row>
    <row r="74" spans="1:40" s="281" customFormat="1" ht="10.5" customHeight="1" x14ac:dyDescent="0.65">
      <c r="B74" s="285"/>
      <c r="C74" s="284" t="s">
        <v>250</v>
      </c>
      <c r="D74" s="285"/>
      <c r="T74" s="285"/>
      <c r="U74" s="281" t="s">
        <v>250</v>
      </c>
      <c r="V74" s="283"/>
      <c r="W74" s="285"/>
    </row>
    <row r="75" spans="1:40" s="281" customFormat="1" ht="10.5" customHeight="1" x14ac:dyDescent="0.65">
      <c r="B75" s="282"/>
      <c r="C75" s="284" t="s">
        <v>249</v>
      </c>
      <c r="D75" s="282"/>
      <c r="T75" s="282"/>
      <c r="U75" s="281" t="s">
        <v>248</v>
      </c>
      <c r="V75" s="283"/>
      <c r="W75" s="282"/>
    </row>
    <row r="76" spans="1:40" s="281" customFormat="1" ht="10.5" customHeight="1" x14ac:dyDescent="0.65">
      <c r="B76" s="282"/>
      <c r="C76" s="284" t="s">
        <v>247</v>
      </c>
      <c r="D76" s="282"/>
      <c r="U76" s="281" t="s">
        <v>246</v>
      </c>
      <c r="V76" s="283"/>
      <c r="W76" s="282"/>
    </row>
    <row r="77" spans="1:40" s="281" customFormat="1" ht="10.5" customHeight="1" x14ac:dyDescent="0.65">
      <c r="B77" s="282"/>
      <c r="C77" s="282"/>
      <c r="D77" s="282"/>
      <c r="U77" s="281" t="s">
        <v>245</v>
      </c>
      <c r="W77" s="282"/>
    </row>
    <row r="78" spans="1:40" ht="13.95" customHeight="1" x14ac:dyDescent="0.65">
      <c r="B78" s="187"/>
      <c r="C78" s="187"/>
      <c r="D78" s="187"/>
      <c r="V78" s="187"/>
      <c r="W78" s="187"/>
    </row>
    <row r="79" spans="1:40" ht="13.95" customHeight="1" x14ac:dyDescent="0.65">
      <c r="B79" s="187"/>
      <c r="C79" s="187"/>
      <c r="D79" s="187"/>
      <c r="U79" s="187"/>
      <c r="V79" s="187"/>
      <c r="W79" s="187"/>
    </row>
    <row r="80" spans="1:40" ht="13.95" customHeight="1" x14ac:dyDescent="0.65">
      <c r="B80" s="187"/>
      <c r="C80" s="187"/>
      <c r="D80" s="187"/>
      <c r="U80" s="187"/>
      <c r="V80" s="187"/>
      <c r="W80" s="187"/>
    </row>
    <row r="81" spans="2:23" ht="13.95" customHeight="1" x14ac:dyDescent="0.65">
      <c r="B81" s="187"/>
      <c r="C81" s="187"/>
      <c r="D81" s="187"/>
      <c r="U81" s="187"/>
      <c r="V81" s="187"/>
      <c r="W81" s="187"/>
    </row>
    <row r="82" spans="2:23" ht="13.95" customHeight="1" x14ac:dyDescent="0.65">
      <c r="B82" s="187"/>
      <c r="C82" s="187"/>
      <c r="D82" s="187"/>
      <c r="U82" s="187"/>
      <c r="V82" s="187"/>
      <c r="W82" s="187"/>
    </row>
    <row r="83" spans="2:23" ht="13.95" customHeight="1" x14ac:dyDescent="0.65">
      <c r="B83" s="187"/>
      <c r="C83" s="187"/>
      <c r="D83" s="187"/>
      <c r="U83" s="187"/>
      <c r="V83" s="187"/>
      <c r="W83" s="187"/>
    </row>
    <row r="84" spans="2:23" ht="13.95" customHeight="1" x14ac:dyDescent="0.65">
      <c r="B84" s="187"/>
      <c r="C84" s="187"/>
      <c r="D84" s="187"/>
      <c r="U84" s="187"/>
      <c r="V84" s="187"/>
      <c r="W84" s="187"/>
    </row>
    <row r="85" spans="2:23" ht="13.95" customHeight="1" x14ac:dyDescent="0.65">
      <c r="B85" s="187"/>
      <c r="C85" s="187"/>
      <c r="D85" s="187"/>
      <c r="U85" s="187"/>
      <c r="V85" s="187"/>
      <c r="W85" s="187"/>
    </row>
    <row r="86" spans="2:23" ht="13.95" customHeight="1" x14ac:dyDescent="0.65">
      <c r="B86" s="187"/>
      <c r="C86" s="187"/>
      <c r="D86" s="187"/>
      <c r="U86" s="187"/>
      <c r="V86" s="187"/>
      <c r="W86" s="187"/>
    </row>
    <row r="87" spans="2:23" ht="13.95" customHeight="1" x14ac:dyDescent="0.65">
      <c r="B87" s="187"/>
      <c r="C87" s="187"/>
      <c r="D87" s="187"/>
      <c r="U87" s="187"/>
      <c r="V87" s="187"/>
      <c r="W87" s="187"/>
    </row>
    <row r="88" spans="2:23" ht="13.95" customHeight="1" x14ac:dyDescent="0.65">
      <c r="B88" s="187"/>
      <c r="C88" s="187"/>
      <c r="D88" s="187"/>
      <c r="U88" s="187"/>
      <c r="V88" s="187"/>
      <c r="W88" s="187"/>
    </row>
    <row r="89" spans="2:23" ht="13.95" customHeight="1" x14ac:dyDescent="0.65">
      <c r="B89" s="187"/>
      <c r="C89" s="187"/>
      <c r="D89" s="187"/>
      <c r="U89" s="187"/>
      <c r="V89" s="187"/>
      <c r="W89" s="187"/>
    </row>
    <row r="90" spans="2:23" ht="13.95" customHeight="1" x14ac:dyDescent="0.65">
      <c r="B90" s="187"/>
      <c r="C90" s="187"/>
      <c r="D90" s="187"/>
      <c r="U90" s="187"/>
      <c r="V90" s="187"/>
      <c r="W90" s="187"/>
    </row>
    <row r="91" spans="2:23" ht="13.95" customHeight="1" x14ac:dyDescent="0.65">
      <c r="B91" s="187"/>
      <c r="C91" s="187"/>
      <c r="D91" s="187"/>
      <c r="U91" s="187"/>
      <c r="V91" s="187"/>
      <c r="W91" s="187"/>
    </row>
    <row r="92" spans="2:23" ht="13.95" customHeight="1" x14ac:dyDescent="0.65">
      <c r="B92" s="187"/>
      <c r="C92" s="187"/>
      <c r="D92" s="187"/>
      <c r="U92" s="187"/>
      <c r="V92" s="187"/>
      <c r="W92" s="187"/>
    </row>
    <row r="93" spans="2:23" ht="13.95" customHeight="1" x14ac:dyDescent="0.65">
      <c r="B93" s="187"/>
      <c r="C93" s="187"/>
      <c r="D93" s="187"/>
      <c r="U93" s="187"/>
      <c r="V93" s="187"/>
      <c r="W93" s="187"/>
    </row>
    <row r="94" spans="2:23" ht="13.95" customHeight="1" x14ac:dyDescent="0.65">
      <c r="B94" s="187"/>
      <c r="C94" s="187"/>
      <c r="D94" s="187"/>
      <c r="U94" s="187"/>
      <c r="V94" s="187"/>
      <c r="W94" s="187"/>
    </row>
    <row r="95" spans="2:23" ht="13.95" customHeight="1" x14ac:dyDescent="0.65">
      <c r="B95" s="187"/>
      <c r="C95" s="187"/>
      <c r="D95" s="187"/>
      <c r="U95" s="187"/>
      <c r="V95" s="187"/>
      <c r="W95" s="187"/>
    </row>
    <row r="96" spans="2:23" ht="13.95" customHeight="1" x14ac:dyDescent="0.65">
      <c r="B96" s="187"/>
      <c r="C96" s="187"/>
      <c r="D96" s="187"/>
      <c r="U96" s="187"/>
      <c r="V96" s="187"/>
      <c r="W96" s="187"/>
    </row>
    <row r="97" spans="2:23" ht="13.95" customHeight="1" x14ac:dyDescent="0.65">
      <c r="B97" s="187"/>
      <c r="C97" s="187"/>
      <c r="D97" s="187"/>
      <c r="U97" s="187"/>
      <c r="V97" s="187"/>
      <c r="W97" s="187"/>
    </row>
    <row r="98" spans="2:23" ht="13.95" customHeight="1" x14ac:dyDescent="0.65">
      <c r="B98" s="187"/>
      <c r="C98" s="187"/>
      <c r="D98" s="187"/>
      <c r="U98" s="187"/>
      <c r="V98" s="187"/>
      <c r="W98" s="187"/>
    </row>
    <row r="99" spans="2:23" ht="13.95" customHeight="1" x14ac:dyDescent="0.65">
      <c r="B99" s="187"/>
      <c r="C99" s="187"/>
      <c r="D99" s="187"/>
      <c r="U99" s="187"/>
      <c r="V99" s="187"/>
      <c r="W99" s="187"/>
    </row>
    <row r="100" spans="2:23" ht="13.95" customHeight="1" x14ac:dyDescent="0.65">
      <c r="B100" s="187"/>
      <c r="C100" s="187"/>
      <c r="D100" s="187"/>
      <c r="U100" s="187"/>
      <c r="V100" s="187"/>
      <c r="W100" s="187"/>
    </row>
    <row r="101" spans="2:23" ht="13.95" customHeight="1" x14ac:dyDescent="0.65">
      <c r="B101" s="187"/>
      <c r="C101" s="187"/>
      <c r="D101" s="187"/>
      <c r="U101" s="187"/>
      <c r="V101" s="187"/>
      <c r="W101" s="187"/>
    </row>
    <row r="102" spans="2:23" ht="13.95" customHeight="1" x14ac:dyDescent="0.65">
      <c r="B102" s="187"/>
      <c r="C102" s="187"/>
      <c r="D102" s="187"/>
      <c r="U102" s="187"/>
      <c r="V102" s="187"/>
      <c r="W102" s="187"/>
    </row>
    <row r="103" spans="2:23" ht="13.95" customHeight="1" x14ac:dyDescent="0.65">
      <c r="B103" s="186"/>
      <c r="C103" s="186"/>
      <c r="D103" s="186"/>
      <c r="U103" s="186"/>
      <c r="V103" s="186"/>
      <c r="W103" s="186"/>
    </row>
    <row r="104" spans="2:23" ht="13.95" customHeight="1" x14ac:dyDescent="0.65">
      <c r="B104" s="186"/>
      <c r="C104" s="186"/>
      <c r="D104" s="186"/>
      <c r="U104" s="186"/>
      <c r="V104" s="186"/>
      <c r="W104" s="186"/>
    </row>
    <row r="105" spans="2:23" ht="13.95" customHeight="1" x14ac:dyDescent="0.65">
      <c r="B105" s="186"/>
      <c r="C105" s="186"/>
      <c r="D105" s="186"/>
      <c r="U105" s="186"/>
      <c r="V105" s="186"/>
      <c r="W105" s="186"/>
    </row>
    <row r="106" spans="2:23" ht="13.95" customHeight="1" x14ac:dyDescent="0.65">
      <c r="B106" s="186"/>
      <c r="C106" s="186"/>
      <c r="D106" s="186"/>
      <c r="U106" s="186"/>
      <c r="V106" s="186"/>
      <c r="W106" s="186"/>
    </row>
    <row r="107" spans="2:23" ht="13.95" customHeight="1" x14ac:dyDescent="0.65">
      <c r="B107" s="186"/>
      <c r="C107" s="186"/>
      <c r="D107" s="186"/>
      <c r="U107" s="186"/>
      <c r="V107" s="186"/>
      <c r="W107" s="186"/>
    </row>
    <row r="108" spans="2:23" ht="13.95" customHeight="1" x14ac:dyDescent="0.65">
      <c r="B108" s="186"/>
      <c r="C108" s="186"/>
      <c r="D108" s="186"/>
      <c r="U108" s="186"/>
      <c r="V108" s="186"/>
      <c r="W108" s="186"/>
    </row>
    <row r="109" spans="2:23" ht="13.95" customHeight="1" x14ac:dyDescent="0.65">
      <c r="B109" s="186"/>
      <c r="C109" s="186"/>
      <c r="D109" s="186"/>
      <c r="U109" s="186"/>
      <c r="V109" s="186"/>
      <c r="W109" s="186"/>
    </row>
    <row r="110" spans="2:23" ht="13.95" customHeight="1" x14ac:dyDescent="0.65">
      <c r="B110" s="186"/>
      <c r="C110" s="186"/>
      <c r="D110" s="186"/>
      <c r="U110" s="186"/>
      <c r="V110" s="186"/>
      <c r="W110" s="186"/>
    </row>
    <row r="111" spans="2:23" ht="13.95" customHeight="1" x14ac:dyDescent="0.65">
      <c r="B111" s="186"/>
      <c r="C111" s="186"/>
      <c r="D111" s="186"/>
      <c r="U111" s="186"/>
      <c r="V111" s="186"/>
      <c r="W111" s="186"/>
    </row>
  </sheetData>
  <mergeCells count="22">
    <mergeCell ref="AF4:AF6"/>
    <mergeCell ref="X4:X6"/>
    <mergeCell ref="AD4:AD6"/>
    <mergeCell ref="AG4:AG6"/>
    <mergeCell ref="N4:N6"/>
    <mergeCell ref="T3:W7"/>
    <mergeCell ref="A1:R1"/>
    <mergeCell ref="T1:AM1"/>
    <mergeCell ref="I4:I6"/>
    <mergeCell ref="L4:L6"/>
    <mergeCell ref="M4:M6"/>
    <mergeCell ref="A3:D7"/>
    <mergeCell ref="AK4:AK6"/>
    <mergeCell ref="AH4:AH6"/>
    <mergeCell ref="H4:H6"/>
    <mergeCell ref="AC4:AC6"/>
    <mergeCell ref="E4:E6"/>
    <mergeCell ref="P4:P6"/>
    <mergeCell ref="G4:G6"/>
    <mergeCell ref="AE4:AE6"/>
    <mergeCell ref="O4:O6"/>
    <mergeCell ref="F4:F6"/>
  </mergeCells>
  <phoneticPr fontId="4"/>
  <pageMargins left="0.59055118110236227" right="0.59055118110236227" top="0.59055118110236227" bottom="0.31496062992125984" header="0.9055118110236221" footer="0.31496062992125984"/>
  <pageSetup paperSize="9" scale="87" orientation="portrait" r:id="rId1"/>
  <headerFooter alignWithMargins="0"/>
  <colBreaks count="1" manualBreakCount="1">
    <brk id="19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各種成長曲線</vt:lpstr>
      <vt:lpstr>セブンイレブンの売上と店舗数</vt:lpstr>
      <vt:lpstr>年齢別身長と体重</vt:lpstr>
      <vt:lpstr>身長と体重（元データ）</vt:lpstr>
      <vt:lpstr>普耐久消費財の及率</vt:lpstr>
      <vt:lpstr>耐久消費財の普及率元データ</vt:lpstr>
      <vt:lpstr>各種成長曲線!_Hlk70608595</vt:lpstr>
      <vt:lpstr>耐久消費財の普及率元データ!Print_Area</vt:lpstr>
      <vt:lpstr>普耐久消費財の及率!Print_Area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dcterms:created xsi:type="dcterms:W3CDTF">2021-04-14T21:15:35Z</dcterms:created>
  <dcterms:modified xsi:type="dcterms:W3CDTF">2021-05-07T06:22:10Z</dcterms:modified>
</cp:coreProperties>
</file>